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417" activeTab="0"/>
  </bookViews>
  <sheets>
    <sheet name="cover" sheetId="1" r:id="rId1"/>
    <sheet name="MS" sheetId="2" r:id="rId2"/>
    <sheet name="M AC" sheetId="3" r:id="rId3"/>
    <sheet name="RM" sheetId="4" r:id="rId4"/>
    <sheet name="A&amp;L of Com" sheetId="5" r:id="rId5"/>
    <sheet name="outright" sheetId="6" r:id="rId6"/>
    <sheet name="repo" sheetId="7" r:id="rId7"/>
    <sheet name="forex_nrs" sheetId="8" r:id="rId8"/>
    <sheet name="forex_$" sheetId="9" r:id="rId9"/>
    <sheet name="IC_purchase" sheetId="10" r:id="rId10"/>
    <sheet name="slf_interbank" sheetId="11" r:id="rId11"/>
    <sheet name="fresh_tbs" sheetId="12" r:id="rId12"/>
    <sheet name="int" sheetId="13" r:id="rId13"/>
    <sheet name="tb_91" sheetId="14" r:id="rId14"/>
    <sheet name="tb_364" sheetId="15" r:id="rId15"/>
    <sheet name="interbank_rate" sheetId="16" r:id="rId16"/>
    <sheet name="Stock Market Indicators" sheetId="17" r:id="rId17"/>
    <sheet name="Public Issue Approval" sheetId="18" r:id="rId18"/>
    <sheet name="Listed co" sheetId="19" r:id="rId19"/>
    <sheet name="SHARE MKT ACTIVITIES" sheetId="20" r:id="rId20"/>
    <sheet name="CPI" sheetId="21" r:id="rId21"/>
    <sheet name="Core CPI" sheetId="22" r:id="rId22"/>
    <sheet name="CPI YOY" sheetId="23" r:id="rId23"/>
    <sheet name="WPI" sheetId="24" r:id="rId24"/>
    <sheet name="WPI YoY" sheetId="25" r:id="rId25"/>
    <sheet name="NSWI" sheetId="26" r:id="rId26"/>
    <sheet name="GBO" sheetId="27" r:id="rId27"/>
    <sheet name="ODD" sheetId="28" r:id="rId28"/>
    <sheet name="Revenue" sheetId="29" r:id="rId29"/>
    <sheet name="Direction" sheetId="30" r:id="rId30"/>
    <sheet name="BOP" sheetId="31" r:id="rId31"/>
    <sheet name="M-India_$" sheetId="32" r:id="rId32"/>
    <sheet name="Reserve" sheetId="33" r:id="rId33"/>
    <sheet name="Reserve$" sheetId="34" r:id="rId34"/>
    <sheet name="Ex Rate" sheetId="35" r:id="rId35"/>
  </sheets>
  <definedNames/>
  <calcPr fullCalcOnLoad="1"/>
</workbook>
</file>

<file path=xl/sharedStrings.xml><?xml version="1.0" encoding="utf-8"?>
<sst xmlns="http://schemas.openxmlformats.org/spreadsheetml/2006/main" count="2361" uniqueCount="1080">
  <si>
    <t xml:space="preserve">Fresh Treasury Bills </t>
  </si>
  <si>
    <t>Weighted Average Treasury Bills Rate(364 day)</t>
  </si>
  <si>
    <t>Summary of Balance of Payments Presentation</t>
  </si>
  <si>
    <t>GROSS FOREIGN EXCHANGE HOLDING OF THE BANKING SECTOR</t>
  </si>
  <si>
    <t>PRICE OF OIL AND GOLD IN THE INTERNATIONAL MARKET</t>
  </si>
  <si>
    <t>MONETARY SURVEY</t>
  </si>
  <si>
    <t xml:space="preserve"> </t>
  </si>
  <si>
    <t>2005/06</t>
  </si>
  <si>
    <t>2006/07</t>
  </si>
  <si>
    <t xml:space="preserve">Jul </t>
  </si>
  <si>
    <t>Aug</t>
  </si>
  <si>
    <t>Jul (p)</t>
  </si>
  <si>
    <t>Amount</t>
  </si>
  <si>
    <t>1. Foreign Assets, Net</t>
  </si>
  <si>
    <t xml:space="preserve">     1.1.  Foreign Assets</t>
  </si>
  <si>
    <t xml:space="preserve">     1.2 Foreign Currency Deposits</t>
  </si>
  <si>
    <t xml:space="preserve">     1.3 Other Foreign Liabilities</t>
  </si>
  <si>
    <t>2. Net Domestic Assets</t>
  </si>
  <si>
    <t xml:space="preserve">   2.1. Domestic Credit</t>
  </si>
  <si>
    <t xml:space="preserve">        a. Net Claims on Govt.</t>
  </si>
  <si>
    <t xml:space="preserve">            i. Claims on Govt.</t>
  </si>
  <si>
    <t xml:space="preserve">             ii. Govt. Deposits</t>
  </si>
  <si>
    <t xml:space="preserve">       b. Claims on Non-Financial Govt. Ent.</t>
  </si>
  <si>
    <t xml:space="preserve">       c. Claims on Financial Institutions</t>
  </si>
  <si>
    <t xml:space="preserve">              i. Government </t>
  </si>
  <si>
    <t xml:space="preserve">              ii. Non-government</t>
  </si>
  <si>
    <t xml:space="preserve">   2.2. Net Non-monetary Liabilities</t>
  </si>
  <si>
    <t>3. Broad Money (M2)</t>
  </si>
  <si>
    <t xml:space="preserve">  3.1. Money Supply (M1)</t>
  </si>
  <si>
    <t xml:space="preserve">        a. Currency</t>
  </si>
  <si>
    <t xml:space="preserve">         b. Demand Deposits</t>
  </si>
  <si>
    <t xml:space="preserve">  3.2. Time Deposits</t>
  </si>
  <si>
    <t>4. Broad Money Liquidity (M3)</t>
  </si>
  <si>
    <t>Reserve Money</t>
  </si>
  <si>
    <t>Rs in million</t>
  </si>
  <si>
    <t>1. Foreign Assets</t>
  </si>
  <si>
    <t xml:space="preserve">   1.1 Gold</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</si>
  <si>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</si>
  <si>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</si>
  <si>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</si>
  <si>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</si>
  <si>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</si>
  <si>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</si>
  <si>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Govt. Papers</t>
  </si>
  <si>
    <t xml:space="preserve">   2.4 Loans and Advances</t>
  </si>
  <si>
    <t>3. Claims on Non-Financial Govt. Ent.</t>
  </si>
  <si>
    <t>4. Claims on Financial Institutions</t>
  </si>
  <si>
    <t xml:space="preserve">     4.1 Government </t>
  </si>
  <si>
    <t xml:space="preserve">     4.2 Non-government</t>
  </si>
  <si>
    <t>5. Claims on Banks</t>
  </si>
  <si>
    <t xml:space="preserve">     5.1 Refinance</t>
  </si>
  <si>
    <t xml:space="preserve">     5.2 Repo Lending</t>
  </si>
  <si>
    <t>6. Claims on Private Sector</t>
  </si>
  <si>
    <t>7. Other Assets</t>
  </si>
  <si>
    <t xml:space="preserve">   Assets = Liabilities</t>
  </si>
  <si>
    <t>8.  Reserve Money</t>
  </si>
  <si>
    <t xml:space="preserve">    8.1 Currency Outside Banks</t>
  </si>
  <si>
    <t xml:space="preserve">    8.2 Currency Held by Commercial Banks</t>
  </si>
  <si>
    <t xml:space="preserve">    8.3 Deposits of Commercial Banks</t>
  </si>
  <si>
    <t xml:space="preserve">    8.4 Other Deposits</t>
  </si>
  <si>
    <t>9.  Govt. Deposits</t>
  </si>
  <si>
    <t>10.  Foreign Liabilities</t>
  </si>
  <si>
    <t xml:space="preserve">    10.1 Foreign Deposits</t>
  </si>
  <si>
    <t xml:space="preserve">    10.2 IMF Trust Fund</t>
  </si>
  <si>
    <t xml:space="preserve">    10.3 Use of Fund Resources</t>
  </si>
  <si>
    <t xml:space="preserve">    10.4 SAF</t>
  </si>
  <si>
    <t xml:space="preserve">    10.5 ESAF</t>
  </si>
  <si>
    <t xml:space="preserve">    10.7 CSI </t>
  </si>
  <si>
    <t>11. Capital and Reserve</t>
  </si>
  <si>
    <t>12. Other Liabilities</t>
  </si>
  <si>
    <t>NFA</t>
  </si>
  <si>
    <t>NDA</t>
  </si>
  <si>
    <t>Other Items, net</t>
  </si>
  <si>
    <t>CONDENSED ASSETS AND LIABILITIES OF COMMERCIAL BANKS</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</si>
  <si>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</si>
  <si>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</si>
  <si>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</si>
  <si>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</si>
  <si>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</si>
  <si>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</si>
  <si>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Margin Deposits</t>
  </si>
  <si>
    <t>2. Borrowings from Rastra Bank</t>
  </si>
  <si>
    <t>3. Foreign Liabilities</t>
  </si>
  <si>
    <t>4. Other Liabilities</t>
  </si>
  <si>
    <t xml:space="preserve">     4.1 Paid-up Capital</t>
  </si>
  <si>
    <t xml:space="preserve">     4.2 General Reserves</t>
  </si>
  <si>
    <t xml:space="preserve">     4.3 Other Liabilities</t>
  </si>
  <si>
    <t>6. Liquid Funds</t>
  </si>
  <si>
    <t xml:space="preserve">   6.1. Cash in Hand</t>
  </si>
  <si>
    <t xml:space="preserve">   6.2. Balance with Rastra Bank</t>
  </si>
  <si>
    <t xml:space="preserve">   6.3. Foreign Currency in Hand</t>
  </si>
  <si>
    <t xml:space="preserve">   6.4. Balance Held Abroad</t>
  </si>
  <si>
    <t xml:space="preserve">   6.5. Cash in Transit</t>
  </si>
  <si>
    <t>7. Loans and Advances</t>
  </si>
  <si>
    <t xml:space="preserve">   7.1. Claims on Government</t>
  </si>
  <si>
    <t xml:space="preserve">   7.2. Claims on  Non-Financial Govt. Ent.</t>
  </si>
  <si>
    <t xml:space="preserve">   7.3. Claims on Financial Ent.</t>
  </si>
  <si>
    <t xml:space="preserve">           a.  Principal</t>
  </si>
  <si>
    <t xml:space="preserve">           b.  Interest Accrued</t>
  </si>
  <si>
    <t xml:space="preserve">   7.5. Foreign Bills Purchased &amp; Discounted</t>
  </si>
  <si>
    <t>Credit Deposit Ratio</t>
  </si>
  <si>
    <t>Liquidity Deposit Ratio</t>
  </si>
  <si>
    <t>Total Domestic Deposit</t>
  </si>
  <si>
    <t>Total Foreign Deposits</t>
  </si>
  <si>
    <t>Table 1</t>
  </si>
  <si>
    <t>Table 2</t>
  </si>
  <si>
    <t>Table 3</t>
  </si>
  <si>
    <t>(1995/96 = 100)</t>
  </si>
  <si>
    <t>Weight</t>
  </si>
  <si>
    <t>2006/07P</t>
  </si>
  <si>
    <t>%</t>
  </si>
  <si>
    <t>Column 5</t>
  </si>
  <si>
    <t>Column 8</t>
  </si>
  <si>
    <t>3</t>
  </si>
  <si>
    <t>Over 3</t>
  </si>
  <si>
    <t>Over 4</t>
  </si>
  <si>
    <t>Over 5</t>
  </si>
  <si>
    <t>Over 7</t>
  </si>
  <si>
    <t>1.    OVERALL INDEX</t>
  </si>
  <si>
    <t>1.1. FOOD &amp; BEVERAGES</t>
  </si>
  <si>
    <t>Grains and Cereal Products</t>
  </si>
  <si>
    <t xml:space="preserve">       Rice and Rice Products</t>
  </si>
  <si>
    <t>1.2 Wheat and Wheat Flour</t>
  </si>
  <si>
    <t>1.3 Other Grains and Cereal products</t>
  </si>
  <si>
    <t>Pulses</t>
  </si>
  <si>
    <t xml:space="preserve">Vegetables and Fruits </t>
  </si>
  <si>
    <t>3.1 All Vegetables</t>
  </si>
  <si>
    <t>3.1.1 Vegetables without Leafy Green</t>
  </si>
  <si>
    <t>3.1.2 Leafy Green Vegetables</t>
  </si>
  <si>
    <t>3.2 Fruits and Nuts</t>
  </si>
  <si>
    <t>3.2.1 Fruits</t>
  </si>
  <si>
    <t>3.2.2 Nuts</t>
  </si>
  <si>
    <t>Spices</t>
  </si>
  <si>
    <t>Meat, Fish and Eggs</t>
  </si>
  <si>
    <t>Milk and Milk Products</t>
  </si>
  <si>
    <t>Oil and Ghee</t>
  </si>
  <si>
    <t>Sugar and Related Products</t>
  </si>
  <si>
    <t>Beverages</t>
  </si>
  <si>
    <t>9.1 Non Alcoholic Beverages</t>
  </si>
  <si>
    <t>9.2 Alcoholic Beverages</t>
  </si>
  <si>
    <t>Restaurant Meals</t>
  </si>
  <si>
    <t>1.2. NON-FOOD &amp; SERVICES</t>
  </si>
  <si>
    <t>Cloth, Clothing &amp; Sewing Services</t>
  </si>
  <si>
    <t xml:space="preserve">       Cloths</t>
  </si>
  <si>
    <t xml:space="preserve">       Clothings</t>
  </si>
  <si>
    <t>11.3 Sewing Services</t>
  </si>
  <si>
    <t>Footwear</t>
  </si>
  <si>
    <t>Housing goods and Services</t>
  </si>
  <si>
    <t>13.1 House Furnishing and Household Goods</t>
  </si>
  <si>
    <t>13.2 House Rent</t>
  </si>
  <si>
    <t>13.3 Cleaning Supplies</t>
  </si>
  <si>
    <t xml:space="preserve">       Fuel, Light and Water</t>
  </si>
  <si>
    <t>Transport and Communication</t>
  </si>
  <si>
    <t>14.1 Transport</t>
  </si>
  <si>
    <t>14.1.1 Public Transport</t>
  </si>
  <si>
    <t>14.1.2 Private Transport</t>
  </si>
  <si>
    <t>14.2 Communication</t>
  </si>
  <si>
    <t>Medical and Personal Care</t>
  </si>
  <si>
    <t>15.1 Medical Care</t>
  </si>
  <si>
    <t>15.2 Personal Care</t>
  </si>
  <si>
    <t>Education, Reading and Recreation</t>
  </si>
  <si>
    <t>16.1 Education</t>
  </si>
  <si>
    <t>16.2 Reading and Recreation</t>
  </si>
  <si>
    <t>16.3 Religious Activities</t>
  </si>
  <si>
    <t>Tobacco and Related Products</t>
  </si>
  <si>
    <t>Urban Consumer Price Index : Kathmandu Valley</t>
  </si>
  <si>
    <t>Urban Consumer Price Index : Terai</t>
  </si>
  <si>
    <t>Urban Consumer Price Index : Hills</t>
  </si>
  <si>
    <t>P = Provisional.</t>
  </si>
  <si>
    <t>Table 7</t>
  </si>
  <si>
    <t>Revised</t>
  </si>
  <si>
    <t>OVERALL (Adjusted)</t>
  </si>
  <si>
    <t>FOOD AND BEVERAGES (Adjusted)</t>
  </si>
  <si>
    <t>Rice and Rice Products</t>
  </si>
  <si>
    <t>Wheat and Wheat Flour</t>
  </si>
  <si>
    <t>Other Grains and Cereal Products</t>
  </si>
  <si>
    <t>Vegetables and Fruits</t>
  </si>
  <si>
    <t>ALL VEGETABLES</t>
  </si>
  <si>
    <t>VEG WITHOUT LEAFY GREEN</t>
  </si>
  <si>
    <t>LEAFY GREEN VEGETABLES</t>
  </si>
  <si>
    <t>FRUITS &amp; NUTS</t>
  </si>
  <si>
    <t>FRUITS</t>
  </si>
  <si>
    <t>NUTS</t>
  </si>
  <si>
    <t>NON ALCOHOLIC BEVERAGES</t>
  </si>
  <si>
    <t>ALCOHOLIC BEVERAGES</t>
  </si>
  <si>
    <t>NON-FOOD AND SERVICES (Adjusted)</t>
  </si>
  <si>
    <t>CLOTH</t>
  </si>
  <si>
    <t>CLOTHING</t>
  </si>
  <si>
    <t>SEWING SERVICES</t>
  </si>
  <si>
    <t>House Furnishing and Household Goods</t>
  </si>
  <si>
    <t>House Rent</t>
  </si>
  <si>
    <t>Cleaning Supplies</t>
  </si>
  <si>
    <t>Fuel, Light and Water</t>
  </si>
  <si>
    <t>TRANSPORT &amp; COMMUNICATION</t>
  </si>
  <si>
    <t>Transport</t>
  </si>
  <si>
    <t xml:space="preserve">PUBLIC TRANSPORT </t>
  </si>
  <si>
    <t xml:space="preserve">PRIVATE TRANSPORT </t>
  </si>
  <si>
    <t>Communication</t>
  </si>
  <si>
    <t>MEDICAL CARE</t>
  </si>
  <si>
    <t>PERSONAL CARE</t>
  </si>
  <si>
    <t>EDUCATION</t>
  </si>
  <si>
    <t>READING AND RECREATION</t>
  </si>
  <si>
    <t>RELIGIUS ACTIVITIES</t>
  </si>
  <si>
    <t>P: Provisional</t>
  </si>
  <si>
    <t>**Based on the exclusion principle by excluding rice and rice products, vegetables and fruits, fuel, light and water and transports.</t>
  </si>
  <si>
    <t>Total weight excluded 31.58</t>
  </si>
  <si>
    <t>Total weight included 68.42</t>
  </si>
  <si>
    <t>Table 8</t>
  </si>
  <si>
    <t xml:space="preserve">     2005/06P</t>
  </si>
  <si>
    <t>INDEX</t>
  </si>
  <si>
    <t>%CHANGES</t>
  </si>
  <si>
    <t>Average</t>
  </si>
  <si>
    <t>P: Provisional.</t>
  </si>
  <si>
    <t>Table 9</t>
  </si>
  <si>
    <t>Nepal Rastra Bank</t>
  </si>
  <si>
    <t>Research Department</t>
  </si>
  <si>
    <t>Price Division</t>
  </si>
  <si>
    <t>National Wholesale Price Index</t>
  </si>
  <si>
    <t>(1999/00 = 100)</t>
  </si>
  <si>
    <t>S.</t>
  </si>
  <si>
    <t>N.</t>
  </si>
  <si>
    <t>Groups and Sub-groups</t>
  </si>
  <si>
    <t>Weight %</t>
  </si>
  <si>
    <t>1. Overall Index</t>
  </si>
  <si>
    <t>1.1 Agricultural Commodities</t>
  </si>
  <si>
    <t>1.1.1</t>
  </si>
  <si>
    <t xml:space="preserve">        Foodgrains </t>
  </si>
  <si>
    <t>1.1.2</t>
  </si>
  <si>
    <t xml:space="preserve">       Cash Crops </t>
  </si>
  <si>
    <t>1.1.3</t>
  </si>
  <si>
    <t xml:space="preserve">        Pulses </t>
  </si>
  <si>
    <t>1.1.4</t>
  </si>
  <si>
    <t xml:space="preserve">        Fruits and Vegetables</t>
  </si>
  <si>
    <t>1.1.5</t>
  </si>
  <si>
    <t xml:space="preserve">        Spices </t>
  </si>
  <si>
    <t>1.1.6</t>
  </si>
  <si>
    <t xml:space="preserve">        Livestock Production</t>
  </si>
  <si>
    <t>1.2 Domestic Manufactured Commodities</t>
  </si>
  <si>
    <t>1.2.1</t>
  </si>
  <si>
    <t xml:space="preserve">        Food-Related Products</t>
  </si>
  <si>
    <t>1.2.2</t>
  </si>
  <si>
    <t xml:space="preserve">        Beverages and Tobacco </t>
  </si>
  <si>
    <t>1.2.3</t>
  </si>
  <si>
    <t xml:space="preserve">        Construction Materials</t>
  </si>
  <si>
    <t>1.2.4</t>
  </si>
  <si>
    <t xml:space="preserve">        Others </t>
  </si>
  <si>
    <t>1.3 Imported Commodities</t>
  </si>
  <si>
    <t>1.3.1</t>
  </si>
  <si>
    <t xml:space="preserve">        Petroleum Products and Coal</t>
  </si>
  <si>
    <t>1.3.2</t>
  </si>
  <si>
    <t xml:space="preserve">        Chemical Fertilizers and Chemical Goods</t>
  </si>
  <si>
    <t>1.3.3</t>
  </si>
  <si>
    <t xml:space="preserve">        Transport Vehicles and Machinery Goods</t>
  </si>
  <si>
    <t xml:space="preserve">        Electric and Electronic Goods</t>
  </si>
  <si>
    <t xml:space="preserve">        Drugs and Medicine</t>
  </si>
  <si>
    <t xml:space="preserve">        Textile-Related Products</t>
  </si>
  <si>
    <t>1.3.4</t>
  </si>
  <si>
    <t xml:space="preserve">        Others</t>
  </si>
  <si>
    <t>P = Provisional</t>
  </si>
  <si>
    <t>R = Revised</t>
  </si>
  <si>
    <t>* Revised</t>
  </si>
  <si>
    <t>Note: Some adjustment has been done on Agricultural commodities to make annual average 100</t>
  </si>
  <si>
    <t>Table 10</t>
  </si>
  <si>
    <t>National Salary and Wage Rate Index</t>
  </si>
  <si>
    <t>(2004/05=100)</t>
  </si>
  <si>
    <t>S.No.</t>
  </si>
  <si>
    <t>Groups/Sub-groups</t>
  </si>
  <si>
    <t>Mid-Jul</t>
  </si>
  <si>
    <t>5 over 3</t>
  </si>
  <si>
    <t>5 over 4</t>
  </si>
  <si>
    <t>8 over 5</t>
  </si>
  <si>
    <t>8 over 7</t>
  </si>
  <si>
    <t>Overall Index</t>
  </si>
  <si>
    <t>Salary Index</t>
  </si>
  <si>
    <t>Officers</t>
  </si>
  <si>
    <t>Non Officers</t>
  </si>
  <si>
    <t>Civil Service</t>
  </si>
  <si>
    <t>Public Corporations</t>
  </si>
  <si>
    <t>Bank &amp; Financial Institutions</t>
  </si>
  <si>
    <t>Army &amp;Police Forces</t>
  </si>
  <si>
    <t>Education</t>
  </si>
  <si>
    <t>Private Organisations</t>
  </si>
  <si>
    <t>Wage Rate Index</t>
  </si>
  <si>
    <t>Agricultural Labourer</t>
  </si>
  <si>
    <t>Male</t>
  </si>
  <si>
    <t>Female</t>
  </si>
  <si>
    <t>Industrial Labourer</t>
  </si>
  <si>
    <t>High Skilled</t>
  </si>
  <si>
    <t>Skilled</t>
  </si>
  <si>
    <t>Semi Skilled</t>
  </si>
  <si>
    <t>Unskilled</t>
  </si>
  <si>
    <t>Construction Labourer</t>
  </si>
  <si>
    <t>Mason</t>
  </si>
  <si>
    <t>Carpenter</t>
  </si>
  <si>
    <t>worker</t>
  </si>
  <si>
    <t>P : Provisional</t>
  </si>
  <si>
    <t>Table 11</t>
  </si>
  <si>
    <t>Table 12</t>
  </si>
  <si>
    <t>(On Cash Basis)</t>
  </si>
  <si>
    <t>Heads</t>
  </si>
  <si>
    <t>Sanctioned Expenditure</t>
  </si>
  <si>
    <t xml:space="preserve">   Recurrent</t>
  </si>
  <si>
    <t xml:space="preserve">   Capital</t>
  </si>
  <si>
    <t xml:space="preserve">       a.Domestic Resources &amp; Loans </t>
  </si>
  <si>
    <t xml:space="preserve">       b.Foreign Cash Grants</t>
  </si>
  <si>
    <t xml:space="preserve">   Principal Repayment</t>
  </si>
  <si>
    <t xml:space="preserve">   Others</t>
  </si>
  <si>
    <t>Unspent Government Balance</t>
  </si>
  <si>
    <t>Actual Expenduture</t>
  </si>
  <si>
    <t xml:space="preserve">   Revenue</t>
  </si>
  <si>
    <t xml:space="preserve">   Foreign  Grants</t>
  </si>
  <si>
    <t xml:space="preserve">   Non-Budgetary Receipts,net</t>
  </si>
  <si>
    <t xml:space="preserve">   Others  #</t>
  </si>
  <si>
    <t xml:space="preserve">   V.A.T.</t>
  </si>
  <si>
    <t>Deficits(-) Surplus(+)</t>
  </si>
  <si>
    <t>Sources of Financing</t>
  </si>
  <si>
    <t xml:space="preserve">   Internal Loans</t>
  </si>
  <si>
    <t xml:space="preserve">     Domestic Borrowings</t>
  </si>
  <si>
    <t xml:space="preserve">       a. Treasury Bills</t>
  </si>
  <si>
    <t xml:space="preserve">       b. Development Bonds</t>
  </si>
  <si>
    <t xml:space="preserve">       c. National Saving Certificates</t>
  </si>
  <si>
    <t xml:space="preserve">       d. Citizen Saving Certificates</t>
  </si>
  <si>
    <t xml:space="preserve">     Others@</t>
  </si>
  <si>
    <t xml:space="preserve">   Foreign  Loans</t>
  </si>
  <si>
    <t xml:space="preserve"> +    As per NRB records.</t>
  </si>
  <si>
    <t xml:space="preserve"> ++ Minus (-) indicates surplus.</t>
  </si>
  <si>
    <t>Table 13</t>
  </si>
  <si>
    <t>No.</t>
  </si>
  <si>
    <t xml:space="preserve"> Name of Bonds/Ownership</t>
  </si>
  <si>
    <t xml:space="preserve"> Treasury Bills</t>
  </si>
  <si>
    <t>a. Banking Sector</t>
  </si>
  <si>
    <t xml:space="preserve">   i. Nepal Rastra Bank</t>
  </si>
  <si>
    <t xml:space="preserve">  ii. Commercial Banks</t>
  </si>
  <si>
    <t>b. Non-Banking Sector</t>
  </si>
  <si>
    <t xml:space="preserve">     (of which ADB/N)</t>
  </si>
  <si>
    <t xml:space="preserve"> Development Bonds</t>
  </si>
  <si>
    <t xml:space="preserve">   i. Nepal Rastra Bank </t>
  </si>
  <si>
    <t xml:space="preserve">b. Non-Banking Sector </t>
  </si>
  <si>
    <t xml:space="preserve"> National Saving Certificates</t>
  </si>
  <si>
    <t xml:space="preserve"> Citizen Saving Bonds</t>
  </si>
  <si>
    <t xml:space="preserve"> Special Bonds</t>
  </si>
  <si>
    <t xml:space="preserve">  i. Commercial Banks</t>
  </si>
  <si>
    <t>b.Non-Banking Sector</t>
  </si>
  <si>
    <t xml:space="preserve">    (Of which duty drawback)</t>
  </si>
  <si>
    <t>Short Term Loan &amp; Advances</t>
  </si>
  <si>
    <t xml:space="preserve"> Grand Total</t>
  </si>
  <si>
    <t xml:space="preserve">  a  Banking Sector</t>
  </si>
  <si>
    <t xml:space="preserve">   i  NRB </t>
  </si>
  <si>
    <t xml:space="preserve"> b. Non-Banking Sector</t>
  </si>
  <si>
    <t>Sept</t>
  </si>
  <si>
    <t>Oct</t>
  </si>
  <si>
    <t>Nov</t>
  </si>
  <si>
    <t>Dec</t>
  </si>
  <si>
    <t>Jan</t>
  </si>
  <si>
    <t>Feb</t>
  </si>
  <si>
    <t>Mar</t>
  </si>
  <si>
    <t>Apr</t>
  </si>
  <si>
    <t>May</t>
  </si>
  <si>
    <t>June</t>
  </si>
  <si>
    <t>July</t>
  </si>
  <si>
    <t xml:space="preserve">Particulars                                                                    </t>
  </si>
  <si>
    <t>% Change</t>
  </si>
  <si>
    <t>Total</t>
  </si>
  <si>
    <t xml:space="preserve">Total </t>
  </si>
  <si>
    <t>Share %</t>
  </si>
  <si>
    <t>Manufacturing &amp; Processing</t>
  </si>
  <si>
    <t>Hotel</t>
  </si>
  <si>
    <t>Trading</t>
  </si>
  <si>
    <t>Others</t>
  </si>
  <si>
    <t>Financial Institutions</t>
  </si>
  <si>
    <t>Market Days</t>
  </si>
  <si>
    <t>Number of Companies Traded</t>
  </si>
  <si>
    <t>Number of Transactions</t>
  </si>
  <si>
    <t>Name of Issuing Company</t>
  </si>
  <si>
    <t>Permission Date</t>
  </si>
  <si>
    <t>(Rs. in million)</t>
  </si>
  <si>
    <t>Table 4</t>
  </si>
  <si>
    <t>Group</t>
  </si>
  <si>
    <t>Closing</t>
  </si>
  <si>
    <t>High</t>
  </si>
  <si>
    <t>Low</t>
  </si>
  <si>
    <t>4 over 1</t>
  </si>
  <si>
    <t>Commercial Banks</t>
  </si>
  <si>
    <t>Development Banks</t>
  </si>
  <si>
    <t>Share Units ('000)</t>
  </si>
  <si>
    <t>% Share of Value</t>
  </si>
  <si>
    <t>7over 4</t>
  </si>
  <si>
    <t>Table 5</t>
  </si>
  <si>
    <t>Table 6</t>
  </si>
  <si>
    <t xml:space="preserve">Current Macroeconomic Situation </t>
  </si>
  <si>
    <t>Monetary Survey</t>
  </si>
  <si>
    <t>Monetary Authorities' Account</t>
  </si>
  <si>
    <t>Condensed Assets and Liabilities of Commercial Banks</t>
  </si>
  <si>
    <t>National Urban Consumer Price Index</t>
  </si>
  <si>
    <t>Core CPI Inflation</t>
  </si>
  <si>
    <t>Government Budgetary Operation</t>
  </si>
  <si>
    <t>Direction of Foreign Trade</t>
  </si>
  <si>
    <t>Gross Foreign Exchange Holdings of the Banking Sector</t>
  </si>
  <si>
    <t>DIRECTION OF FOREIGN TRADE*</t>
  </si>
  <si>
    <t>TOTAL EXPORTS</t>
  </si>
  <si>
    <t>To India</t>
  </si>
  <si>
    <t>To Other Countries</t>
  </si>
  <si>
    <t>TOTAL IMPORTS</t>
  </si>
  <si>
    <t>From India</t>
  </si>
  <si>
    <t>From Other Countries</t>
  </si>
  <si>
    <t>TOTAL TRADE BALANCE</t>
  </si>
  <si>
    <t>With India</t>
  </si>
  <si>
    <t>With Other Countries</t>
  </si>
  <si>
    <t>TOTAL FOREIGN TRADE</t>
  </si>
  <si>
    <t>India</t>
  </si>
  <si>
    <t>Other Countries</t>
  </si>
  <si>
    <t>Export</t>
  </si>
  <si>
    <t>Import</t>
  </si>
  <si>
    <t>* On customs data basis</t>
  </si>
  <si>
    <t>Table 14</t>
  </si>
  <si>
    <t>Table 15</t>
  </si>
  <si>
    <t>Table 16</t>
  </si>
  <si>
    <t>Table 17</t>
  </si>
  <si>
    <t>Table 18</t>
  </si>
  <si>
    <t>Mid-Jul.</t>
  </si>
  <si>
    <t xml:space="preserve">2005 </t>
  </si>
  <si>
    <t xml:space="preserve">2006 </t>
  </si>
  <si>
    <t>Convertible</t>
  </si>
  <si>
    <t>Inconvertible</t>
  </si>
  <si>
    <t>Commercial Bank</t>
  </si>
  <si>
    <t>Total Reserve</t>
  </si>
  <si>
    <t xml:space="preserve">      Share in total (in percent)</t>
  </si>
  <si>
    <t>Import Capacity(Equivalent Months)</t>
  </si>
  <si>
    <t>Merchandise</t>
  </si>
  <si>
    <t>Merchandise and Services</t>
  </si>
  <si>
    <t>1.Gross Foreign Exchange Reserve</t>
  </si>
  <si>
    <t>2.Gold,SDR,IMF Gold Tranche</t>
  </si>
  <si>
    <t>3.Gross Foreign Assets(1+2)</t>
  </si>
  <si>
    <t>4.Foreign Liabilities</t>
  </si>
  <si>
    <t>5.Net Foreign Assets(3-4)</t>
  </si>
  <si>
    <t>6.Change in NFA (before adj. ex. val.)*</t>
  </si>
  <si>
    <t xml:space="preserve">7.Exchange Valuation </t>
  </si>
  <si>
    <t>8.Change in NFA (6+7)**</t>
  </si>
  <si>
    <t>Sources: Nepal Rastra Bank and Commercial Banks;  Estimated.</t>
  </si>
  <si>
    <t>Period end Buying Rate</t>
  </si>
  <si>
    <t>Table 20</t>
  </si>
  <si>
    <r>
      <t xml:space="preserve">Exchange Rate of US Dollar
</t>
    </r>
    <r>
      <rPr>
        <sz val="12"/>
        <rFont val="Times New Roman"/>
        <family val="1"/>
      </rPr>
      <t>(NRs/US$)</t>
    </r>
  </si>
  <si>
    <t xml:space="preserve">FY </t>
  </si>
  <si>
    <t>Mid-Month</t>
  </si>
  <si>
    <t>Month End*</t>
  </si>
  <si>
    <t>Monthly Average*</t>
  </si>
  <si>
    <t>Buying</t>
  </si>
  <si>
    <t>Selling</t>
  </si>
  <si>
    <t>Average
Middle Rate</t>
  </si>
  <si>
    <t>Sep</t>
  </si>
  <si>
    <t>Jun</t>
  </si>
  <si>
    <t>Jul</t>
  </si>
  <si>
    <t>* As per Nepalese Calendar.</t>
  </si>
  <si>
    <t>Price of Oil and Gold in the International Market</t>
  </si>
  <si>
    <t>Mid-July</t>
  </si>
  <si>
    <t>Jul-Jul</t>
  </si>
  <si>
    <t>Oil ($/barrel)*</t>
  </si>
  <si>
    <t>*Crude Oil Brent</t>
  </si>
  <si>
    <t>Annual Avg</t>
  </si>
  <si>
    <t>Exchange Rate of US Dollar</t>
  </si>
  <si>
    <t xml:space="preserve"> Rs in million</t>
  </si>
  <si>
    <t>SHARE MARKET ACTIVITIES</t>
  </si>
  <si>
    <t xml:space="preserve"> NATIONAL URBAN CONSUMER PRICE INDEX</t>
  </si>
  <si>
    <t>CORE CPI INFLATION**</t>
  </si>
  <si>
    <t>NATIONAL WHOLESALE PRICE INDEX</t>
  </si>
  <si>
    <t>Particulars</t>
  </si>
  <si>
    <t>Table 19</t>
  </si>
  <si>
    <t>NATIONAL SALARY AND WAGE RATE INDEX</t>
  </si>
  <si>
    <t>2007/08</t>
  </si>
  <si>
    <t xml:space="preserve"> p= provisional, e = estimates.</t>
  </si>
  <si>
    <t xml:space="preserve">    10.2 PRGF</t>
  </si>
  <si>
    <t>3 Over 2</t>
  </si>
  <si>
    <t>NEPSE Index (Closing)*</t>
  </si>
  <si>
    <t>NEPSE Sensitive Index (Closing)**</t>
  </si>
  <si>
    <t xml:space="preserve">Number of Listed  Companies  </t>
  </si>
  <si>
    <t xml:space="preserve">       Number of Shares ('000)</t>
  </si>
  <si>
    <t>Twelve Months Rolling Standard Deviation</t>
  </si>
  <si>
    <t>2 Over 1</t>
  </si>
  <si>
    <t>Banking Sub-Index</t>
  </si>
  <si>
    <t>STOCK MARKET INDICATORS</t>
  </si>
  <si>
    <t xml:space="preserve">Amount </t>
  </si>
  <si>
    <t>29/07/2007 (2064/4/13)</t>
  </si>
  <si>
    <t>Siddhartha Insurance Ltd.</t>
  </si>
  <si>
    <t>12/08/2007 (2064/4/27)</t>
  </si>
  <si>
    <t>Right Shares</t>
  </si>
  <si>
    <t>Central Finance Company Ltd.</t>
  </si>
  <si>
    <t>3/08/2007 (2064/4/18)</t>
  </si>
  <si>
    <t>Right Shares Total</t>
  </si>
  <si>
    <t>Grand Total</t>
  </si>
  <si>
    <t>Ordinary Shares Total</t>
  </si>
  <si>
    <t>LISTED COMPANIES AND THEIR MARKET CAPITALIZATION</t>
  </si>
  <si>
    <t xml:space="preserve">Number of Listed Companies </t>
  </si>
  <si>
    <t xml:space="preserve">    Commercial Banks</t>
  </si>
  <si>
    <t xml:space="preserve">    Development Banks</t>
  </si>
  <si>
    <t xml:space="preserve">    Finance Companies</t>
  </si>
  <si>
    <t xml:space="preserve">    Insurance Companies</t>
  </si>
  <si>
    <t>PUBLIC ISSUE APPROVAL</t>
  </si>
  <si>
    <t>3 Over</t>
  </si>
  <si>
    <t xml:space="preserve">5 Over </t>
  </si>
  <si>
    <t>Manufacturing &amp; Processing Entities</t>
  </si>
  <si>
    <t>Hotels</t>
  </si>
  <si>
    <t>Trading Entities</t>
  </si>
  <si>
    <t>Hydro Power Companies</t>
  </si>
  <si>
    <t>% change</t>
  </si>
  <si>
    <t>7 over 4</t>
  </si>
  <si>
    <t>Insurance Companies</t>
  </si>
  <si>
    <t>Finance Companies</t>
  </si>
  <si>
    <t>Hydro Power</t>
  </si>
  <si>
    <t>NEPSE Overall Index*</t>
  </si>
  <si>
    <t>NEPSE Sensitive Index**</t>
  </si>
  <si>
    <t>Share Unit</t>
  </si>
  <si>
    <t xml:space="preserve"> Share Amount </t>
  </si>
  <si>
    <t>5 over 2</t>
  </si>
  <si>
    <t>* Base: February 12, 1994</t>
  </si>
  <si>
    <t>** Base: July 16, 2006</t>
  </si>
  <si>
    <t xml:space="preserve"> TURNOVER DETAILS</t>
  </si>
  <si>
    <t>MONETARY AUTHORITIES' ACCOUNT</t>
  </si>
  <si>
    <t>2007/08P</t>
  </si>
  <si>
    <t>Food &amp; Beverages</t>
  </si>
  <si>
    <t>Non-Food &amp; Services</t>
  </si>
  <si>
    <t>Domestic Goods</t>
  </si>
  <si>
    <t>Imported Goods</t>
  </si>
  <si>
    <t>Tradable Goods</t>
  </si>
  <si>
    <t>Non-Tradable Goods</t>
  </si>
  <si>
    <t>Govt. Controlled Goods</t>
  </si>
  <si>
    <t>Non-Controlled Goods</t>
  </si>
  <si>
    <t>Petroleum Product</t>
  </si>
  <si>
    <t>Non-Petroleum Product</t>
  </si>
  <si>
    <t>Index</t>
  </si>
  <si>
    <t>Mid- Months</t>
  </si>
  <si>
    <t xml:space="preserve">  GOVERNMENT BUDGETARY OPERATION+</t>
  </si>
  <si>
    <t>Resources</t>
  </si>
  <si>
    <r>
      <t xml:space="preserve">     Overdrafts</t>
    </r>
    <r>
      <rPr>
        <i/>
        <vertAlign val="superscript"/>
        <sz val="9"/>
        <rFont val="Times New Roman"/>
        <family val="1"/>
      </rPr>
      <t>++</t>
    </r>
  </si>
  <si>
    <t xml:space="preserve"> P  Preliminary </t>
  </si>
  <si>
    <t>@  Interest from Government Treasury transactions and others.</t>
  </si>
  <si>
    <r>
      <t>2007/08</t>
    </r>
    <r>
      <rPr>
        <b/>
        <vertAlign val="superscript"/>
        <sz val="9"/>
        <rFont val="Times New Roman"/>
        <family val="1"/>
      </rPr>
      <t>P</t>
    </r>
  </si>
  <si>
    <t>OUTSTANDING DOMESTIC DEBT OF THE GON</t>
  </si>
  <si>
    <t>Amount Change</t>
  </si>
  <si>
    <t xml:space="preserve">   ii. Commercial Banks</t>
  </si>
  <si>
    <t xml:space="preserve">  *= Change in NFA is derived by taking mid-July as base and minus (-) sign indicates increase.</t>
  </si>
  <si>
    <t xml:space="preserve"> * * = After adjusting exchange valuation gain/loss</t>
  </si>
  <si>
    <r>
      <t xml:space="preserve">Sources: </t>
    </r>
    <r>
      <rPr>
        <sz val="8"/>
        <rFont val="Times New Roman"/>
        <family val="1"/>
      </rPr>
      <t>h</t>
    </r>
    <r>
      <rPr>
        <u val="single"/>
        <sz val="8"/>
        <rFont val="Times New Roman"/>
        <family val="1"/>
      </rPr>
      <t>ttp://www.eia.doe.gov/emeu/international/crude1.xls</t>
    </r>
    <r>
      <rPr>
        <sz val="8"/>
        <rFont val="Times New Roman"/>
        <family val="1"/>
      </rPr>
      <t xml:space="preserve"> and </t>
    </r>
    <r>
      <rPr>
        <u val="single"/>
        <sz val="8"/>
        <rFont val="Times New Roman"/>
        <family val="1"/>
      </rPr>
      <t>http://www.kitco.com/gold.londonfix.html</t>
    </r>
  </si>
  <si>
    <t>** Refers to past London historical fix.</t>
  </si>
  <si>
    <t>Gold ($/ounce)**</t>
  </si>
  <si>
    <t>Monetary Aggregates</t>
  </si>
  <si>
    <t>Money Multiplier (M1)</t>
  </si>
  <si>
    <t>Money Multiplier (M2)</t>
  </si>
  <si>
    <t xml:space="preserve">       d. Claims on Private Sector</t>
  </si>
  <si>
    <t>5. Assets =  Liabilities</t>
  </si>
  <si>
    <t>Stock Market Indicators</t>
  </si>
  <si>
    <t>Public Issue Approval</t>
  </si>
  <si>
    <t>Market Capitalization of Listed Companies (Rs in million)</t>
  </si>
  <si>
    <t>Rs  in              million</t>
  </si>
  <si>
    <t>Rs               in million</t>
  </si>
  <si>
    <t>Group &amp; Sub-Groups</t>
  </si>
  <si>
    <t>Groups &amp; Sub-Groups</t>
  </si>
  <si>
    <t>Mid-Months</t>
  </si>
  <si>
    <t>1. Ratio of Export to Import</t>
  </si>
  <si>
    <t>2.Share in Total Export</t>
  </si>
  <si>
    <t>3.Share in Total Import</t>
  </si>
  <si>
    <t>4.Share in Trade Balance</t>
  </si>
  <si>
    <t xml:space="preserve">5.Share in Total Trade </t>
  </si>
  <si>
    <t>6. Share of  Export and Import in Total Trade</t>
  </si>
  <si>
    <t xml:space="preserve">   Others (Freeze Account)</t>
  </si>
  <si>
    <t>US $ in million</t>
  </si>
  <si>
    <r>
      <t>Monthly Turnover</t>
    </r>
    <r>
      <rPr>
        <b/>
        <sz val="9"/>
        <rFont val="Times New Roman"/>
        <family val="1"/>
      </rPr>
      <t>:</t>
    </r>
    <r>
      <rPr>
        <sz val="9"/>
        <rFont val="Times New Roman"/>
        <family val="1"/>
      </rPr>
      <t xml:space="preserve">                      </t>
    </r>
  </si>
  <si>
    <t>Listed Companies and their Market Capitalization</t>
  </si>
  <si>
    <t>NATIONAL URBAN CONSUMER PRICE INDEX</t>
  </si>
  <si>
    <t>Share Market Activities and Turnover Details</t>
  </si>
  <si>
    <t>Outstanding Domestic Debt of the GON</t>
  </si>
  <si>
    <t xml:space="preserve">          a.  Government</t>
  </si>
  <si>
    <t xml:space="preserve">          b.  Non Government</t>
  </si>
  <si>
    <t xml:space="preserve">   7.4  Claims on Private Sector</t>
  </si>
  <si>
    <t xml:space="preserve"> #  Change in outstanding amount disbursed to VDC/Municipalities/DDC remaining unspent.</t>
  </si>
  <si>
    <t xml:space="preserve">         Claims on Private Sector*</t>
  </si>
  <si>
    <t xml:space="preserve">        Net Non-monetary Liabilities*</t>
  </si>
  <si>
    <t xml:space="preserve">        Domestic Credit*</t>
  </si>
  <si>
    <t xml:space="preserve">   Loans and Advances*</t>
  </si>
  <si>
    <t xml:space="preserve">        Claims on Private Sector*</t>
  </si>
  <si>
    <t>Lumbini General Insurance Co.Ltd.</t>
  </si>
  <si>
    <t>Seti Bittiya Sanstha Ltd.</t>
  </si>
  <si>
    <t>23/09/2007 (2064/6/6)</t>
  </si>
  <si>
    <t>Infrastructure Development Bank Ltd.</t>
  </si>
  <si>
    <t>3/10/2007 (2064/6/16)</t>
  </si>
  <si>
    <t>Agriculture Development Bank Ltd.*</t>
  </si>
  <si>
    <t>4/10/2007 (2064/6/17)</t>
  </si>
  <si>
    <t>Kuber Merchant Banking and Finance Ltd.</t>
  </si>
  <si>
    <t>9/10/2007 (2064/6/22)</t>
  </si>
  <si>
    <t>14/10/2007 (2064/6/27)</t>
  </si>
  <si>
    <t>Nirdhan Uttan Bank Ltd.</t>
  </si>
  <si>
    <t>26/09/2007 (2064/6/9)</t>
  </si>
  <si>
    <t>Nepal Share Markets and Finance Ltd.</t>
  </si>
  <si>
    <t>28/09/2007 (2064/6/11)</t>
  </si>
  <si>
    <t>** Base; July 16, 2006</t>
  </si>
  <si>
    <t>8. Other Assets</t>
  </si>
  <si>
    <t>(Y-o-Y Changes)</t>
  </si>
  <si>
    <t>Factors Affecting Reserve Money</t>
  </si>
  <si>
    <t>Mid-July '06</t>
  </si>
  <si>
    <t>Mid-July '07</t>
  </si>
  <si>
    <t>Percent</t>
  </si>
  <si>
    <t xml:space="preserve">1. Net Foreign Assets </t>
  </si>
  <si>
    <t xml:space="preserve">    a. Foreign Assets</t>
  </si>
  <si>
    <t xml:space="preserve">    b. Foreign Liabilities</t>
  </si>
  <si>
    <t xml:space="preserve">2. Net Domestic Assets </t>
  </si>
  <si>
    <t>2.1 Domestic Credit</t>
  </si>
  <si>
    <t xml:space="preserve">  a. Claims on Govt.,Net</t>
  </si>
  <si>
    <t xml:space="preserve">            Claims on Govt.</t>
  </si>
  <si>
    <t xml:space="preserve">            Govt. Deposits</t>
  </si>
  <si>
    <t xml:space="preserve">   b. Claims on Govt. Ent.</t>
  </si>
  <si>
    <t xml:space="preserve">  d. Claims on Banks</t>
  </si>
  <si>
    <t xml:space="preserve">  e. Claims on Pvt. Sector</t>
  </si>
  <si>
    <t xml:space="preserve">   a.   Currency Outside NRB</t>
  </si>
  <si>
    <t xml:space="preserve">   c. Other Deposits</t>
  </si>
  <si>
    <t>FACTORS AFFECTING RESERVE MONEY</t>
  </si>
  <si>
    <t>2.2 Other Items, Net</t>
  </si>
  <si>
    <t>IME Financial Institution Ltd.</t>
  </si>
  <si>
    <t>31/10/2007 (2064/7/14)</t>
  </si>
  <si>
    <t xml:space="preserve">Paschimanchal Development Bank Ltd. </t>
  </si>
  <si>
    <t>4/11/2007 (2064/7/18)</t>
  </si>
  <si>
    <t>Bhrikuti Bikash Bank Ltd. </t>
  </si>
  <si>
    <t>12/11/2007 (2064/7/26)</t>
  </si>
  <si>
    <t>Capital Merchant Banking &amp; Finance Ltd.</t>
  </si>
  <si>
    <t xml:space="preserve">   c. Claims on Non-Gov Fin.Ent</t>
  </si>
  <si>
    <t xml:space="preserve">   b.  Deposits of Com. Banks</t>
  </si>
  <si>
    <t>Table 21</t>
  </si>
  <si>
    <t>Table 22</t>
  </si>
  <si>
    <t>Table 23</t>
  </si>
  <si>
    <t>Table 24</t>
  </si>
  <si>
    <t>Table 26</t>
  </si>
  <si>
    <t xml:space="preserve">3. Reserve Money </t>
  </si>
  <si>
    <t>Number of Listed Shares (000)</t>
  </si>
  <si>
    <t>Premier Finance Company Ltd.</t>
  </si>
  <si>
    <t>28/11/2007 (2064/8/12)</t>
  </si>
  <si>
    <t>Development Credit Bank Ltd.</t>
  </si>
  <si>
    <t>13/12/2007 (2067/8/27)</t>
  </si>
  <si>
    <t>Nepal Merchant Banking and Finance Ltd.</t>
  </si>
  <si>
    <t>Jan/Feb</t>
  </si>
  <si>
    <t>Amount Rs in million</t>
  </si>
  <si>
    <t>Composition</t>
  </si>
  <si>
    <t xml:space="preserve">   Value Added Tax</t>
  </si>
  <si>
    <t xml:space="preserve">   Customs</t>
  </si>
  <si>
    <t xml:space="preserve">   Income Tax</t>
  </si>
  <si>
    <t xml:space="preserve">   Excise</t>
  </si>
  <si>
    <t xml:space="preserve">   Registration Fee</t>
  </si>
  <si>
    <t xml:space="preserve">   Vechile Tax</t>
  </si>
  <si>
    <t xml:space="preserve">   Non-Tax Revenue</t>
  </si>
  <si>
    <t>Total  Revenue</t>
  </si>
  <si>
    <t>Source: MoF and NRB</t>
  </si>
  <si>
    <t>Table 25</t>
  </si>
  <si>
    <t>Revenue Collection</t>
  </si>
  <si>
    <t>-</t>
  </si>
  <si>
    <t>Date of issue</t>
  </si>
  <si>
    <t>Issue Manager</t>
  </si>
  <si>
    <t>24/08/2007
 (2064/5/7)</t>
  </si>
  <si>
    <t>NMB</t>
  </si>
  <si>
    <t>02/09/2007
 (2064/5/16)</t>
  </si>
  <si>
    <t>Not Issued</t>
  </si>
  <si>
    <t>NCML</t>
  </si>
  <si>
    <t>30/10/2007 
(2064/7/13)</t>
  </si>
  <si>
    <t>30/11/2007
 (2064/8/14)</t>
  </si>
  <si>
    <t>ACE</t>
  </si>
  <si>
    <t>14/11/2007
 (2064/7/28)</t>
  </si>
  <si>
    <t>22/11/2007
 (2064/8/6)</t>
  </si>
  <si>
    <t>11/09/2007 
(2064/5/25)</t>
  </si>
  <si>
    <t>16/11/2007
 (2064/7/30)</t>
  </si>
  <si>
    <t>19/11/2007 
(2064/8/3)</t>
  </si>
  <si>
    <t>CIT</t>
  </si>
  <si>
    <t>02/12/2007 
(2064/8/16)</t>
  </si>
  <si>
    <t>02/12/2007
 (2064/8/16)</t>
  </si>
  <si>
    <t>10/12/2007
 (2064/8/24)</t>
  </si>
  <si>
    <t>09/12/2007
 (2064/8/23)</t>
  </si>
  <si>
    <t>28/12/2007 
(2064/9/13)</t>
  </si>
  <si>
    <t>03/01/2008 
(2064/9/19)</t>
  </si>
  <si>
    <t>08/01/2008 
(2064/9/24)</t>
  </si>
  <si>
    <t>NFL</t>
  </si>
  <si>
    <t>Nepal Investment Bank Ltd.</t>
  </si>
  <si>
    <t>9/1/2008 (2064/9/25) </t>
  </si>
  <si>
    <t>29/01/2008 
(2064/10/15)</t>
  </si>
  <si>
    <t>Sagarmatha Insurance Company Ltd.</t>
  </si>
  <si>
    <t>14/01/2008 (2064/9/30)</t>
  </si>
  <si>
    <t>Note:</t>
  </si>
  <si>
    <t>*</t>
  </si>
  <si>
    <t>Ordinary Share for its existing sharholders of Group B</t>
  </si>
  <si>
    <t>Nepal Merchant Banking and Finance Company Limited (Bittiya Sanstha)</t>
  </si>
  <si>
    <t>NIDC Capital Markets Limited (Bittiya Sanstha)</t>
  </si>
  <si>
    <t>Citizen Investment Trust</t>
  </si>
  <si>
    <t xml:space="preserve">Ace Development Bank Ltd. </t>
  </si>
  <si>
    <t>National Finance Limited (Bittiya Sanstha)</t>
  </si>
  <si>
    <t>Nepal Development &amp; Employment Bank</t>
  </si>
  <si>
    <t>6/2/2008  (2064/10/23)</t>
  </si>
  <si>
    <t>Ordinary Share</t>
  </si>
  <si>
    <t>Ordinary Share (for its existing shareholder of Group B)</t>
  </si>
  <si>
    <t>Rights Share (2:1)</t>
  </si>
  <si>
    <t>Rights Share (1:1.20)</t>
  </si>
  <si>
    <t>Rights Share (1:1.5)</t>
  </si>
  <si>
    <t>Rights Share (1:1)</t>
  </si>
  <si>
    <t>Rights Share(1:0.9)</t>
  </si>
  <si>
    <t>Rights Share (1:1.25)</t>
  </si>
  <si>
    <t>Rights Share(2:1)</t>
  </si>
  <si>
    <t>Rights Share (1:3)</t>
  </si>
  <si>
    <t>Rights Share(1:4)</t>
  </si>
  <si>
    <t>Rights Share(5:1)</t>
  </si>
  <si>
    <t>Rights Share(10:3)</t>
  </si>
  <si>
    <t>Siddhartha Development Bank Ltd. </t>
  </si>
  <si>
    <t>16/01/2008 (2064/10/2)</t>
  </si>
  <si>
    <t>2/10/2008 (2064/10/27)</t>
  </si>
  <si>
    <t>Prudential Bittiya Sanstha Ltd.</t>
  </si>
  <si>
    <t>3/14/2008 (2064/12/1)</t>
  </si>
  <si>
    <t>Siddhartha Bank Ltd.</t>
  </si>
  <si>
    <t>Rights Share (5:1)</t>
  </si>
  <si>
    <t>6/2/2008 (2064/10/23)</t>
  </si>
  <si>
    <t>2/25/2008 (2064/11/13)</t>
  </si>
  <si>
    <t>Nepal Electricity Authority</t>
  </si>
  <si>
    <t>Debenture</t>
  </si>
  <si>
    <t>25/01/2008 (2064/10/11)</t>
  </si>
  <si>
    <t>2/14/2008 (2064/11/2)</t>
  </si>
  <si>
    <t>Types of  Securities</t>
  </si>
  <si>
    <t xml:space="preserve">                Principal*</t>
  </si>
  <si>
    <t xml:space="preserve">                Interest Accured*</t>
  </si>
  <si>
    <t>SUMMARY OF BALANCE OF PAYMENTS  PRESENTATION</t>
  </si>
  <si>
    <t>Annual</t>
  </si>
  <si>
    <t>A. Current Account</t>
  </si>
  <si>
    <t>Goods: Exports f.o.b.</t>
  </si>
  <si>
    <t>Oil</t>
  </si>
  <si>
    <t>Other</t>
  </si>
  <si>
    <t>Goods: Imports f.o.b.</t>
  </si>
  <si>
    <t>Balance on Goods</t>
  </si>
  <si>
    <t>Services: Net</t>
  </si>
  <si>
    <t>Services: Credit</t>
  </si>
  <si>
    <t>Travel</t>
  </si>
  <si>
    <t>Government n.i.e.</t>
  </si>
  <si>
    <t>Services: Debit</t>
  </si>
  <si>
    <t>Transportation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</si>
  <si>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</si>
  <si>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</si>
  <si>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</si>
  <si>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</si>
  <si>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</si>
  <si>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</si>
  <si>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</si>
  <si>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</si>
  <si>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</si>
  <si>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</si>
  <si>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</si>
  <si>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Other (Indian Excise Refund)</t>
  </si>
  <si>
    <t>Current Transfers: Debit</t>
  </si>
  <si>
    <t>B</t>
  </si>
  <si>
    <t>Capital Account (Capital Transfer)</t>
  </si>
  <si>
    <t>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</si>
  <si>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</si>
  <si>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</si>
  <si>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</si>
  <si>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</si>
  <si>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</si>
  <si>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</si>
  <si>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</si>
  <si>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</si>
  <si>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</si>
  <si>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</si>
  <si>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</si>
  <si>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</si>
  <si>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</si>
  <si>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Deposit Money Banks</t>
  </si>
  <si>
    <t>Other Liabilities</t>
  </si>
  <si>
    <t>Total, Group A through C</t>
  </si>
  <si>
    <t>D.</t>
  </si>
  <si>
    <t>Miscellaneous Items, Net</t>
  </si>
  <si>
    <t>Total, Group A through D</t>
  </si>
  <si>
    <t>E. Reserves and Related Items</t>
  </si>
  <si>
    <t>Reserve Assets</t>
  </si>
  <si>
    <t>Use of Fund Credit and Loans</t>
  </si>
  <si>
    <t>Changes in Reserve Net ( - increase )</t>
  </si>
  <si>
    <t>o/w Education</t>
  </si>
  <si>
    <t>Table 27</t>
  </si>
  <si>
    <t xml:space="preserve">   Local Authority Accounts </t>
  </si>
  <si>
    <t>OUTRIGHT SALE AUCTION*</t>
  </si>
  <si>
    <t>2004/05</t>
  </si>
  <si>
    <t>Wtd. Int. Rate (%)</t>
  </si>
  <si>
    <t>August</t>
  </si>
  <si>
    <t>September</t>
  </si>
  <si>
    <t>October</t>
  </si>
  <si>
    <t>November</t>
  </si>
  <si>
    <t>December</t>
  </si>
  <si>
    <t>January</t>
  </si>
  <si>
    <t>February</t>
  </si>
  <si>
    <t>March</t>
  </si>
  <si>
    <t>April</t>
  </si>
  <si>
    <t>Wtd. Int. Rate = Weighted interest rate.</t>
  </si>
  <si>
    <t>* Since 2004/05, the outright sale auction of treasury bills has been used as a monetary</t>
  </si>
  <si>
    <t xml:space="preserve">   instrument at the initiative of NRB.</t>
  </si>
  <si>
    <t>OUTRIGHT PURCHASE AUCTION*</t>
  </si>
  <si>
    <t>* Since 2004/05, the outright purchase auction of treasury bills has been used as a monetary</t>
  </si>
  <si>
    <t>REPO AUCTION*</t>
  </si>
  <si>
    <t>* Since 2004/05, the repo auction of treasury bills has been used as a monetary</t>
  </si>
  <si>
    <t>REVERSE REPO AUCTION*</t>
  </si>
  <si>
    <t>* Since 2004/05, the reverse repo auction of treasury bills has been used as a monetary</t>
  </si>
  <si>
    <t>Foreign Exchange Intervention*</t>
  </si>
  <si>
    <t>(First Eleven Months)</t>
  </si>
  <si>
    <t>2003/04</t>
  </si>
  <si>
    <t>Purchase</t>
  </si>
  <si>
    <t>Sale</t>
  </si>
  <si>
    <t>Net 
Injection</t>
  </si>
  <si>
    <t>* The purchase and sale of foreign exchange takes place at the request (initiative) of commercial banks.</t>
  </si>
  <si>
    <t>(US$ in million)</t>
  </si>
  <si>
    <t>INDIAN CURRENCY PURCHASE</t>
  </si>
  <si>
    <t>(In million)</t>
  </si>
  <si>
    <t>IC Purchase</t>
  </si>
  <si>
    <t>US$ Sale</t>
  </si>
  <si>
    <t xml:space="preserve">                 </t>
  </si>
  <si>
    <t>Standing Liquidity Facility (SLF)*</t>
  </si>
  <si>
    <t>* Introduced as a safety valve for domestic payments system since 2004/05.</t>
  </si>
  <si>
    <t xml:space="preserve">   This fully collateralised lending facility takes place at the initiative of</t>
  </si>
  <si>
    <t xml:space="preserve">   commercial banks.</t>
  </si>
  <si>
    <t>Interbank Transaction (Amount)</t>
  </si>
  <si>
    <t>Fresh Treasury Bills</t>
  </si>
  <si>
    <t>NEPAL RASTRA BANK</t>
  </si>
  <si>
    <t>Structure of Interest Rates</t>
  </si>
  <si>
    <t>(Percent per annum)</t>
  </si>
  <si>
    <t>Year</t>
  </si>
  <si>
    <t>Mid-months</t>
  </si>
  <si>
    <t>Sept.</t>
  </si>
  <si>
    <t>A. Government Securities</t>
  </si>
  <si>
    <t>Treasury Bills* (28 days)#</t>
  </si>
  <si>
    <t>Treasury Bills* (91 days)#</t>
  </si>
  <si>
    <t>Treasury Bills* (182 days)#</t>
  </si>
  <si>
    <t>Treasury Bills* (364 days)#</t>
  </si>
  <si>
    <t>National Savings Certificates</t>
  </si>
  <si>
    <t>6.5-13.0</t>
  </si>
  <si>
    <t>Development Bonds</t>
  </si>
  <si>
    <t>3.0-8.0</t>
  </si>
  <si>
    <t>B. Nepal Rastra Bank</t>
  </si>
  <si>
    <t>CRR</t>
  </si>
  <si>
    <t>Bank and Refinance Rates</t>
  </si>
  <si>
    <t>2.0-5.5</t>
  </si>
  <si>
    <t>NRB Bonds Rate</t>
  </si>
  <si>
    <t>C. Interbank Rate #</t>
  </si>
  <si>
    <t>D. Commercial Banks</t>
  </si>
  <si>
    <t>1.  Deposit Rates</t>
  </si>
  <si>
    <t xml:space="preserve">     Savings Deposits</t>
  </si>
  <si>
    <t>2.0-5.0</t>
  </si>
  <si>
    <t>2.0-4.5</t>
  </si>
  <si>
    <t xml:space="preserve">     Time Deposits</t>
  </si>
  <si>
    <t>1 Month</t>
  </si>
  <si>
    <t>2.0-3.5</t>
  </si>
  <si>
    <t>1.5-3.5</t>
  </si>
  <si>
    <t>3 Months</t>
  </si>
  <si>
    <t>2.0-4.0</t>
  </si>
  <si>
    <t>1.5-4.0</t>
  </si>
  <si>
    <t>6 Months</t>
  </si>
  <si>
    <t>1.75-4.5</t>
  </si>
  <si>
    <t>1 Year</t>
  </si>
  <si>
    <t>2.75-5.75</t>
  </si>
  <si>
    <t>2.75-5.0</t>
  </si>
  <si>
    <t>2.25-5.0</t>
  </si>
  <si>
    <t>2 Years and Above</t>
  </si>
  <si>
    <t>3.0-6.00</t>
  </si>
  <si>
    <t>3.0-5.25</t>
  </si>
  <si>
    <t>2.5-5.25</t>
  </si>
  <si>
    <t>2  Lending Rates</t>
  </si>
  <si>
    <t xml:space="preserve">     Industry</t>
  </si>
  <si>
    <t>8.5-13.5</t>
  </si>
  <si>
    <t xml:space="preserve">     Agriculture</t>
  </si>
  <si>
    <t>10.5-13</t>
  </si>
  <si>
    <t>9.5-13</t>
  </si>
  <si>
    <t xml:space="preserve">     Export Bills</t>
  </si>
  <si>
    <t>4.0-11.5</t>
  </si>
  <si>
    <t>4.0-11.0</t>
  </si>
  <si>
    <t xml:space="preserve">     Commercial Loans</t>
  </si>
  <si>
    <t>9-14.5</t>
  </si>
  <si>
    <t>9-14.0</t>
  </si>
  <si>
    <t xml:space="preserve">     Overdrafts</t>
  </si>
  <si>
    <t>10.0-16.0</t>
  </si>
  <si>
    <t>10.0-15.5</t>
  </si>
  <si>
    <t>9.5-15.5</t>
  </si>
  <si>
    <t>CPI Inflation (annual average)</t>
  </si>
  <si>
    <t>D.  Financial Institution</t>
  </si>
  <si>
    <t>Agricultural Deveopment Bank of Nepal</t>
  </si>
  <si>
    <t xml:space="preserve">     To Cooperatives</t>
  </si>
  <si>
    <t xml:space="preserve">    To Others</t>
  </si>
  <si>
    <t>Nepal Industrial Development Corporation</t>
  </si>
  <si>
    <t>E.</t>
  </si>
  <si>
    <t>Finace Companies</t>
  </si>
  <si>
    <t>2 Years</t>
  </si>
  <si>
    <t>3 Years</t>
  </si>
  <si>
    <t>4 Years</t>
  </si>
  <si>
    <t>5 Years and above</t>
  </si>
  <si>
    <t xml:space="preserve">     Hire purchase</t>
  </si>
  <si>
    <t xml:space="preserve">     Housing</t>
  </si>
  <si>
    <t># Annual average weighted rate at the end of fiscal year (mid-July).</t>
  </si>
  <si>
    <t>* Weighted average discount rate.</t>
  </si>
  <si>
    <t>(Percent per Annum)</t>
  </si>
  <si>
    <t>Mid-month</t>
  </si>
  <si>
    <t>A. Policy Rates</t>
  </si>
  <si>
    <t>Bank Rate</t>
  </si>
  <si>
    <t>Refinance Rates Against Loans to:</t>
  </si>
  <si>
    <t>Sick Industries</t>
  </si>
  <si>
    <t>Rural Development Banks (RDBs)</t>
  </si>
  <si>
    <t>Export Credit in Domestic Currency</t>
  </si>
  <si>
    <t>Export Credit in Foreign Currency</t>
  </si>
  <si>
    <r>
      <t>Standing Liquidity Facility (SLF) Penal Rate</t>
    </r>
    <r>
      <rPr>
        <vertAlign val="superscript"/>
        <sz val="10"/>
        <rFont val="Times New Roman"/>
        <family val="1"/>
      </rPr>
      <t>#</t>
    </r>
  </si>
  <si>
    <t>B. Government Securities</t>
  </si>
  <si>
    <t>T-bills* (28 days)</t>
  </si>
  <si>
    <t>T-bills* (91 days)</t>
  </si>
  <si>
    <t>T-bills* (182 days)</t>
  </si>
  <si>
    <t>T-bills* (364 days)</t>
  </si>
  <si>
    <t>3.0-6.75</t>
  </si>
  <si>
    <t>5.0-6.75</t>
  </si>
  <si>
    <t>National/Citizen SCs</t>
  </si>
  <si>
    <t>7.0-13.0</t>
  </si>
  <si>
    <t>6.0-13.0</t>
  </si>
  <si>
    <t>6.0-8.5</t>
  </si>
  <si>
    <t>6.0-8.0</t>
  </si>
  <si>
    <t>6.0-7.0</t>
  </si>
  <si>
    <t>C. Interbank Rate</t>
  </si>
  <si>
    <t>2.5-6.0</t>
  </si>
  <si>
    <t>1.75-5.0</t>
  </si>
  <si>
    <t>1.75-3.5</t>
  </si>
  <si>
    <t>1.50-4.0</t>
  </si>
  <si>
    <t>2.5-4.5</t>
  </si>
  <si>
    <t>3.0-7.0</t>
  </si>
  <si>
    <t>3.25-7.5</t>
  </si>
  <si>
    <t>3.0-6.0</t>
  </si>
  <si>
    <t>2.5-6.05</t>
  </si>
  <si>
    <t>2.5-6.4</t>
  </si>
  <si>
    <t>2.5-5.5</t>
  </si>
  <si>
    <t>8.50-14.0</t>
  </si>
  <si>
    <t>8.25-13.5</t>
  </si>
  <si>
    <t>8.0-13.5</t>
  </si>
  <si>
    <t>7.0-13.5</t>
  </si>
  <si>
    <t>10.5-14.5</t>
  </si>
  <si>
    <t>10-13</t>
  </si>
  <si>
    <t>4.0-12.5</t>
  </si>
  <si>
    <t>4.0-12.0</t>
  </si>
  <si>
    <t>5.0-11.5</t>
  </si>
  <si>
    <t>7.50-16.0</t>
  </si>
  <si>
    <t>8.0-14</t>
  </si>
  <si>
    <t>8.0-14.0</t>
  </si>
  <si>
    <t>10.0-17.0</t>
  </si>
  <si>
    <t>5-14.5</t>
  </si>
  <si>
    <t>6.5-14.5</t>
  </si>
  <si>
    <t>6.0-14.5</t>
  </si>
  <si>
    <t>Weighted Average Treasury Bills Rate (91-day)</t>
  </si>
  <si>
    <t>(Percent)</t>
  </si>
  <si>
    <t>FY</t>
  </si>
  <si>
    <t>2048/49</t>
  </si>
  <si>
    <t>1991/92</t>
  </si>
  <si>
    <t>2049/50</t>
  </si>
  <si>
    <t>1992/93</t>
  </si>
  <si>
    <t>2050/51</t>
  </si>
  <si>
    <t>1993/94</t>
  </si>
  <si>
    <t>2051/52</t>
  </si>
  <si>
    <t>1994/95</t>
  </si>
  <si>
    <t>2052/53</t>
  </si>
  <si>
    <t>1995/96</t>
  </si>
  <si>
    <t>2053/54</t>
  </si>
  <si>
    <t>1996/97</t>
  </si>
  <si>
    <t>2054/55</t>
  </si>
  <si>
    <t>1997/98</t>
  </si>
  <si>
    <t>2055/56</t>
  </si>
  <si>
    <t>1998/99</t>
  </si>
  <si>
    <t>2056/57</t>
  </si>
  <si>
    <t>1999/00</t>
  </si>
  <si>
    <t>2057/58</t>
  </si>
  <si>
    <t>2000/01</t>
  </si>
  <si>
    <t>2058/59</t>
  </si>
  <si>
    <t>2001/02</t>
  </si>
  <si>
    <t>2059/60</t>
  </si>
  <si>
    <t>2002/03</t>
  </si>
  <si>
    <t>2060/61</t>
  </si>
  <si>
    <t>2061/62</t>
  </si>
  <si>
    <t>2062/63</t>
  </si>
  <si>
    <t>Weighted Average Treasury Bills Rate (364-day)</t>
  </si>
  <si>
    <t>Weighted Average</t>
  </si>
  <si>
    <t>Interbank Transaction Rate</t>
  </si>
  <si>
    <t>Mid-Month\Year</t>
  </si>
  <si>
    <t>Annual Average</t>
  </si>
  <si>
    <t>Table 38</t>
  </si>
  <si>
    <t>Import from India</t>
  </si>
  <si>
    <t>Against US Dollar Payment</t>
  </si>
  <si>
    <t>2.0-5.25</t>
  </si>
  <si>
    <t>1.50-6.75</t>
  </si>
  <si>
    <t>1.75-6.75</t>
  </si>
  <si>
    <t>2.25-6.75</t>
  </si>
  <si>
    <t>2.75-6.75</t>
  </si>
  <si>
    <t>6.50-14.5</t>
  </si>
  <si>
    <t>Table 28</t>
  </si>
  <si>
    <t>Table 29</t>
  </si>
  <si>
    <t>Table 30</t>
  </si>
  <si>
    <t>Table 31</t>
  </si>
  <si>
    <t>Table 32</t>
  </si>
  <si>
    <t>Table 33</t>
  </si>
  <si>
    <t>Table 34</t>
  </si>
  <si>
    <t>Table 35</t>
  </si>
  <si>
    <t>Table 36</t>
  </si>
  <si>
    <t>Table 37</t>
  </si>
  <si>
    <t>Monetary Operations</t>
  </si>
  <si>
    <t>Outright Sale Auction</t>
  </si>
  <si>
    <t>Outright Purchase Auction</t>
  </si>
  <si>
    <t>Repo Auction</t>
  </si>
  <si>
    <t>Reverse Repo Auction</t>
  </si>
  <si>
    <t>Foreign Exchange Intervention (in NRS)</t>
  </si>
  <si>
    <t>Indian Currency Purchase</t>
  </si>
  <si>
    <t>Standing Liquidity Facility (SLF)</t>
  </si>
  <si>
    <t>Interbank Transaction and Interest Rates</t>
  </si>
  <si>
    <t>Weighted Average Interbank Transaction Rate</t>
  </si>
  <si>
    <t>Stock Market</t>
  </si>
  <si>
    <t>Prices</t>
  </si>
  <si>
    <t>National Urban Consumer Price Index (Monthly Series)</t>
  </si>
  <si>
    <t>National Wholesale Price Index (Monthly Series)</t>
  </si>
  <si>
    <t>Government Finance</t>
  </si>
  <si>
    <t>External Sector</t>
  </si>
  <si>
    <t>NIC Bank Ltd.</t>
  </si>
  <si>
    <t>15/02/2008 (2064/11/3)</t>
  </si>
  <si>
    <t>14/3/2008 (2064/12/1)</t>
  </si>
  <si>
    <t>Lumbini Bank Ltd.</t>
  </si>
  <si>
    <t>Rights Share( 3:1)</t>
  </si>
  <si>
    <t>10/3/2008 (2064/11/27)</t>
  </si>
  <si>
    <t>2/20/2008 (2064/11/8)</t>
  </si>
  <si>
    <t>11/3/2008 (2064/11/28)</t>
  </si>
  <si>
    <t>Feb/Mar</t>
  </si>
  <si>
    <t xml:space="preserve"> 2/ Adjusting the exchange valuation gain of Rs 72.68 million</t>
  </si>
  <si>
    <t>Import from India against the US Dollar Payment</t>
  </si>
  <si>
    <t xml:space="preserve">Gross Foreign Exchange Holdings of the Banking Sector in US$ </t>
  </si>
  <si>
    <t>1.5-3.75</t>
  </si>
  <si>
    <t>9.5-12</t>
  </si>
  <si>
    <t>6.50-13.5</t>
  </si>
  <si>
    <t>(Based on the First Nine Months' Data of 2007/08)</t>
  </si>
  <si>
    <t xml:space="preserve"> Changes in the First Nine Months of </t>
  </si>
  <si>
    <t>First Nine Months</t>
  </si>
  <si>
    <t>9 months</t>
  </si>
  <si>
    <t>Mid-Apr '07</t>
  </si>
  <si>
    <t>Mid-Apr '08</t>
  </si>
  <si>
    <t>Apr (e)</t>
  </si>
  <si>
    <t>Mid-April</t>
  </si>
  <si>
    <t>Mid April</t>
  </si>
  <si>
    <t>MID-APRIL 2008 (CHAITRA 2064)</t>
  </si>
  <si>
    <t>April-July</t>
  </si>
  <si>
    <t>Mid-Apr</t>
  </si>
  <si>
    <t>Kumari Bank Ltd.</t>
  </si>
  <si>
    <t>Right Share (5:1)</t>
  </si>
  <si>
    <t>24/03/2008  (2064/12/11)</t>
  </si>
  <si>
    <t>4/24/2008  (2065/1/12)</t>
  </si>
  <si>
    <t>Laxmi Bank Ltd.</t>
  </si>
  <si>
    <t>Right Share (4:1)</t>
  </si>
  <si>
    <t>3/4/2008  (2064/12/21)</t>
  </si>
  <si>
    <t>5/2/2008  (2064/1/20)</t>
  </si>
  <si>
    <t>Sanima Bikash Bank Ltd.</t>
  </si>
  <si>
    <t>5/7/2008  (2064/1/25)</t>
  </si>
  <si>
    <t>Paschimanchal Finance Co.Ltd.</t>
  </si>
  <si>
    <t>Right Share (2:1)</t>
  </si>
  <si>
    <t>4/4/2008 (2064/12/22)</t>
  </si>
  <si>
    <t>5/19/2008 (2064/2/6)</t>
  </si>
  <si>
    <t>(14.16)</t>
  </si>
  <si>
    <t>Mar/Apr</t>
  </si>
  <si>
    <t>(2.28)</t>
  </si>
  <si>
    <t>(5.75)</t>
  </si>
  <si>
    <t>(5.92)</t>
  </si>
  <si>
    <t>1/</t>
  </si>
  <si>
    <t>2/</t>
  </si>
  <si>
    <t xml:space="preserve"> 1/ Adjusting the exchange valuation loss of  Rs. 8157.77 million.</t>
  </si>
  <si>
    <t xml:space="preserve"> 2/ Adjusting the exchange valuation gain of Rs 444.59 million.</t>
  </si>
  <si>
    <t xml:space="preserve"> 1/ Adjusting the exchange valuation loss of Rs. 8160.37 million.</t>
  </si>
  <si>
    <t xml:space="preserve"> 2/ Adjusting the exchange valuation gain of Rs. 371.91 million.</t>
  </si>
  <si>
    <t xml:space="preserve"> 1/ Adjusting the exchange valuation gain of  Rs. 2.6 million.</t>
  </si>
  <si>
    <t>2.0-6.50</t>
  </si>
  <si>
    <t>2.5-5.75</t>
  </si>
  <si>
    <t>REVENUE COLLECTION</t>
  </si>
  <si>
    <t>Apr-Apr</t>
  </si>
  <si>
    <t>1 Adjusting the exchange valuation loss of Rs 8160.37 million.</t>
  </si>
  <si>
    <t>2. Adjusting the exchange valuation gain of Rs 371.91 million.</t>
  </si>
  <si>
    <t>*Adjusting credit write-off of Rs 2869.3 million (Rs 821.7 million in principal and Rs 2047.6 million in interest) as in October 2006 by Nepal Bank Ltd.and Rs 13.2 billion (Rs 4.1 billion in principal and Rs 9.1 billion in interest) by RBB as in December 2006.</t>
  </si>
  <si>
    <r>
      <t>#</t>
    </r>
    <r>
      <rPr>
        <sz val="10"/>
        <rFont val="Times New Roman"/>
        <family val="1"/>
      </rPr>
      <t xml:space="preserve"> The SLF rate is determined at the penal rate added to the weighted average discount rate of  91-day Treasury Bills of the preceding week or repo auction rate of the last on month, whichever is higher.</t>
    </r>
  </si>
  <si>
    <t xml:space="preserve">       Amount (Rs. million)</t>
  </si>
  <si>
    <t>Total Paid up Value of Listed Shares (Rs. million)</t>
  </si>
  <si>
    <t>Market Capitalization (Rs. million)</t>
  </si>
  <si>
    <t xml:space="preserve">Ratio of  Market Capitalization to GDP (in %) </t>
  </si>
  <si>
    <t xml:space="preserve">Ratio of Monthly Turnover to Market Capitalization (in %) </t>
  </si>
  <si>
    <t>GDP at Current Price ( Rs. million)</t>
  </si>
  <si>
    <t>Prabhu Finance Company Ltd.</t>
  </si>
  <si>
    <t>Foreign Exchange Intervention (in US$)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</si>
</sst>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0.0_)"/>
    <numFmt numFmtId="167" formatCode="0_)"/>
    <numFmt numFmtId="168" formatCode="0.00_)"/>
    <numFmt numFmtId="169" formatCode="0.000"/>
    <numFmt numFmtId="170" formatCode="0.000_)"/>
    <numFmt numFmtId="171" formatCode="0.0000000000000"/>
    <numFmt numFmtId="172" formatCode="0.000000000000"/>
    <numFmt numFmtId="173" formatCode="0.00000000000"/>
    <numFmt numFmtId="174" formatCode="0.0000000000"/>
    <numFmt numFmtId="175" formatCode="#,##0.0"/>
    <numFmt numFmtId="176" formatCode="_-* #,##0.0_-;\-* #,##0.0_-;_-* &quot;-&quot;??_-;_-@_-"/>
    <numFmt numFmtId="177" formatCode="_-* #,##0.00_-;\-* #,##0.00_-;_-* &quot;-&quot;??_-;_-@_-"/>
    <numFmt numFmtId="178" formatCode="_-* #,##0.0000_-;\-* #,##0.0000_-;_-* &quot;-&quot;??_-;_-@_-"/>
    <numFmt numFmtId="179" formatCode="_(* #,##0.000_);_(* \(#,##0.000\);_(* &quot;-&quot;??_);_(@_)"/>
    <numFmt numFmtId="180" formatCode="_(* #,##0.0_);_(* \(#,##0.0\);_(* &quot;-&quot;??_);_(@_)"/>
    <numFmt numFmtId="181" formatCode="0.0000"/>
    <numFmt numFmtId="182" formatCode="_-* #,##0.000_-;\-* #,##0.000_-;_-* &quot;-&quot;??_-;_-@_-"/>
    <numFmt numFmtId="183" formatCode="0.000000"/>
    <numFmt numFmtId="184" formatCode="0.00000"/>
  </numFmts>
  <fonts count="73">
    <font>
      <sz val="10"/>
      <name val="Arial"/>
      <family val="0"/>
    </font>
    <font>
      <b/>
      <sz val="10"/>
      <name val="Times New Roman"/>
      <family val="1"/>
    </font>
    <font>
      <sz val="10"/>
      <name val="Times New Roman"/>
      <family val="1"/>
    </font>
    <font>
      <b/>
      <u val="single"/>
      <sz val="10"/>
      <name val="Times New Roman"/>
      <family val="1"/>
    </font>
    <font>
      <sz val="10"/>
      <name val="Courier"/>
      <family val="0"/>
    </font>
    <font>
      <b/>
      <sz val="28"/>
      <name val="Times New Roman"/>
      <family val="1"/>
    </font>
    <font>
      <b/>
      <sz val="22"/>
      <name val="Times New Roman"/>
      <family val="1"/>
    </font>
    <font>
      <b/>
      <sz val="20"/>
      <name val="Times New Roman"/>
      <family val="1"/>
    </font>
    <font>
      <b/>
      <sz val="12"/>
      <name val="Times New Roman"/>
      <family val="1"/>
    </font>
    <font>
      <b/>
      <i/>
      <sz val="10"/>
      <name val="Times New Roman"/>
      <family val="1"/>
    </font>
    <font>
      <b/>
      <sz val="9"/>
      <name val="Arial"/>
      <family val="2"/>
    </font>
    <font>
      <b/>
      <sz val="8"/>
      <name val="Times New Roman"/>
      <family val="1"/>
    </font>
    <font>
      <sz val="9"/>
      <name val="Times New Roman"/>
      <family val="1"/>
    </font>
    <font>
      <sz val="9"/>
      <name val="Arial"/>
      <family val="2"/>
    </font>
    <font>
      <sz val="8"/>
      <name val="Arial"/>
      <family val="2"/>
    </font>
    <font>
      <sz val="8"/>
      <name val="Times New Roman"/>
      <family val="1"/>
    </font>
    <font>
      <sz val="12"/>
      <name val="Times New Roman"/>
      <family val="1"/>
    </font>
    <font>
      <b/>
      <sz val="14"/>
      <name val="Times New Roman"/>
      <family val="1"/>
    </font>
    <font>
      <u val="single"/>
      <sz val="10"/>
      <color indexed="12"/>
      <name val="Arial"/>
      <family val="0"/>
    </font>
    <font>
      <u val="single"/>
      <sz val="10"/>
      <color indexed="36"/>
      <name val="Arial"/>
      <family val="0"/>
    </font>
    <font>
      <i/>
      <sz val="10"/>
      <name val="Times New Roman"/>
      <family val="1"/>
    </font>
    <font>
      <sz val="11"/>
      <name val="Times New Roman"/>
      <family val="1"/>
    </font>
    <font>
      <u val="single"/>
      <sz val="10"/>
      <name val="Times New Roman"/>
      <family val="1"/>
    </font>
    <font>
      <b/>
      <sz val="9"/>
      <name val="Times New Roman"/>
      <family val="1"/>
    </font>
    <font>
      <sz val="10"/>
      <color indexed="10"/>
      <name val="Times New Roman"/>
      <family val="1"/>
    </font>
    <font>
      <b/>
      <sz val="10"/>
      <color indexed="10"/>
      <name val="Times New Roman"/>
      <family val="1"/>
    </font>
    <font>
      <b/>
      <vertAlign val="superscript"/>
      <sz val="9"/>
      <name val="Times New Roman"/>
      <family val="1"/>
    </font>
    <font>
      <i/>
      <sz val="9"/>
      <name val="Times New Roman"/>
      <family val="1"/>
    </font>
    <font>
      <i/>
      <vertAlign val="superscript"/>
      <sz val="9"/>
      <name val="Times New Roman"/>
      <family val="1"/>
    </font>
    <font>
      <b/>
      <i/>
      <sz val="8"/>
      <name val="Times New Roman"/>
      <family val="1"/>
    </font>
    <font>
      <u val="single"/>
      <sz val="8"/>
      <name val="Times New Roman"/>
      <family val="1"/>
    </font>
    <font>
      <b/>
      <sz val="10"/>
      <color indexed="8"/>
      <name val="Times New Roman"/>
      <family val="1"/>
    </font>
    <font>
      <sz val="10"/>
      <color indexed="8"/>
      <name val="Times New Roman"/>
      <family val="1"/>
    </font>
    <font>
      <b/>
      <sz val="10"/>
      <name val="Arial"/>
      <family val="2"/>
    </font>
    <font>
      <i/>
      <sz val="11"/>
      <name val="Times New Roman"/>
      <family val="1"/>
    </font>
    <font>
      <b/>
      <sz val="16"/>
      <name val="Times New Roman"/>
      <family val="1"/>
    </font>
    <font>
      <sz val="10"/>
      <color indexed="10"/>
      <name val="Arial"/>
      <family val="2"/>
    </font>
    <font>
      <vertAlign val="superscript"/>
      <sz val="10"/>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style="double"/>
      <right>
        <color indexed="63"/>
      </right>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color indexed="63"/>
      </bottom>
    </border>
    <border>
      <left style="medium"/>
      <right style="thin"/>
      <top style="thin"/>
      <bottom style="medium"/>
    </border>
    <border>
      <left style="thin"/>
      <right>
        <color indexed="63"/>
      </right>
      <top style="thin"/>
      <bottom style="medium"/>
    </border>
    <border>
      <left style="medium"/>
      <right style="thin"/>
      <top>
        <color indexed="63"/>
      </top>
      <bottom style="thin"/>
    </border>
    <border>
      <left style="medium"/>
      <right style="medium"/>
      <top>
        <color indexed="63"/>
      </top>
      <bottom>
        <color indexed="63"/>
      </bottom>
    </border>
    <border>
      <left style="medium"/>
      <right style="medium"/>
      <top style="thin"/>
      <bottom style="medium"/>
    </border>
    <border>
      <left style="hair"/>
      <right style="medium"/>
      <top>
        <color indexed="63"/>
      </top>
      <bottom>
        <color indexed="63"/>
      </bottom>
    </border>
    <border>
      <left style="hair"/>
      <right style="medium"/>
      <top style="hair"/>
      <bottom>
        <color indexed="63"/>
      </bottom>
    </border>
    <border>
      <left style="hair"/>
      <right style="medium"/>
      <top>
        <color indexed="63"/>
      </top>
      <bottom style="hair"/>
    </border>
    <border>
      <left style="hair"/>
      <right style="medium"/>
      <top style="hair"/>
      <bottom style="hair"/>
    </border>
    <border>
      <left style="hair"/>
      <right style="hair"/>
      <top>
        <color indexed="63"/>
      </top>
      <bottom style="medium"/>
    </border>
    <border>
      <left style="hair"/>
      <right style="medium"/>
      <top>
        <color indexed="63"/>
      </top>
      <bottom style="medium"/>
    </border>
    <border>
      <left style="medium"/>
      <right style="hair"/>
      <top>
        <color indexed="63"/>
      </top>
      <bottom>
        <color indexed="63"/>
      </bottom>
    </border>
    <border>
      <left style="medium"/>
      <right style="hair"/>
      <top style="hair"/>
      <bottom>
        <color indexed="63"/>
      </bottom>
    </border>
    <border>
      <left style="medium"/>
      <right style="hair"/>
      <top>
        <color indexed="63"/>
      </top>
      <bottom style="hair"/>
    </border>
    <border>
      <left style="medium"/>
      <right style="hair"/>
      <top style="hair"/>
      <bottom style="hair"/>
    </border>
    <border>
      <left style="medium"/>
      <right style="hair"/>
      <top>
        <color indexed="63"/>
      </top>
      <bottom style="mediu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medium"/>
      <top>
        <color indexed="63"/>
      </top>
      <bottom style="medium"/>
    </border>
    <border>
      <left style="thin"/>
      <right style="medium"/>
      <top style="thin"/>
      <bottom>
        <color indexed="63"/>
      </bottom>
    </border>
    <border>
      <left style="medium"/>
      <right style="medium"/>
      <top style="thin"/>
      <bottom>
        <color indexed="63"/>
      </bottom>
    </border>
    <border>
      <left style="medium"/>
      <right style="medium"/>
      <top>
        <color indexed="63"/>
      </top>
      <bottom style="thin"/>
    </border>
    <border>
      <left>
        <color indexed="63"/>
      </left>
      <right style="medium"/>
      <top style="thin"/>
      <bottom>
        <color indexed="63"/>
      </bottom>
    </border>
    <border>
      <left style="medium"/>
      <right style="medium"/>
      <top style="medium"/>
      <bottom>
        <color indexed="63"/>
      </bottom>
    </border>
    <border>
      <left style="medium"/>
      <right style="medium"/>
      <top style="thin"/>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style="thin"/>
      <bottom style="thin"/>
    </border>
    <border>
      <left>
        <color indexed="63"/>
      </left>
      <right style="double"/>
      <top style="thin"/>
      <bottom style="thin"/>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color indexed="63"/>
      </top>
      <bottom style="double"/>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
      <left style="thin"/>
      <right>
        <color indexed="63"/>
      </right>
      <top>
        <color indexed="63"/>
      </top>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hair"/>
      <top style="thin"/>
      <bottom>
        <color indexed="63"/>
      </bottom>
    </border>
    <border>
      <left>
        <color indexed="63"/>
      </left>
      <right style="medium"/>
      <top style="hair"/>
      <bottom>
        <color indexed="63"/>
      </bottom>
    </border>
    <border>
      <left>
        <color indexed="63"/>
      </left>
      <right style="medium"/>
      <top>
        <color indexed="63"/>
      </top>
      <bottom style="hair"/>
    </border>
    <border>
      <left>
        <color indexed="63"/>
      </left>
      <right style="medium"/>
      <top style="hair"/>
      <bottom style="hair"/>
    </border>
    <border>
      <left style="thin"/>
      <right style="medium"/>
      <top style="thin"/>
      <bottom style="thin"/>
    </border>
    <border>
      <left style="medium"/>
      <right>
        <color indexed="63"/>
      </right>
      <top style="thin"/>
      <bottom>
        <color indexed="63"/>
      </bottom>
    </border>
    <border>
      <left style="thin"/>
      <right style="thin"/>
      <top style="thin"/>
      <bottom style="medium"/>
    </border>
    <border>
      <left style="thin"/>
      <right style="medium"/>
      <top>
        <color indexed="63"/>
      </top>
      <bottom style="thin"/>
    </border>
    <border>
      <left style="medium"/>
      <right style="thin"/>
      <top style="thin"/>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color indexed="63"/>
      </bottom>
    </border>
    <border>
      <left style="thin"/>
      <right style="hair"/>
      <top>
        <color indexed="63"/>
      </top>
      <bottom>
        <color indexed="63"/>
      </bottom>
    </border>
    <border>
      <left style="thin"/>
      <right style="hair"/>
      <top style="hair"/>
      <bottom>
        <color indexed="63"/>
      </bottom>
    </border>
    <border>
      <left style="thin"/>
      <right style="hair"/>
      <top>
        <color indexed="63"/>
      </top>
      <bottom style="hair"/>
    </border>
    <border>
      <left style="thin"/>
      <right style="hair"/>
      <top style="hair"/>
      <bottom style="hair"/>
    </border>
    <border>
      <left style="thin"/>
      <right style="hair"/>
      <top>
        <color indexed="63"/>
      </top>
      <bottom style="medium"/>
    </border>
    <border>
      <left style="thin"/>
      <right style="medium"/>
      <top>
        <color indexed="63"/>
      </top>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hair"/>
      <top style="thin"/>
      <bottom>
        <color indexed="63"/>
      </bottom>
    </border>
    <border>
      <left style="hair"/>
      <right style="medium"/>
      <top style="thin"/>
      <bottom>
        <color indexed="63"/>
      </botto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thin"/>
      <right>
        <color indexed="63"/>
      </right>
      <top style="medium"/>
      <bottom style="thin"/>
    </border>
    <border>
      <left style="thin"/>
      <right style="hair"/>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color indexed="63"/>
      </right>
      <top>
        <color indexed="63"/>
      </top>
      <bottom style="thin"/>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style="hair"/>
      <top style="thin"/>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thin"/>
      <bottom style="thin"/>
    </border>
    <border>
      <left>
        <color indexed="63"/>
      </left>
      <right style="hair"/>
      <top>
        <color indexed="63"/>
      </top>
      <bottom>
        <color indexed="63"/>
      </bottom>
    </border>
    <border>
      <left>
        <color indexed="63"/>
      </left>
      <right style="hair"/>
      <top>
        <color indexed="63"/>
      </top>
      <bottom style="medium"/>
    </border>
    <border>
      <left style="hair"/>
      <right>
        <color indexed="63"/>
      </right>
      <top style="thin"/>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hair"/>
      <top>
        <color indexed="63"/>
      </top>
      <bottom style="thin"/>
    </border>
    <border>
      <left>
        <color indexed="63"/>
      </left>
      <right style="hair"/>
      <top style="thin"/>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medium"/>
      <top style="medium"/>
      <bottom style="thin"/>
    </border>
    <border>
      <left>
        <color indexed="63"/>
      </left>
      <right style="thin"/>
      <top style="medium"/>
      <bottom style="thin"/>
    </border>
    <border>
      <left style="medium"/>
      <right style="thin"/>
      <top style="medium"/>
      <bottom style="thin"/>
    </border>
    <border>
      <left style="medium"/>
      <right>
        <color indexed="63"/>
      </right>
      <top style="medium"/>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19"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165" fontId="4" fillId="0" borderId="0">
      <alignment/>
      <protection/>
    </xf>
    <xf numFmtId="165" fontId="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664">
    <xf numFmtId="0" fontId="0" fillId="0" borderId="0" xfId="0" applyAlignment="1">
      <alignment/>
    </xf>
    <xf numFmtId="164" fontId="2" fillId="0" borderId="0" xfId="0" applyNumberFormat="1" applyFont="1" applyAlignment="1">
      <alignment/>
    </xf>
    <xf numFmtId="164" fontId="2" fillId="0" borderId="10" xfId="0" applyNumberFormat="1" applyFont="1" applyBorder="1" applyAlignment="1">
      <alignment/>
    </xf>
    <xf numFmtId="164" fontId="2" fillId="0" borderId="11" xfId="0" applyNumberFormat="1" applyFont="1" applyBorder="1" applyAlignment="1">
      <alignment/>
    </xf>
    <xf numFmtId="164" fontId="2" fillId="0" borderId="12" xfId="0" applyNumberFormat="1" applyFont="1" applyBorder="1" applyAlignment="1">
      <alignment/>
    </xf>
    <xf numFmtId="164" fontId="2" fillId="0" borderId="13" xfId="0" applyNumberFormat="1" applyFont="1" applyBorder="1" applyAlignment="1">
      <alignment/>
    </xf>
    <xf numFmtId="164" fontId="2" fillId="0" borderId="14" xfId="0" applyNumberFormat="1" applyFont="1" applyBorder="1" applyAlignment="1">
      <alignment/>
    </xf>
    <xf numFmtId="164" fontId="2" fillId="0" borderId="15" xfId="0" applyNumberFormat="1" applyFont="1" applyBorder="1" applyAlignment="1">
      <alignment/>
    </xf>
    <xf numFmtId="0" fontId="0" fillId="0" borderId="0" xfId="0" applyBorder="1" applyAlignment="1">
      <alignment/>
    </xf>
    <xf numFmtId="165" fontId="4" fillId="0" borderId="0" xfId="58">
      <alignment/>
      <protection/>
    </xf>
    <xf numFmtId="165" fontId="2" fillId="0" borderId="0" xfId="58" applyFont="1">
      <alignment/>
      <protection/>
    </xf>
    <xf numFmtId="165" fontId="1" fillId="0" borderId="0" xfId="58" applyFont="1" applyBorder="1" applyAlignment="1" quotePrefix="1">
      <alignment horizontal="center"/>
      <protection/>
    </xf>
    <xf numFmtId="164" fontId="4" fillId="0" borderId="0" xfId="58" applyNumberFormat="1">
      <alignment/>
      <protection/>
    </xf>
    <xf numFmtId="165" fontId="2" fillId="0" borderId="14" xfId="58" applyNumberFormat="1" applyFont="1" applyBorder="1" applyAlignment="1" applyProtection="1">
      <alignment horizontal="centerContinuous"/>
      <protection/>
    </xf>
    <xf numFmtId="165" fontId="2" fillId="0" borderId="15" xfId="58" applyFont="1" applyBorder="1" applyAlignment="1">
      <alignment horizontal="centerContinuous"/>
      <protection/>
    </xf>
    <xf numFmtId="165" fontId="2" fillId="0" borderId="13" xfId="58" applyNumberFormat="1" applyFont="1" applyBorder="1" applyAlignment="1" applyProtection="1">
      <alignment horizontal="center"/>
      <protection/>
    </xf>
    <xf numFmtId="165" fontId="2" fillId="0" borderId="0" xfId="58" applyNumberFormat="1" applyFont="1" applyAlignment="1" applyProtection="1">
      <alignment horizontal="left"/>
      <protection/>
    </xf>
    <xf numFmtId="164" fontId="2" fillId="0" borderId="0" xfId="58" applyNumberFormat="1" applyFont="1">
      <alignment/>
      <protection/>
    </xf>
    <xf numFmtId="0" fontId="2" fillId="0" borderId="0" xfId="0" applyFont="1" applyAlignment="1">
      <alignment/>
    </xf>
    <xf numFmtId="0" fontId="2" fillId="0" borderId="0" xfId="0" applyFont="1" applyAlignment="1">
      <alignment horizontal="left"/>
    </xf>
    <xf numFmtId="0" fontId="2" fillId="0" borderId="0" xfId="0" applyFont="1" applyBorder="1" applyAlignment="1">
      <alignment/>
    </xf>
    <xf numFmtId="0" fontId="1" fillId="0" borderId="0" xfId="0" applyFont="1" applyBorder="1" applyAlignment="1">
      <alignment vertical="center"/>
    </xf>
    <xf numFmtId="0" fontId="7" fillId="0" borderId="0"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164" fontId="9" fillId="0" borderId="0" xfId="0" applyNumberFormat="1" applyFont="1" applyBorder="1" applyAlignment="1">
      <alignment horizontal="center" vertical="center"/>
    </xf>
    <xf numFmtId="0" fontId="1" fillId="0" borderId="17" xfId="0" applyFont="1" applyBorder="1" applyAlignment="1">
      <alignment horizontal="left" vertical="center"/>
    </xf>
    <xf numFmtId="164" fontId="1" fillId="0" borderId="14" xfId="0" applyNumberFormat="1" applyFont="1" applyBorder="1" applyAlignment="1">
      <alignment horizontal="center" vertical="center"/>
    </xf>
    <xf numFmtId="0" fontId="2" fillId="0" borderId="17" xfId="0" applyFont="1" applyBorder="1" applyAlignment="1">
      <alignment horizontal="lef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164" fontId="2" fillId="0" borderId="0" xfId="0"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xf>
    <xf numFmtId="165" fontId="2" fillId="0" borderId="0" xfId="58" applyNumberFormat="1" applyFont="1" applyBorder="1" applyAlignment="1" applyProtection="1">
      <alignment horizontal="center"/>
      <protection/>
    </xf>
    <xf numFmtId="165" fontId="2" fillId="0" borderId="0" xfId="58" applyNumberFormat="1" applyFont="1" applyBorder="1" applyAlignment="1" applyProtection="1">
      <alignment horizontal="center" vertical="center"/>
      <protection/>
    </xf>
    <xf numFmtId="164" fontId="1" fillId="0" borderId="18" xfId="0" applyNumberFormat="1" applyFont="1" applyBorder="1" applyAlignment="1">
      <alignment horizontal="center"/>
    </xf>
    <xf numFmtId="164" fontId="1" fillId="0" borderId="19" xfId="0" applyNumberFormat="1" applyFont="1" applyBorder="1" applyAlignment="1">
      <alignment horizontal="center"/>
    </xf>
    <xf numFmtId="164" fontId="2" fillId="0" borderId="18" xfId="0" applyNumberFormat="1" applyFont="1" applyBorder="1" applyAlignment="1">
      <alignment horizontal="center"/>
    </xf>
    <xf numFmtId="164" fontId="2" fillId="0" borderId="20" xfId="0" applyNumberFormat="1" applyFont="1" applyBorder="1" applyAlignment="1">
      <alignment horizontal="center"/>
    </xf>
    <xf numFmtId="164" fontId="1" fillId="0" borderId="21" xfId="0" applyNumberFormat="1" applyFont="1" applyBorder="1" applyAlignment="1">
      <alignment horizontal="center"/>
    </xf>
    <xf numFmtId="164" fontId="2" fillId="0" borderId="0" xfId="0" applyNumberFormat="1" applyFont="1" applyBorder="1" applyAlignment="1">
      <alignment/>
    </xf>
    <xf numFmtId="164" fontId="2" fillId="0" borderId="22" xfId="0" applyNumberFormat="1" applyFont="1" applyBorder="1" applyAlignment="1">
      <alignment/>
    </xf>
    <xf numFmtId="164" fontId="2" fillId="0" borderId="23" xfId="0" applyNumberFormat="1" applyFont="1" applyBorder="1" applyAlignment="1">
      <alignment/>
    </xf>
    <xf numFmtId="164" fontId="2" fillId="0" borderId="24" xfId="0" applyNumberFormat="1" applyFont="1" applyBorder="1" applyAlignment="1">
      <alignment/>
    </xf>
    <xf numFmtId="164" fontId="2" fillId="0" borderId="25" xfId="0" applyNumberFormat="1" applyFont="1" applyBorder="1" applyAlignment="1">
      <alignment/>
    </xf>
    <xf numFmtId="164" fontId="2" fillId="0" borderId="26" xfId="0" applyNumberFormat="1" applyFont="1" applyBorder="1" applyAlignment="1">
      <alignment/>
    </xf>
    <xf numFmtId="164" fontId="2" fillId="0" borderId="27" xfId="0" applyNumberFormat="1" applyFont="1" applyBorder="1" applyAlignment="1">
      <alignment/>
    </xf>
    <xf numFmtId="164" fontId="1" fillId="0" borderId="0" xfId="0" applyNumberFormat="1" applyFont="1" applyBorder="1" applyAlignment="1">
      <alignment/>
    </xf>
    <xf numFmtId="164" fontId="2" fillId="0" borderId="28" xfId="0" applyNumberFormat="1" applyFont="1" applyBorder="1" applyAlignment="1">
      <alignment/>
    </xf>
    <xf numFmtId="164" fontId="2" fillId="0" borderId="29" xfId="0" applyNumberFormat="1" applyFont="1" applyBorder="1" applyAlignment="1">
      <alignment/>
    </xf>
    <xf numFmtId="164" fontId="2" fillId="0" borderId="30" xfId="0" applyNumberFormat="1" applyFont="1" applyBorder="1" applyAlignment="1">
      <alignment/>
    </xf>
    <xf numFmtId="164" fontId="2" fillId="0" borderId="31" xfId="0" applyNumberFormat="1" applyFont="1" applyBorder="1" applyAlignment="1">
      <alignment/>
    </xf>
    <xf numFmtId="164" fontId="2" fillId="0" borderId="0" xfId="0" applyNumberFormat="1" applyFont="1" applyBorder="1" applyAlignment="1">
      <alignment horizontal="right"/>
    </xf>
    <xf numFmtId="164" fontId="2" fillId="0" borderId="32" xfId="0" applyNumberFormat="1" applyFont="1" applyBorder="1" applyAlignment="1">
      <alignment/>
    </xf>
    <xf numFmtId="164" fontId="2" fillId="0" borderId="33" xfId="0" applyNumberFormat="1" applyFont="1" applyBorder="1" applyAlignment="1">
      <alignment/>
    </xf>
    <xf numFmtId="164" fontId="2" fillId="0" borderId="34" xfId="0" applyNumberFormat="1" applyFont="1" applyBorder="1" applyAlignment="1">
      <alignment/>
    </xf>
    <xf numFmtId="0" fontId="2" fillId="0" borderId="28" xfId="0" applyFont="1" applyBorder="1" applyAlignment="1">
      <alignment/>
    </xf>
    <xf numFmtId="164" fontId="2" fillId="0" borderId="12" xfId="58" applyNumberFormat="1" applyFont="1" applyBorder="1" applyAlignment="1">
      <alignment horizontal="center" vertical="center"/>
      <protection/>
    </xf>
    <xf numFmtId="166" fontId="2" fillId="0" borderId="22" xfId="58" applyNumberFormat="1" applyFont="1" applyBorder="1" applyAlignment="1" applyProtection="1">
      <alignment horizontal="center" vertical="center"/>
      <protection/>
    </xf>
    <xf numFmtId="166" fontId="2" fillId="0" borderId="23" xfId="58" applyNumberFormat="1" applyFont="1" applyBorder="1" applyAlignment="1" applyProtection="1">
      <alignment horizontal="center" vertical="center"/>
      <protection/>
    </xf>
    <xf numFmtId="164" fontId="1" fillId="0" borderId="35" xfId="58" applyNumberFormat="1" applyFont="1" applyBorder="1" applyAlignment="1">
      <alignment horizontal="center" vertical="center"/>
      <protection/>
    </xf>
    <xf numFmtId="165" fontId="2" fillId="0" borderId="28" xfId="58" applyNumberFormat="1" applyFont="1" applyBorder="1" applyAlignment="1" applyProtection="1">
      <alignment horizontal="center" vertical="center"/>
      <protection/>
    </xf>
    <xf numFmtId="165" fontId="1" fillId="0" borderId="34" xfId="58" applyNumberFormat="1" applyFont="1" applyBorder="1" applyAlignment="1" applyProtection="1">
      <alignment horizontal="center" vertical="center"/>
      <protection/>
    </xf>
    <xf numFmtId="164" fontId="1" fillId="0" borderId="36" xfId="58" applyNumberFormat="1" applyFont="1" applyBorder="1" applyAlignment="1">
      <alignment horizontal="center" vertical="center"/>
      <protection/>
    </xf>
    <xf numFmtId="164" fontId="2" fillId="0" borderId="37" xfId="58" applyNumberFormat="1" applyFont="1" applyBorder="1" applyAlignment="1">
      <alignment horizontal="center" vertical="center"/>
      <protection/>
    </xf>
    <xf numFmtId="164" fontId="1" fillId="0" borderId="38" xfId="58" applyNumberFormat="1" applyFont="1" applyBorder="1" applyAlignment="1">
      <alignment horizontal="center" vertical="center"/>
      <protection/>
    </xf>
    <xf numFmtId="166" fontId="2" fillId="0" borderId="0" xfId="58" applyNumberFormat="1" applyFont="1" applyBorder="1" applyAlignment="1" applyProtection="1">
      <alignment horizontal="center" vertical="center"/>
      <protection/>
    </xf>
    <xf numFmtId="164" fontId="1" fillId="0" borderId="39" xfId="58" applyNumberFormat="1" applyFont="1" applyBorder="1" applyAlignment="1">
      <alignment horizontal="center" vertical="center"/>
      <protection/>
    </xf>
    <xf numFmtId="164" fontId="2" fillId="0" borderId="40" xfId="58" applyNumberFormat="1" applyFont="1" applyBorder="1" applyAlignment="1">
      <alignment horizontal="center" vertical="center"/>
      <protection/>
    </xf>
    <xf numFmtId="164" fontId="9" fillId="0" borderId="24"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2" fillId="0" borderId="22" xfId="0" applyNumberFormat="1" applyFont="1" applyBorder="1" applyAlignment="1">
      <alignment horizontal="center" vertical="center"/>
    </xf>
    <xf numFmtId="164" fontId="2" fillId="0" borderId="24" xfId="0" applyNumberFormat="1" applyFont="1" applyBorder="1" applyAlignment="1">
      <alignment horizontal="center" vertical="center"/>
    </xf>
    <xf numFmtId="164" fontId="2" fillId="0" borderId="25" xfId="0" applyNumberFormat="1" applyFont="1" applyBorder="1" applyAlignment="1">
      <alignment horizontal="center" vertical="center"/>
    </xf>
    <xf numFmtId="164" fontId="2" fillId="0" borderId="27" xfId="0" applyNumberFormat="1" applyFont="1" applyBorder="1" applyAlignment="1">
      <alignment horizontal="center" vertical="center"/>
    </xf>
    <xf numFmtId="0" fontId="9" fillId="0" borderId="17" xfId="0" applyFont="1" applyBorder="1" applyAlignment="1">
      <alignment horizontal="left" vertical="center"/>
    </xf>
    <xf numFmtId="0" fontId="9" fillId="0" borderId="0" xfId="0" applyFont="1" applyBorder="1" applyAlignment="1">
      <alignment vertical="center"/>
    </xf>
    <xf numFmtId="0" fontId="0" fillId="0" borderId="0" xfId="0" applyFont="1" applyAlignment="1">
      <alignment/>
    </xf>
    <xf numFmtId="164" fontId="1" fillId="0" borderId="14" xfId="0" applyNumberFormat="1" applyFont="1" applyBorder="1" applyAlignment="1">
      <alignment vertical="center"/>
    </xf>
    <xf numFmtId="164" fontId="2" fillId="0" borderId="25" xfId="0" applyNumberFormat="1" applyFont="1" applyBorder="1" applyAlignment="1">
      <alignment vertical="center"/>
    </xf>
    <xf numFmtId="164" fontId="1" fillId="0" borderId="32" xfId="58" applyNumberFormat="1" applyFont="1" applyBorder="1" applyAlignment="1">
      <alignment horizontal="center" vertical="center"/>
      <protection/>
    </xf>
    <xf numFmtId="164" fontId="1" fillId="0" borderId="34" xfId="58" applyNumberFormat="1" applyFont="1" applyBorder="1" applyAlignment="1">
      <alignment horizontal="center" vertical="center"/>
      <protection/>
    </xf>
    <xf numFmtId="165" fontId="2" fillId="0" borderId="41" xfId="58" applyNumberFormat="1" applyFont="1" applyBorder="1" applyAlignment="1" applyProtection="1">
      <alignment horizontal="center" vertical="center"/>
      <protection/>
    </xf>
    <xf numFmtId="165" fontId="1" fillId="0" borderId="42" xfId="58" applyNumberFormat="1" applyFont="1" applyBorder="1" applyAlignment="1" applyProtection="1">
      <alignment horizontal="center" vertical="center"/>
      <protection/>
    </xf>
    <xf numFmtId="164" fontId="1" fillId="0" borderId="43" xfId="0" applyNumberFormat="1" applyFont="1" applyBorder="1" applyAlignment="1">
      <alignment horizontal="center"/>
    </xf>
    <xf numFmtId="164" fontId="1" fillId="0" borderId="44" xfId="0" applyNumberFormat="1" applyFont="1" applyBorder="1" applyAlignment="1">
      <alignment horizontal="center"/>
    </xf>
    <xf numFmtId="164" fontId="2" fillId="0" borderId="43" xfId="0" applyNumberFormat="1" applyFont="1" applyBorder="1" applyAlignment="1">
      <alignment horizontal="center"/>
    </xf>
    <xf numFmtId="164" fontId="2" fillId="0" borderId="45" xfId="0" applyNumberFormat="1" applyFont="1" applyBorder="1" applyAlignment="1">
      <alignment horizontal="center"/>
    </xf>
    <xf numFmtId="164" fontId="1" fillId="0" borderId="46" xfId="0" applyNumberFormat="1" applyFont="1" applyBorder="1" applyAlignment="1">
      <alignment horizontal="center"/>
    </xf>
    <xf numFmtId="164" fontId="2" fillId="0" borderId="47" xfId="0" applyNumberFormat="1" applyFont="1" applyBorder="1" applyAlignment="1">
      <alignment horizontal="center"/>
    </xf>
    <xf numFmtId="164" fontId="2" fillId="0" borderId="48" xfId="0" applyNumberFormat="1" applyFont="1" applyBorder="1" applyAlignment="1">
      <alignment horizontal="center"/>
    </xf>
    <xf numFmtId="164" fontId="1" fillId="0" borderId="49" xfId="0" applyNumberFormat="1" applyFont="1" applyBorder="1" applyAlignment="1">
      <alignment horizontal="center"/>
    </xf>
    <xf numFmtId="164" fontId="1" fillId="0" borderId="50" xfId="0" applyNumberFormat="1" applyFont="1" applyBorder="1" applyAlignment="1">
      <alignment horizontal="center"/>
    </xf>
    <xf numFmtId="164" fontId="2" fillId="0" borderId="49" xfId="0" applyNumberFormat="1" applyFont="1" applyBorder="1" applyAlignment="1">
      <alignment horizontal="center"/>
    </xf>
    <xf numFmtId="164" fontId="2" fillId="0" borderId="51" xfId="0" applyNumberFormat="1" applyFont="1" applyBorder="1" applyAlignment="1">
      <alignment horizontal="center"/>
    </xf>
    <xf numFmtId="164" fontId="1" fillId="0" borderId="52" xfId="0" applyNumberFormat="1" applyFont="1" applyBorder="1" applyAlignment="1">
      <alignment horizontal="center"/>
    </xf>
    <xf numFmtId="164" fontId="2" fillId="0" borderId="53" xfId="0" applyNumberFormat="1" applyFont="1" applyBorder="1" applyAlignment="1">
      <alignment horizontal="center"/>
    </xf>
    <xf numFmtId="0" fontId="2" fillId="0" borderId="54" xfId="0" applyFont="1" applyBorder="1" applyAlignment="1">
      <alignment/>
    </xf>
    <xf numFmtId="0" fontId="16" fillId="0" borderId="54" xfId="0" applyFont="1" applyBorder="1" applyAlignment="1">
      <alignment/>
    </xf>
    <xf numFmtId="0" fontId="2" fillId="0" borderId="55" xfId="0" applyFont="1" applyBorder="1" applyAlignment="1">
      <alignment/>
    </xf>
    <xf numFmtId="164" fontId="2" fillId="0" borderId="56" xfId="0" applyNumberFormat="1" applyFont="1" applyBorder="1" applyAlignment="1">
      <alignment/>
    </xf>
    <xf numFmtId="0" fontId="1" fillId="0" borderId="0" xfId="0" applyFont="1" applyAlignment="1" applyProtection="1">
      <alignment horizontal="center"/>
      <protection/>
    </xf>
    <xf numFmtId="0" fontId="2" fillId="0" borderId="0" xfId="0" applyFont="1" applyAlignment="1" applyProtection="1" quotePrefix="1">
      <alignment horizontal="center"/>
      <protection/>
    </xf>
    <xf numFmtId="0" fontId="3" fillId="0" borderId="55" xfId="0" applyFont="1" applyBorder="1" applyAlignment="1" applyProtection="1">
      <alignment/>
      <protection/>
    </xf>
    <xf numFmtId="0" fontId="2" fillId="0" borderId="0" xfId="0" applyFont="1" applyAlignment="1">
      <alignment horizontal="right"/>
    </xf>
    <xf numFmtId="0" fontId="1" fillId="0" borderId="0" xfId="0" applyFont="1" applyAlignment="1">
      <alignment/>
    </xf>
    <xf numFmtId="0" fontId="2" fillId="0" borderId="10" xfId="0" applyFont="1" applyFill="1" applyBorder="1" applyAlignment="1">
      <alignment/>
    </xf>
    <xf numFmtId="0" fontId="2" fillId="0" borderId="0" xfId="0" applyFont="1" applyAlignment="1" quotePrefix="1">
      <alignment horizontal="left"/>
    </xf>
    <xf numFmtId="0" fontId="2" fillId="0" borderId="0" xfId="0" applyFont="1" applyBorder="1" applyAlignment="1" quotePrefix="1">
      <alignment horizontal="left"/>
    </xf>
    <xf numFmtId="0" fontId="2" fillId="0" borderId="56" xfId="0" applyFont="1" applyBorder="1" applyAlignment="1">
      <alignment/>
    </xf>
    <xf numFmtId="0" fontId="2" fillId="0" borderId="57" xfId="0" applyFont="1" applyBorder="1" applyAlignment="1">
      <alignment horizontal="center"/>
    </xf>
    <xf numFmtId="2" fontId="2" fillId="0" borderId="0" xfId="0" applyNumberFormat="1" applyFont="1" applyBorder="1" applyAlignment="1">
      <alignment/>
    </xf>
    <xf numFmtId="2" fontId="2" fillId="0" borderId="22" xfId="0" applyNumberFormat="1" applyFont="1" applyBorder="1" applyAlignment="1">
      <alignment/>
    </xf>
    <xf numFmtId="2" fontId="1" fillId="0" borderId="0" xfId="0" applyNumberFormat="1" applyFont="1" applyBorder="1" applyAlignment="1">
      <alignment/>
    </xf>
    <xf numFmtId="2" fontId="1" fillId="0" borderId="22" xfId="0" applyNumberFormat="1" applyFont="1" applyBorder="1" applyAlignment="1">
      <alignment/>
    </xf>
    <xf numFmtId="0" fontId="2" fillId="0" borderId="22" xfId="0" applyFont="1" applyBorder="1" applyAlignment="1">
      <alignment/>
    </xf>
    <xf numFmtId="0" fontId="2" fillId="0" borderId="31" xfId="0" applyFont="1" applyBorder="1" applyAlignment="1">
      <alignment/>
    </xf>
    <xf numFmtId="0" fontId="2" fillId="0" borderId="25" xfId="0" applyFont="1" applyBorder="1" applyAlignment="1">
      <alignment/>
    </xf>
    <xf numFmtId="0" fontId="2" fillId="0" borderId="27" xfId="0" applyFont="1" applyBorder="1" applyAlignment="1">
      <alignment/>
    </xf>
    <xf numFmtId="166" fontId="2" fillId="0" borderId="41" xfId="0" applyNumberFormat="1" applyFont="1" applyBorder="1" applyAlignment="1" applyProtection="1">
      <alignment horizontal="center"/>
      <protection/>
    </xf>
    <xf numFmtId="166" fontId="1" fillId="0" borderId="41" xfId="0" applyNumberFormat="1" applyFont="1" applyBorder="1" applyAlignment="1">
      <alignment horizontal="left"/>
    </xf>
    <xf numFmtId="166" fontId="2" fillId="0" borderId="41" xfId="0" applyNumberFormat="1" applyFont="1" applyBorder="1" applyAlignment="1">
      <alignment horizontal="left" indent="2"/>
    </xf>
    <xf numFmtId="0" fontId="2" fillId="0" borderId="41" xfId="0" applyFont="1" applyBorder="1" applyAlignment="1">
      <alignment horizontal="left" indent="2"/>
    </xf>
    <xf numFmtId="0" fontId="2" fillId="0" borderId="58" xfId="0" applyFont="1" applyBorder="1" applyAlignment="1">
      <alignment/>
    </xf>
    <xf numFmtId="2" fontId="2" fillId="0" borderId="28" xfId="0" applyNumberFormat="1" applyFont="1" applyBorder="1" applyAlignment="1">
      <alignment/>
    </xf>
    <xf numFmtId="2" fontId="1" fillId="0" borderId="28" xfId="0" applyNumberFormat="1" applyFont="1" applyBorder="1" applyAlignment="1">
      <alignment/>
    </xf>
    <xf numFmtId="0" fontId="2" fillId="0" borderId="28" xfId="0" applyFont="1" applyBorder="1" applyAlignment="1">
      <alignment horizontal="center"/>
    </xf>
    <xf numFmtId="164" fontId="2" fillId="0" borderId="36" xfId="0" applyNumberFormat="1" applyFont="1" applyBorder="1" applyAlignment="1">
      <alignment/>
    </xf>
    <xf numFmtId="164" fontId="14" fillId="0" borderId="0" xfId="0" applyNumberFormat="1" applyFont="1" applyBorder="1" applyAlignment="1">
      <alignment horizontal="right"/>
    </xf>
    <xf numFmtId="164" fontId="12" fillId="0" borderId="30" xfId="0" applyNumberFormat="1" applyFont="1" applyBorder="1" applyAlignment="1">
      <alignment/>
    </xf>
    <xf numFmtId="164" fontId="12" fillId="0" borderId="28" xfId="0" applyNumberFormat="1" applyFont="1" applyBorder="1" applyAlignment="1">
      <alignment/>
    </xf>
    <xf numFmtId="164" fontId="12" fillId="0" borderId="29" xfId="0" applyNumberFormat="1" applyFont="1" applyBorder="1" applyAlignment="1">
      <alignment/>
    </xf>
    <xf numFmtId="164" fontId="12" fillId="0" borderId="31" xfId="0" applyNumberFormat="1" applyFont="1" applyBorder="1" applyAlignment="1">
      <alignment/>
    </xf>
    <xf numFmtId="0" fontId="2" fillId="0" borderId="59" xfId="0" applyFont="1" applyBorder="1" applyAlignment="1">
      <alignment/>
    </xf>
    <xf numFmtId="0" fontId="2" fillId="0" borderId="60" xfId="0" applyFont="1" applyBorder="1" applyAlignment="1">
      <alignment/>
    </xf>
    <xf numFmtId="0" fontId="1" fillId="0" borderId="41" xfId="0" applyFont="1" applyBorder="1" applyAlignment="1" applyProtection="1">
      <alignment horizontal="left"/>
      <protection/>
    </xf>
    <xf numFmtId="0" fontId="2" fillId="0" borderId="41" xfId="0" applyFont="1" applyBorder="1" applyAlignment="1" applyProtection="1">
      <alignment horizontal="left"/>
      <protection/>
    </xf>
    <xf numFmtId="0" fontId="2" fillId="0" borderId="61" xfId="0" applyFont="1" applyBorder="1" applyAlignment="1" applyProtection="1">
      <alignment horizontal="left"/>
      <protection/>
    </xf>
    <xf numFmtId="0" fontId="2" fillId="0" borderId="41" xfId="0" applyFont="1" applyBorder="1" applyAlignment="1">
      <alignment/>
    </xf>
    <xf numFmtId="0" fontId="2" fillId="0" borderId="58" xfId="0" applyFont="1" applyBorder="1" applyAlignment="1" applyProtection="1">
      <alignment horizontal="left"/>
      <protection/>
    </xf>
    <xf numFmtId="164" fontId="2" fillId="0" borderId="62" xfId="0" applyNumberFormat="1" applyFont="1" applyBorder="1" applyAlignment="1">
      <alignment/>
    </xf>
    <xf numFmtId="164" fontId="2" fillId="0" borderId="11" xfId="0" applyNumberFormat="1" applyFont="1" applyFill="1" applyBorder="1" applyAlignment="1">
      <alignment/>
    </xf>
    <xf numFmtId="166" fontId="1" fillId="0" borderId="63" xfId="0" applyNumberFormat="1" applyFont="1" applyBorder="1" applyAlignment="1" applyProtection="1" quotePrefix="1">
      <alignment horizontal="left"/>
      <protection/>
    </xf>
    <xf numFmtId="166" fontId="2" fillId="0" borderId="60" xfId="0" applyNumberFormat="1" applyFont="1" applyBorder="1" applyAlignment="1" applyProtection="1" quotePrefix="1">
      <alignment horizontal="left"/>
      <protection/>
    </xf>
    <xf numFmtId="166" fontId="2" fillId="0" borderId="61" xfId="0" applyNumberFormat="1" applyFont="1" applyBorder="1" applyAlignment="1" applyProtection="1">
      <alignment horizontal="left"/>
      <protection/>
    </xf>
    <xf numFmtId="166" fontId="1" fillId="0" borderId="41" xfId="0" applyNumberFormat="1" applyFont="1" applyBorder="1" applyAlignment="1" applyProtection="1" quotePrefix="1">
      <alignment horizontal="left"/>
      <protection/>
    </xf>
    <xf numFmtId="166" fontId="2" fillId="0" borderId="41" xfId="0" applyNumberFormat="1" applyFont="1" applyBorder="1" applyAlignment="1" applyProtection="1">
      <alignment horizontal="left"/>
      <protection/>
    </xf>
    <xf numFmtId="166" fontId="1" fillId="0" borderId="64" xfId="0" applyNumberFormat="1" applyFont="1" applyBorder="1" applyAlignment="1" applyProtection="1" quotePrefix="1">
      <alignment horizontal="left"/>
      <protection/>
    </xf>
    <xf numFmtId="166" fontId="2" fillId="0" borderId="58" xfId="0" applyNumberFormat="1" applyFont="1" applyBorder="1" applyAlignment="1" applyProtection="1">
      <alignment horizontal="left"/>
      <protection/>
    </xf>
    <xf numFmtId="0" fontId="2" fillId="0" borderId="0" xfId="0" applyFont="1" applyAlignment="1">
      <alignment horizontal="centerContinuous"/>
    </xf>
    <xf numFmtId="0" fontId="8" fillId="0" borderId="0" xfId="0" applyFont="1" applyAlignment="1">
      <alignment horizontal="centerContinuous"/>
    </xf>
    <xf numFmtId="0" fontId="1" fillId="0" borderId="0" xfId="0" applyFont="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8" fillId="0" borderId="0" xfId="0" applyFont="1" applyAlignment="1">
      <alignment horizontal="center"/>
    </xf>
    <xf numFmtId="0" fontId="1" fillId="33" borderId="65" xfId="0" applyFont="1" applyFill="1" applyBorder="1" applyAlignment="1">
      <alignment horizontal="center" vertical="center"/>
    </xf>
    <xf numFmtId="164" fontId="2" fillId="0" borderId="22" xfId="0" applyNumberFormat="1" applyFont="1" applyBorder="1" applyAlignment="1">
      <alignment horizontal="right"/>
    </xf>
    <xf numFmtId="164" fontId="2" fillId="0" borderId="12" xfId="0" applyNumberFormat="1" applyFont="1" applyBorder="1" applyAlignment="1">
      <alignment horizontal="right"/>
    </xf>
    <xf numFmtId="0" fontId="11" fillId="33" borderId="66" xfId="0" applyFont="1" applyFill="1" applyBorder="1" applyAlignment="1">
      <alignment horizontal="center" vertical="center"/>
    </xf>
    <xf numFmtId="0" fontId="11" fillId="33" borderId="67" xfId="0" applyFont="1" applyFill="1" applyBorder="1" applyAlignment="1">
      <alignment horizontal="center" vertical="center"/>
    </xf>
    <xf numFmtId="0" fontId="15" fillId="0" borderId="0" xfId="0" applyFont="1" applyBorder="1" applyAlignment="1">
      <alignment/>
    </xf>
    <xf numFmtId="2" fontId="15" fillId="0" borderId="0" xfId="0" applyNumberFormat="1" applyFont="1" applyBorder="1" applyAlignment="1" quotePrefix="1">
      <alignment horizontal="center"/>
    </xf>
    <xf numFmtId="164" fontId="15" fillId="0" borderId="67" xfId="0" applyNumberFormat="1" applyFont="1" applyBorder="1" applyAlignment="1">
      <alignment horizontal="center"/>
    </xf>
    <xf numFmtId="164" fontId="15" fillId="0" borderId="67" xfId="0" applyNumberFormat="1" applyFont="1" applyBorder="1" applyAlignment="1" quotePrefix="1">
      <alignment horizontal="center"/>
    </xf>
    <xf numFmtId="164" fontId="15" fillId="0" borderId="14" xfId="0" applyNumberFormat="1" applyFont="1" applyBorder="1" applyAlignment="1">
      <alignment horizontal="center"/>
    </xf>
    <xf numFmtId="164" fontId="15" fillId="0" borderId="67" xfId="0" applyNumberFormat="1" applyFont="1" applyBorder="1" applyAlignment="1">
      <alignment horizontal="right"/>
    </xf>
    <xf numFmtId="0" fontId="2" fillId="0" borderId="10" xfId="0" applyFont="1" applyBorder="1" applyAlignment="1">
      <alignment/>
    </xf>
    <xf numFmtId="0" fontId="2" fillId="0" borderId="67" xfId="0" applyFont="1" applyBorder="1" applyAlignment="1">
      <alignment vertical="center"/>
    </xf>
    <xf numFmtId="0" fontId="21" fillId="0" borderId="0" xfId="0" applyFont="1" applyBorder="1" applyAlignment="1">
      <alignment/>
    </xf>
    <xf numFmtId="164" fontId="1" fillId="33" borderId="68" xfId="0" applyNumberFormat="1" applyFont="1" applyFill="1" applyBorder="1" applyAlignment="1">
      <alignment/>
    </xf>
    <xf numFmtId="1" fontId="1" fillId="33" borderId="68" xfId="0" applyNumberFormat="1" applyFont="1" applyFill="1" applyBorder="1" applyAlignment="1">
      <alignment/>
    </xf>
    <xf numFmtId="1" fontId="1" fillId="33" borderId="69" xfId="0" applyNumberFormat="1" applyFont="1" applyFill="1" applyBorder="1" applyAlignment="1">
      <alignment/>
    </xf>
    <xf numFmtId="164" fontId="1" fillId="33" borderId="70" xfId="0" applyNumberFormat="1" applyFont="1" applyFill="1" applyBorder="1" applyAlignment="1">
      <alignment/>
    </xf>
    <xf numFmtId="164" fontId="1" fillId="33" borderId="69" xfId="0" applyNumberFormat="1" applyFont="1" applyFill="1" applyBorder="1" applyAlignment="1">
      <alignment/>
    </xf>
    <xf numFmtId="164" fontId="1" fillId="33" borderId="28" xfId="0" applyNumberFormat="1" applyFont="1" applyFill="1" applyBorder="1" applyAlignment="1">
      <alignment/>
    </xf>
    <xf numFmtId="1" fontId="1" fillId="33" borderId="28" xfId="0" applyNumberFormat="1" applyFont="1" applyFill="1" applyBorder="1" applyAlignment="1">
      <alignment horizontal="center"/>
    </xf>
    <xf numFmtId="1" fontId="1" fillId="33" borderId="0" xfId="0" applyNumberFormat="1" applyFont="1" applyFill="1" applyBorder="1" applyAlignment="1">
      <alignment horizontal="center"/>
    </xf>
    <xf numFmtId="1" fontId="1" fillId="33" borderId="22" xfId="0" applyNumberFormat="1" applyFont="1" applyFill="1" applyBorder="1" applyAlignment="1">
      <alignment horizontal="center"/>
    </xf>
    <xf numFmtId="164" fontId="1" fillId="33" borderId="31" xfId="0" applyNumberFormat="1" applyFont="1" applyFill="1" applyBorder="1" applyAlignment="1">
      <alignment/>
    </xf>
    <xf numFmtId="164" fontId="1" fillId="33" borderId="31" xfId="0" applyNumberFormat="1" applyFont="1" applyFill="1" applyBorder="1" applyAlignment="1">
      <alignment horizontal="center"/>
    </xf>
    <xf numFmtId="164" fontId="1" fillId="33" borderId="25" xfId="0" applyNumberFormat="1" applyFont="1" applyFill="1" applyBorder="1" applyAlignment="1">
      <alignment horizontal="center"/>
    </xf>
    <xf numFmtId="164" fontId="1" fillId="33" borderId="27" xfId="0" applyNumberFormat="1" applyFont="1" applyFill="1" applyBorder="1" applyAlignment="1">
      <alignment horizontal="center"/>
    </xf>
    <xf numFmtId="164" fontId="1" fillId="33" borderId="26" xfId="0" applyNumberFormat="1" applyFont="1" applyFill="1" applyBorder="1" applyAlignment="1">
      <alignment horizontal="center"/>
    </xf>
    <xf numFmtId="164" fontId="1" fillId="33" borderId="29" xfId="0" applyNumberFormat="1" applyFont="1" applyFill="1" applyBorder="1" applyAlignment="1">
      <alignment/>
    </xf>
    <xf numFmtId="164" fontId="1" fillId="33" borderId="29" xfId="0" applyNumberFormat="1" applyFont="1" applyFill="1" applyBorder="1" applyAlignment="1">
      <alignment horizontal="center"/>
    </xf>
    <xf numFmtId="164" fontId="1" fillId="33" borderId="10" xfId="0" applyNumberFormat="1" applyFont="1" applyFill="1" applyBorder="1" applyAlignment="1">
      <alignment horizontal="center"/>
    </xf>
    <xf numFmtId="164" fontId="1" fillId="33" borderId="23" xfId="0" applyNumberFormat="1" applyFont="1" applyFill="1" applyBorder="1" applyAlignment="1">
      <alignment horizontal="center"/>
    </xf>
    <xf numFmtId="164" fontId="1" fillId="33" borderId="13" xfId="0" applyNumberFormat="1" applyFont="1" applyFill="1" applyBorder="1" applyAlignment="1">
      <alignment horizontal="center"/>
    </xf>
    <xf numFmtId="0" fontId="2" fillId="0" borderId="17" xfId="0" applyFont="1" applyBorder="1" applyAlignment="1">
      <alignment/>
    </xf>
    <xf numFmtId="0" fontId="1" fillId="0" borderId="0" xfId="0" applyFont="1" applyAlignment="1">
      <alignment horizontal="centerContinuous"/>
    </xf>
    <xf numFmtId="0" fontId="16" fillId="0" borderId="0" xfId="0" applyFont="1" applyAlignment="1">
      <alignment horizontal="centerContinuous"/>
    </xf>
    <xf numFmtId="0" fontId="2" fillId="0" borderId="0" xfId="0" applyFont="1" applyAlignment="1">
      <alignment horizontal="centerContinuous" vertical="center"/>
    </xf>
    <xf numFmtId="0" fontId="2" fillId="0" borderId="0" xfId="0" applyFont="1" applyBorder="1" applyAlignment="1">
      <alignment horizontal="centerContinuous" vertical="center"/>
    </xf>
    <xf numFmtId="0" fontId="2" fillId="0" borderId="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22" xfId="0" applyFont="1" applyBorder="1" applyAlignment="1" applyProtection="1">
      <alignment horizontal="center"/>
      <protection/>
    </xf>
    <xf numFmtId="0" fontId="1" fillId="0" borderId="71" xfId="0" applyFont="1" applyBorder="1" applyAlignment="1">
      <alignment horizontal="left" indent="1"/>
    </xf>
    <xf numFmtId="2" fontId="1" fillId="0" borderId="67" xfId="0" applyNumberFormat="1" applyFont="1" applyBorder="1" applyAlignment="1" quotePrefix="1">
      <alignment horizontal="center" vertical="center"/>
    </xf>
    <xf numFmtId="164" fontId="1" fillId="0" borderId="15" xfId="0" applyNumberFormat="1" applyFont="1" applyBorder="1" applyAlignment="1">
      <alignment vertical="center"/>
    </xf>
    <xf numFmtId="164" fontId="1" fillId="0" borderId="14" xfId="0" applyNumberFormat="1" applyFont="1" applyBorder="1" applyAlignment="1" applyProtection="1">
      <alignment horizontal="center" vertical="center"/>
      <protection/>
    </xf>
    <xf numFmtId="164" fontId="1" fillId="0" borderId="72" xfId="0" applyNumberFormat="1" applyFont="1" applyBorder="1" applyAlignment="1" applyProtection="1">
      <alignment horizontal="center" vertical="center"/>
      <protection/>
    </xf>
    <xf numFmtId="0" fontId="2" fillId="0" borderId="17" xfId="0" applyFont="1" applyBorder="1" applyAlignment="1">
      <alignment horizontal="left" indent="1"/>
    </xf>
    <xf numFmtId="2" fontId="1" fillId="0" borderId="57" xfId="0" applyNumberFormat="1" applyFont="1" applyBorder="1" applyAlignment="1">
      <alignment horizontal="center" vertical="center"/>
    </xf>
    <xf numFmtId="164" fontId="2" fillId="0" borderId="0" xfId="0" applyNumberFormat="1" applyFont="1" applyAlignment="1">
      <alignment vertical="center"/>
    </xf>
    <xf numFmtId="164" fontId="2" fillId="0" borderId="12" xfId="0" applyNumberFormat="1" applyFont="1" applyBorder="1" applyAlignment="1">
      <alignment vertical="center"/>
    </xf>
    <xf numFmtId="164" fontId="1" fillId="0" borderId="0" xfId="0" applyNumberFormat="1" applyFont="1" applyBorder="1" applyAlignment="1" applyProtection="1">
      <alignment horizontal="center" vertical="center"/>
      <protection/>
    </xf>
    <xf numFmtId="164" fontId="1" fillId="0" borderId="73" xfId="0" applyNumberFormat="1" applyFont="1" applyBorder="1" applyAlignment="1" applyProtection="1">
      <alignment horizontal="center" vertical="center"/>
      <protection/>
    </xf>
    <xf numFmtId="164" fontId="2" fillId="0" borderId="0" xfId="0" applyNumberFormat="1" applyFont="1" applyBorder="1" applyAlignment="1" applyProtection="1">
      <alignment horizontal="center" vertical="center"/>
      <protection/>
    </xf>
    <xf numFmtId="164" fontId="2" fillId="0" borderId="73" xfId="0" applyNumberFormat="1" applyFont="1" applyBorder="1" applyAlignment="1" applyProtection="1">
      <alignment horizontal="center" vertical="center"/>
      <protection/>
    </xf>
    <xf numFmtId="2" fontId="2" fillId="0" borderId="57" xfId="0" applyNumberFormat="1" applyFont="1" applyBorder="1" applyAlignment="1" quotePrefix="1">
      <alignment horizontal="center" vertical="center"/>
    </xf>
    <xf numFmtId="2" fontId="2" fillId="0" borderId="57" xfId="0" applyNumberFormat="1" applyFont="1" applyBorder="1" applyAlignment="1">
      <alignment horizontal="center" vertical="center"/>
    </xf>
    <xf numFmtId="0" fontId="1" fillId="0" borderId="71" xfId="0" applyFont="1" applyBorder="1" applyAlignment="1">
      <alignment/>
    </xf>
    <xf numFmtId="0" fontId="2" fillId="0" borderId="74" xfId="0" applyFont="1" applyBorder="1" applyAlignment="1">
      <alignment horizontal="left" indent="1"/>
    </xf>
    <xf numFmtId="2" fontId="2" fillId="0" borderId="65" xfId="0" applyNumberFormat="1" applyFont="1" applyBorder="1" applyAlignment="1">
      <alignment horizontal="center" vertical="center"/>
    </xf>
    <xf numFmtId="164" fontId="2" fillId="0" borderId="10" xfId="0" applyNumberFormat="1" applyFont="1" applyBorder="1" applyAlignment="1">
      <alignment vertical="center"/>
    </xf>
    <xf numFmtId="164" fontId="2" fillId="0" borderId="13" xfId="0" applyNumberFormat="1" applyFont="1" applyBorder="1" applyAlignment="1">
      <alignment vertical="center"/>
    </xf>
    <xf numFmtId="164" fontId="2" fillId="0" borderId="10" xfId="0" applyNumberFormat="1" applyFont="1" applyBorder="1" applyAlignment="1" applyProtection="1">
      <alignment horizontal="center" vertical="center"/>
      <protection/>
    </xf>
    <xf numFmtId="164" fontId="2" fillId="0" borderId="75" xfId="0" applyNumberFormat="1" applyFont="1" applyBorder="1" applyAlignment="1" applyProtection="1">
      <alignment horizontal="center" vertical="center"/>
      <protection/>
    </xf>
    <xf numFmtId="2" fontId="2" fillId="0" borderId="17" xfId="0" applyNumberFormat="1" applyFont="1" applyBorder="1" applyAlignment="1">
      <alignment/>
    </xf>
    <xf numFmtId="2" fontId="2" fillId="0" borderId="76" xfId="0" applyNumberFormat="1" applyFont="1" applyBorder="1" applyAlignment="1">
      <alignment/>
    </xf>
    <xf numFmtId="2" fontId="2" fillId="0" borderId="77" xfId="0" applyNumberFormat="1" applyFont="1" applyBorder="1" applyAlignment="1">
      <alignment horizontal="center" vertical="center"/>
    </xf>
    <xf numFmtId="164" fontId="2" fillId="0" borderId="78" xfId="0" applyNumberFormat="1" applyFont="1" applyBorder="1" applyAlignment="1">
      <alignment vertical="center"/>
    </xf>
    <xf numFmtId="164" fontId="2" fillId="0" borderId="79" xfId="0" applyNumberFormat="1" applyFont="1" applyBorder="1" applyAlignment="1">
      <alignment vertical="center"/>
    </xf>
    <xf numFmtId="164" fontId="2" fillId="0" borderId="78" xfId="0" applyNumberFormat="1" applyFont="1" applyBorder="1" applyAlignment="1" applyProtection="1">
      <alignment horizontal="center" vertical="center"/>
      <protection/>
    </xf>
    <xf numFmtId="164" fontId="2" fillId="0" borderId="80" xfId="0" applyNumberFormat="1" applyFont="1" applyBorder="1" applyAlignment="1" applyProtection="1">
      <alignment horizontal="center" vertical="center"/>
      <protection/>
    </xf>
    <xf numFmtId="0" fontId="2" fillId="0" borderId="81" xfId="0" applyFont="1" applyBorder="1" applyAlignment="1">
      <alignment/>
    </xf>
    <xf numFmtId="2" fontId="2" fillId="0" borderId="67" xfId="0" applyNumberFormat="1" applyFont="1" applyBorder="1" applyAlignment="1" quotePrefix="1">
      <alignment horizontal="center" vertical="center"/>
    </xf>
    <xf numFmtId="164" fontId="2" fillId="0" borderId="14" xfId="0" applyNumberFormat="1" applyFont="1" applyBorder="1" applyAlignment="1">
      <alignment vertical="center"/>
    </xf>
    <xf numFmtId="164" fontId="2" fillId="0" borderId="15" xfId="0" applyNumberFormat="1" applyFont="1" applyBorder="1" applyAlignment="1">
      <alignment vertical="center"/>
    </xf>
    <xf numFmtId="164" fontId="2" fillId="0" borderId="14" xfId="0" applyNumberFormat="1" applyFont="1" applyBorder="1" applyAlignment="1" applyProtection="1">
      <alignment horizontal="center" vertical="center"/>
      <protection/>
    </xf>
    <xf numFmtId="164" fontId="2" fillId="0" borderId="72" xfId="0" applyNumberFormat="1" applyFont="1" applyBorder="1" applyAlignment="1" applyProtection="1">
      <alignment horizontal="center" vertical="center"/>
      <protection/>
    </xf>
    <xf numFmtId="2" fontId="2" fillId="0" borderId="65" xfId="0" applyNumberFormat="1" applyFont="1" applyBorder="1" applyAlignment="1" quotePrefix="1">
      <alignment horizontal="center" vertical="center"/>
    </xf>
    <xf numFmtId="0" fontId="2" fillId="0" borderId="57" xfId="0" applyFont="1" applyBorder="1" applyAlignment="1">
      <alignment horizontal="center" vertical="center"/>
    </xf>
    <xf numFmtId="0" fontId="2" fillId="0" borderId="65" xfId="0" applyFont="1" applyBorder="1" applyAlignment="1">
      <alignment horizontal="center" vertical="center"/>
    </xf>
    <xf numFmtId="2" fontId="2" fillId="0" borderId="74" xfId="0" applyNumberFormat="1" applyFont="1" applyBorder="1" applyAlignment="1" quotePrefix="1">
      <alignment horizontal="left"/>
    </xf>
    <xf numFmtId="2" fontId="2" fillId="0" borderId="82" xfId="0" applyNumberFormat="1" applyFont="1" applyBorder="1" applyAlignment="1">
      <alignment/>
    </xf>
    <xf numFmtId="2" fontId="2" fillId="0" borderId="55" xfId="0" applyNumberFormat="1" applyFont="1" applyBorder="1" applyAlignment="1">
      <alignment horizontal="center" vertical="center"/>
    </xf>
    <xf numFmtId="164" fontId="2" fillId="0" borderId="56" xfId="0" applyNumberFormat="1" applyFont="1" applyBorder="1" applyAlignment="1">
      <alignment vertical="center"/>
    </xf>
    <xf numFmtId="164" fontId="2" fillId="0" borderId="11" xfId="0" applyNumberFormat="1" applyFont="1" applyBorder="1" applyAlignment="1">
      <alignment vertical="center"/>
    </xf>
    <xf numFmtId="2" fontId="2" fillId="0" borderId="83" xfId="0" applyNumberFormat="1" applyFont="1" applyBorder="1" applyAlignment="1">
      <alignment/>
    </xf>
    <xf numFmtId="0" fontId="22" fillId="0" borderId="72" xfId="0" applyFont="1" applyBorder="1" applyAlignment="1">
      <alignment/>
    </xf>
    <xf numFmtId="0" fontId="2" fillId="0" borderId="74" xfId="0" applyFont="1" applyBorder="1" applyAlignment="1">
      <alignment/>
    </xf>
    <xf numFmtId="0" fontId="2" fillId="0" borderId="0" xfId="0" applyFont="1" applyBorder="1" applyAlignment="1">
      <alignment horizontal="centerContinuous"/>
    </xf>
    <xf numFmtId="164" fontId="2" fillId="0" borderId="17" xfId="0" applyNumberFormat="1" applyFont="1" applyBorder="1" applyAlignment="1">
      <alignment horizontal="centerContinuous"/>
    </xf>
    <xf numFmtId="164" fontId="2" fillId="0" borderId="0" xfId="0" applyNumberFormat="1" applyFont="1" applyBorder="1" applyAlignment="1">
      <alignment horizontal="centerContinuous"/>
    </xf>
    <xf numFmtId="0" fontId="2" fillId="0" borderId="73" xfId="0" applyFont="1" applyBorder="1" applyAlignment="1">
      <alignment/>
    </xf>
    <xf numFmtId="164" fontId="2" fillId="0" borderId="84" xfId="0" applyNumberFormat="1" applyFont="1" applyBorder="1" applyAlignment="1">
      <alignment vertical="center"/>
    </xf>
    <xf numFmtId="0" fontId="2" fillId="0" borderId="78" xfId="0" applyFont="1" applyBorder="1" applyAlignment="1">
      <alignment vertical="center"/>
    </xf>
    <xf numFmtId="0" fontId="1" fillId="33" borderId="85" xfId="0" applyFont="1" applyFill="1" applyBorder="1" applyAlignment="1">
      <alignment horizontal="left" vertical="center"/>
    </xf>
    <xf numFmtId="0" fontId="1" fillId="33" borderId="86" xfId="0" applyFont="1" applyFill="1" applyBorder="1" applyAlignment="1">
      <alignment horizontal="center" vertical="center"/>
    </xf>
    <xf numFmtId="0" fontId="1" fillId="33" borderId="87" xfId="0" applyFont="1" applyFill="1" applyBorder="1" applyAlignment="1" applyProtection="1">
      <alignment horizontal="center" vertical="center"/>
      <protection/>
    </xf>
    <xf numFmtId="0" fontId="1" fillId="33" borderId="88" xfId="0" applyFont="1" applyFill="1" applyBorder="1" applyAlignment="1">
      <alignment vertical="center"/>
    </xf>
    <xf numFmtId="0" fontId="1" fillId="33" borderId="89" xfId="0" applyFont="1" applyFill="1" applyBorder="1" applyAlignment="1">
      <alignment vertical="center"/>
    </xf>
    <xf numFmtId="0" fontId="1" fillId="33" borderId="37"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2"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40"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3"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2" fillId="0" borderId="0" xfId="0" applyFont="1" applyAlignment="1">
      <alignment vertical="center"/>
    </xf>
    <xf numFmtId="0" fontId="11" fillId="33" borderId="67" xfId="0" applyFont="1" applyFill="1" applyBorder="1" applyAlignment="1">
      <alignment horizontal="center" vertical="center" wrapText="1"/>
    </xf>
    <xf numFmtId="0" fontId="11" fillId="33" borderId="13" xfId="0" applyFont="1" applyFill="1" applyBorder="1" applyAlignment="1">
      <alignment horizontal="center" vertical="center"/>
    </xf>
    <xf numFmtId="0" fontId="15" fillId="0" borderId="0" xfId="0" applyFont="1" applyBorder="1" applyAlignment="1">
      <alignment horizontal="center" vertical="center" wrapText="1"/>
    </xf>
    <xf numFmtId="0" fontId="12" fillId="0" borderId="0" xfId="0" applyFont="1" applyBorder="1" applyAlignment="1">
      <alignment horizontal="center" vertical="center" wrapText="1"/>
    </xf>
    <xf numFmtId="16" fontId="12" fillId="0" borderId="0" xfId="0" applyNumberFormat="1" applyFont="1" applyBorder="1" applyAlignment="1">
      <alignment horizontal="center" vertical="center" wrapText="1"/>
    </xf>
    <xf numFmtId="164" fontId="12" fillId="0" borderId="67" xfId="0" applyNumberFormat="1" applyFont="1" applyBorder="1" applyAlignment="1">
      <alignment horizontal="center" vertical="center"/>
    </xf>
    <xf numFmtId="2" fontId="12" fillId="0" borderId="67" xfId="0" applyNumberFormat="1" applyFont="1" applyBorder="1" applyAlignment="1">
      <alignment vertical="center"/>
    </xf>
    <xf numFmtId="2" fontId="12" fillId="0" borderId="0" xfId="0" applyNumberFormat="1" applyFont="1" applyBorder="1" applyAlignment="1">
      <alignment horizontal="center" vertical="center"/>
    </xf>
    <xf numFmtId="2" fontId="23" fillId="0" borderId="67" xfId="0" applyNumberFormat="1" applyFont="1" applyBorder="1" applyAlignment="1">
      <alignment horizontal="center" vertical="center"/>
    </xf>
    <xf numFmtId="2" fontId="23" fillId="0" borderId="67" xfId="0" applyNumberFormat="1" applyFont="1" applyBorder="1" applyAlignment="1">
      <alignment vertical="center"/>
    </xf>
    <xf numFmtId="0" fontId="1" fillId="0" borderId="67" xfId="0" applyFont="1" applyBorder="1" applyAlignment="1">
      <alignment vertical="center"/>
    </xf>
    <xf numFmtId="2" fontId="23" fillId="0" borderId="0" xfId="0" applyNumberFormat="1" applyFont="1" applyBorder="1" applyAlignment="1">
      <alignment horizontal="center" vertical="center"/>
    </xf>
    <xf numFmtId="2" fontId="12" fillId="0" borderId="67" xfId="0" applyNumberFormat="1" applyFont="1" applyBorder="1" applyAlignment="1">
      <alignment horizontal="center" vertical="center"/>
    </xf>
    <xf numFmtId="164" fontId="12" fillId="0" borderId="0" xfId="0" applyNumberFormat="1" applyFont="1" applyBorder="1" applyAlignment="1">
      <alignment horizontal="center" vertical="center"/>
    </xf>
    <xf numFmtId="0" fontId="12" fillId="0" borderId="0" xfId="0" applyFont="1" applyBorder="1" applyAlignment="1">
      <alignment vertical="center"/>
    </xf>
    <xf numFmtId="2" fontId="12" fillId="0" borderId="0" xfId="0" applyNumberFormat="1" applyFont="1" applyBorder="1" applyAlignment="1">
      <alignment horizontal="left" vertical="center" indent="1"/>
    </xf>
    <xf numFmtId="2" fontId="12" fillId="0" borderId="0" xfId="0" applyNumberFormat="1" applyFont="1" applyBorder="1" applyAlignment="1">
      <alignment/>
    </xf>
    <xf numFmtId="2" fontId="12" fillId="0" borderId="0" xfId="0" applyNumberFormat="1" applyFont="1" applyBorder="1" applyAlignment="1">
      <alignment vertical="center"/>
    </xf>
    <xf numFmtId="0" fontId="11" fillId="33" borderId="15" xfId="0" applyFont="1" applyFill="1" applyBorder="1" applyAlignment="1">
      <alignment horizontal="center" vertical="center" wrapText="1"/>
    </xf>
    <xf numFmtId="0" fontId="23" fillId="33" borderId="65" xfId="0" applyFont="1" applyFill="1" applyBorder="1" applyAlignment="1">
      <alignment horizontal="center" vertical="center" wrapText="1"/>
    </xf>
    <xf numFmtId="0" fontId="23" fillId="33" borderId="67" xfId="0" applyFont="1" applyFill="1" applyBorder="1" applyAlignment="1">
      <alignment horizontal="center" vertical="center" wrapText="1"/>
    </xf>
    <xf numFmtId="0" fontId="23" fillId="33" borderId="13" xfId="0" applyFont="1" applyFill="1" applyBorder="1" applyAlignment="1">
      <alignment horizontal="center" vertical="center" wrapText="1"/>
    </xf>
    <xf numFmtId="16" fontId="23" fillId="33" borderId="67" xfId="0" applyNumberFormat="1" applyFont="1" applyFill="1" applyBorder="1" applyAlignment="1">
      <alignment horizontal="center" vertical="center" wrapText="1"/>
    </xf>
    <xf numFmtId="164" fontId="12" fillId="0" borderId="65" xfId="0" applyNumberFormat="1" applyFont="1" applyFill="1" applyBorder="1" applyAlignment="1">
      <alignment horizontal="right" vertical="center"/>
    </xf>
    <xf numFmtId="2" fontId="12" fillId="0" borderId="67" xfId="0" applyNumberFormat="1" applyFont="1" applyFill="1" applyBorder="1" applyAlignment="1">
      <alignment horizontal="right" vertical="center"/>
    </xf>
    <xf numFmtId="0" fontId="2" fillId="0" borderId="67" xfId="0" applyFont="1" applyBorder="1" applyAlignment="1">
      <alignment horizontal="center" vertical="center"/>
    </xf>
    <xf numFmtId="2" fontId="2" fillId="0" borderId="0" xfId="0" applyNumberFormat="1" applyFont="1" applyFill="1" applyBorder="1" applyAlignment="1">
      <alignment/>
    </xf>
    <xf numFmtId="2" fontId="2" fillId="0" borderId="0" xfId="0" applyNumberFormat="1" applyFont="1" applyFill="1" applyBorder="1" applyAlignment="1">
      <alignment horizontal="center"/>
    </xf>
    <xf numFmtId="0" fontId="23" fillId="33" borderId="55" xfId="0" applyFont="1" applyFill="1" applyBorder="1" applyAlignment="1">
      <alignment horizontal="center" vertical="center"/>
    </xf>
    <xf numFmtId="0" fontId="23" fillId="33" borderId="66" xfId="0" applyFont="1" applyFill="1" applyBorder="1" applyAlignment="1">
      <alignment horizontal="center" vertical="center"/>
    </xf>
    <xf numFmtId="0" fontId="23" fillId="33" borderId="14" xfId="0" applyFont="1" applyFill="1" applyBorder="1" applyAlignment="1">
      <alignment horizontal="center" vertical="center"/>
    </xf>
    <xf numFmtId="0" fontId="23" fillId="33" borderId="15" xfId="0" applyFont="1" applyFill="1" applyBorder="1" applyAlignment="1">
      <alignment horizontal="center" vertical="center"/>
    </xf>
    <xf numFmtId="0" fontId="12" fillId="0" borderId="0" xfId="0" applyFont="1" applyAlignment="1">
      <alignment/>
    </xf>
    <xf numFmtId="0" fontId="23" fillId="33" borderId="57" xfId="0" applyFont="1" applyFill="1" applyBorder="1" applyAlignment="1">
      <alignment horizontal="center" vertical="center"/>
    </xf>
    <xf numFmtId="0" fontId="12" fillId="33" borderId="55" xfId="0" applyFont="1" applyFill="1" applyBorder="1" applyAlignment="1">
      <alignment/>
    </xf>
    <xf numFmtId="0" fontId="23" fillId="33" borderId="15" xfId="0" applyFont="1" applyFill="1" applyBorder="1" applyAlignment="1">
      <alignment horizontal="center"/>
    </xf>
    <xf numFmtId="0" fontId="23" fillId="33" borderId="67" xfId="0" applyFont="1" applyFill="1" applyBorder="1" applyAlignment="1">
      <alignment horizontal="center" vertical="center"/>
    </xf>
    <xf numFmtId="0" fontId="23" fillId="33" borderId="65" xfId="0" applyFont="1" applyFill="1" applyBorder="1" applyAlignment="1">
      <alignment horizontal="center" vertical="center"/>
    </xf>
    <xf numFmtId="2" fontId="12" fillId="0" borderId="67" xfId="0" applyNumberFormat="1" applyFont="1" applyBorder="1" applyAlignment="1">
      <alignment/>
    </xf>
    <xf numFmtId="0" fontId="1" fillId="0" borderId="30" xfId="0" applyFont="1" applyBorder="1" applyAlignment="1">
      <alignment vertical="center"/>
    </xf>
    <xf numFmtId="2" fontId="1" fillId="0" borderId="90" xfId="0" applyNumberFormat="1" applyFont="1" applyBorder="1" applyAlignment="1">
      <alignment horizontal="center" vertical="center"/>
    </xf>
    <xf numFmtId="2" fontId="2" fillId="0" borderId="67" xfId="0" applyNumberFormat="1" applyFont="1" applyBorder="1" applyAlignment="1">
      <alignment horizontal="center" vertical="center"/>
    </xf>
    <xf numFmtId="2" fontId="1" fillId="0" borderId="66" xfId="0" applyNumberFormat="1" applyFont="1" applyBorder="1" applyAlignment="1">
      <alignment horizontal="center" vertical="center"/>
    </xf>
    <xf numFmtId="164" fontId="1" fillId="0" borderId="30" xfId="0" applyNumberFormat="1" applyFont="1" applyBorder="1" applyAlignment="1">
      <alignment vertical="center"/>
    </xf>
    <xf numFmtId="164" fontId="1" fillId="0" borderId="24" xfId="0" applyNumberFormat="1" applyFont="1" applyBorder="1" applyAlignment="1">
      <alignment vertical="center"/>
    </xf>
    <xf numFmtId="164" fontId="2" fillId="0" borderId="30" xfId="0" applyNumberFormat="1" applyFont="1" applyBorder="1" applyAlignment="1">
      <alignment vertical="center"/>
    </xf>
    <xf numFmtId="164" fontId="2" fillId="0" borderId="24" xfId="0" applyNumberFormat="1" applyFont="1" applyBorder="1" applyAlignment="1">
      <alignment vertical="center"/>
    </xf>
    <xf numFmtId="0" fontId="1" fillId="0" borderId="28" xfId="0" applyFont="1" applyBorder="1" applyAlignment="1">
      <alignment vertical="center"/>
    </xf>
    <xf numFmtId="2" fontId="1" fillId="0" borderId="37" xfId="0" applyNumberFormat="1" applyFont="1" applyBorder="1" applyAlignment="1">
      <alignment horizontal="center" vertical="center"/>
    </xf>
    <xf numFmtId="2" fontId="1" fillId="0" borderId="54" xfId="0" applyNumberFormat="1" applyFont="1" applyBorder="1" applyAlignment="1">
      <alignment horizontal="center" vertical="center"/>
    </xf>
    <xf numFmtId="164" fontId="2" fillId="0" borderId="28" xfId="0" applyNumberFormat="1" applyFont="1" applyBorder="1" applyAlignment="1">
      <alignment vertical="center"/>
    </xf>
    <xf numFmtId="164" fontId="2" fillId="0" borderId="22" xfId="0" applyNumberFormat="1" applyFont="1" applyBorder="1" applyAlignment="1">
      <alignment vertical="center"/>
    </xf>
    <xf numFmtId="164" fontId="1" fillId="0" borderId="0" xfId="0" applyNumberFormat="1" applyFont="1" applyBorder="1" applyAlignment="1">
      <alignment horizontal="center" vertical="center"/>
    </xf>
    <xf numFmtId="164" fontId="1" fillId="0" borderId="22" xfId="0" applyNumberFormat="1" applyFont="1" applyBorder="1" applyAlignment="1">
      <alignment horizontal="center" vertical="center"/>
    </xf>
    <xf numFmtId="0" fontId="2" fillId="0" borderId="28" xfId="0" applyFont="1" applyBorder="1" applyAlignment="1">
      <alignment vertical="center"/>
    </xf>
    <xf numFmtId="2" fontId="2" fillId="0" borderId="37" xfId="0" applyNumberFormat="1" applyFont="1" applyBorder="1" applyAlignment="1">
      <alignment horizontal="center" vertical="center"/>
    </xf>
    <xf numFmtId="2" fontId="2" fillId="0" borderId="54" xfId="0" applyNumberFormat="1" applyFont="1" applyBorder="1" applyAlignment="1">
      <alignment horizontal="center" vertical="center"/>
    </xf>
    <xf numFmtId="0" fontId="2" fillId="0" borderId="28" xfId="0" applyFont="1" applyBorder="1" applyAlignment="1">
      <alignment horizontal="left" vertical="center" indent="1"/>
    </xf>
    <xf numFmtId="2" fontId="24" fillId="0" borderId="37" xfId="0" applyNumberFormat="1" applyFont="1" applyBorder="1" applyAlignment="1">
      <alignment horizontal="center" vertical="center"/>
    </xf>
    <xf numFmtId="2" fontId="2" fillId="0" borderId="0" xfId="0" applyNumberFormat="1" applyFont="1" applyAlignment="1">
      <alignment horizontal="left" indent="1"/>
    </xf>
    <xf numFmtId="0" fontId="2" fillId="0" borderId="28" xfId="0" applyFont="1" applyBorder="1" applyAlignment="1">
      <alignment horizontal="left" vertical="center"/>
    </xf>
    <xf numFmtId="0" fontId="2" fillId="0" borderId="28" xfId="0" applyFont="1" applyBorder="1" applyAlignment="1">
      <alignment horizontal="left" indent="1"/>
    </xf>
    <xf numFmtId="0" fontId="2" fillId="0" borderId="28" xfId="0" applyFont="1" applyBorder="1" applyAlignment="1">
      <alignment horizontal="left" indent="2"/>
    </xf>
    <xf numFmtId="0" fontId="2" fillId="0" borderId="31" xfId="0" applyFont="1" applyBorder="1" applyAlignment="1">
      <alignment vertical="center"/>
    </xf>
    <xf numFmtId="2" fontId="2" fillId="0" borderId="91" xfId="0" applyNumberFormat="1" applyFont="1" applyBorder="1" applyAlignment="1">
      <alignment horizontal="center" vertical="center"/>
    </xf>
    <xf numFmtId="2" fontId="2" fillId="0" borderId="92" xfId="0" applyNumberFormat="1" applyFont="1" applyBorder="1" applyAlignment="1">
      <alignment horizontal="center" vertical="center"/>
    </xf>
    <xf numFmtId="2" fontId="2" fillId="0" borderId="93" xfId="0" applyNumberFormat="1" applyFont="1" applyBorder="1" applyAlignment="1">
      <alignment horizontal="center" vertical="center"/>
    </xf>
    <xf numFmtId="164" fontId="2" fillId="0" borderId="31" xfId="0" applyNumberFormat="1" applyFont="1" applyBorder="1" applyAlignment="1">
      <alignment vertical="center"/>
    </xf>
    <xf numFmtId="164" fontId="2" fillId="0" borderId="27" xfId="0" applyNumberFormat="1" applyFont="1" applyBorder="1" applyAlignment="1">
      <alignment vertical="center"/>
    </xf>
    <xf numFmtId="2" fontId="25" fillId="0" borderId="0" xfId="0" applyNumberFormat="1" applyFont="1" applyAlignment="1">
      <alignment vertical="center"/>
    </xf>
    <xf numFmtId="2" fontId="1" fillId="0" borderId="0" xfId="0" applyNumberFormat="1" applyFont="1" applyAlignment="1">
      <alignment vertical="center"/>
    </xf>
    <xf numFmtId="0" fontId="2" fillId="0" borderId="0" xfId="0" applyFont="1" applyAlignment="1">
      <alignment horizontal="left" indent="1"/>
    </xf>
    <xf numFmtId="2" fontId="2" fillId="0" borderId="0" xfId="0" applyNumberFormat="1" applyFont="1" applyAlignment="1">
      <alignment vertical="center"/>
    </xf>
    <xf numFmtId="0" fontId="2" fillId="0" borderId="0" xfId="0" applyFont="1" applyAlignment="1">
      <alignment horizontal="left" indent="2"/>
    </xf>
    <xf numFmtId="0" fontId="1" fillId="33" borderId="85" xfId="0" applyFont="1" applyFill="1" applyBorder="1" applyAlignment="1">
      <alignment horizontal="center" vertical="center"/>
    </xf>
    <xf numFmtId="0" fontId="1" fillId="33" borderId="94" xfId="0" applyFont="1" applyFill="1" applyBorder="1" applyAlignment="1">
      <alignment vertical="center"/>
    </xf>
    <xf numFmtId="0" fontId="1" fillId="33" borderId="95" xfId="0" applyFont="1" applyFill="1" applyBorder="1" applyAlignment="1">
      <alignment horizontal="center" vertical="center"/>
    </xf>
    <xf numFmtId="0" fontId="1" fillId="33" borderId="85" xfId="0" applyFont="1" applyFill="1" applyBorder="1" applyAlignment="1" quotePrefix="1">
      <alignment horizontal="center" vertical="center"/>
    </xf>
    <xf numFmtId="0" fontId="1" fillId="33" borderId="94" xfId="0" applyFont="1" applyFill="1" applyBorder="1" applyAlignment="1" quotePrefix="1">
      <alignment horizontal="center" vertical="center"/>
    </xf>
    <xf numFmtId="0" fontId="1" fillId="33" borderId="96" xfId="0" applyFont="1" applyFill="1" applyBorder="1" applyAlignment="1" quotePrefix="1">
      <alignment horizontal="center" vertical="center"/>
    </xf>
    <xf numFmtId="0" fontId="1" fillId="33" borderId="70" xfId="0" applyFont="1" applyFill="1" applyBorder="1" applyAlignment="1">
      <alignment horizontal="center" vertical="center"/>
    </xf>
    <xf numFmtId="0" fontId="1" fillId="33" borderId="65" xfId="0" applyFont="1" applyFill="1" applyBorder="1" applyAlignment="1">
      <alignment vertical="center"/>
    </xf>
    <xf numFmtId="0" fontId="1" fillId="33" borderId="84" xfId="0" applyFont="1" applyFill="1" applyBorder="1" applyAlignment="1">
      <alignment horizontal="center" vertical="center"/>
    </xf>
    <xf numFmtId="0" fontId="1" fillId="33" borderId="37" xfId="0" applyFont="1" applyFill="1" applyBorder="1" applyAlignment="1" applyProtection="1">
      <alignment horizontal="center" vertical="center"/>
      <protection/>
    </xf>
    <xf numFmtId="0" fontId="1" fillId="33" borderId="10" xfId="0" applyFont="1" applyFill="1" applyBorder="1" applyAlignment="1" quotePrefix="1">
      <alignment horizontal="center" vertical="center"/>
    </xf>
    <xf numFmtId="0" fontId="1" fillId="33" borderId="23" xfId="0" applyFont="1" applyFill="1" applyBorder="1" applyAlignment="1" quotePrefix="1">
      <alignment horizontal="center" vertical="center"/>
    </xf>
    <xf numFmtId="165" fontId="1" fillId="33" borderId="40" xfId="58" applyNumberFormat="1" applyFont="1" applyFill="1" applyBorder="1" applyAlignment="1" applyProtection="1">
      <alignment horizontal="center" vertical="center"/>
      <protection/>
    </xf>
    <xf numFmtId="165" fontId="1" fillId="33" borderId="23" xfId="58" applyNumberFormat="1" applyFont="1" applyFill="1" applyBorder="1" applyAlignment="1" applyProtection="1">
      <alignment horizontal="center" vertical="center"/>
      <protection/>
    </xf>
    <xf numFmtId="165" fontId="1" fillId="33" borderId="13" xfId="58" applyNumberFormat="1" applyFont="1" applyFill="1" applyBorder="1" applyAlignment="1" applyProtection="1">
      <alignment horizontal="center" vertical="center"/>
      <protection/>
    </xf>
    <xf numFmtId="165" fontId="1" fillId="33" borderId="10" xfId="58" applyNumberFormat="1" applyFont="1" applyFill="1" applyBorder="1" applyAlignment="1" applyProtection="1">
      <alignment horizontal="center" vertical="center"/>
      <protection/>
    </xf>
    <xf numFmtId="0" fontId="1" fillId="33" borderId="10"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24" xfId="0" applyFont="1" applyFill="1" applyBorder="1" applyAlignment="1">
      <alignment horizontal="center" vertical="center"/>
    </xf>
    <xf numFmtId="165" fontId="2" fillId="0" borderId="0" xfId="59" applyFont="1">
      <alignment/>
      <protection/>
    </xf>
    <xf numFmtId="164" fontId="2" fillId="0" borderId="0" xfId="58" applyNumberFormat="1" applyFont="1" applyBorder="1" applyAlignment="1">
      <alignment horizontal="center" vertical="center"/>
      <protection/>
    </xf>
    <xf numFmtId="164" fontId="2" fillId="0" borderId="28" xfId="58" applyNumberFormat="1" applyFont="1" applyBorder="1" applyAlignment="1">
      <alignment horizontal="center" vertical="center"/>
      <protection/>
    </xf>
    <xf numFmtId="164" fontId="2" fillId="0" borderId="22" xfId="58" applyNumberFormat="1" applyFont="1" applyBorder="1" applyAlignment="1">
      <alignment horizontal="center" vertical="center"/>
      <protection/>
    </xf>
    <xf numFmtId="165" fontId="2" fillId="0" borderId="0" xfId="58" applyFont="1" applyBorder="1">
      <alignment/>
      <protection/>
    </xf>
    <xf numFmtId="0" fontId="1" fillId="0" borderId="0" xfId="0" applyFont="1" applyBorder="1" applyAlignment="1">
      <alignment horizontal="center"/>
    </xf>
    <xf numFmtId="0" fontId="1" fillId="0" borderId="97" xfId="0" applyFont="1" applyBorder="1" applyAlignment="1">
      <alignment horizontal="left"/>
    </xf>
    <xf numFmtId="0" fontId="1" fillId="0" borderId="62" xfId="0" applyFont="1" applyBorder="1" applyAlignment="1">
      <alignment horizontal="center"/>
    </xf>
    <xf numFmtId="0" fontId="1" fillId="0" borderId="56" xfId="0" applyFont="1" applyBorder="1" applyAlignment="1">
      <alignment horizontal="center"/>
    </xf>
    <xf numFmtId="0" fontId="2" fillId="0" borderId="62" xfId="0" applyFont="1" applyBorder="1" applyAlignment="1">
      <alignment/>
    </xf>
    <xf numFmtId="0" fontId="1" fillId="0" borderId="49" xfId="0" applyFont="1" applyBorder="1" applyAlignment="1">
      <alignment horizontal="left"/>
    </xf>
    <xf numFmtId="0" fontId="1" fillId="0" borderId="22" xfId="0" applyFont="1" applyBorder="1" applyAlignment="1">
      <alignment horizontal="left"/>
    </xf>
    <xf numFmtId="0" fontId="1" fillId="0" borderId="50" xfId="0" applyFont="1" applyBorder="1" applyAlignment="1">
      <alignment horizontal="left"/>
    </xf>
    <xf numFmtId="0" fontId="2" fillId="0" borderId="98" xfId="0" applyFont="1" applyBorder="1" applyAlignment="1">
      <alignment horizontal="left"/>
    </xf>
    <xf numFmtId="0" fontId="1" fillId="0" borderId="49" xfId="0" applyFont="1" applyBorder="1" applyAlignment="1">
      <alignment horizontal="right"/>
    </xf>
    <xf numFmtId="0" fontId="2" fillId="0" borderId="22" xfId="0" applyFont="1" applyBorder="1" applyAlignment="1">
      <alignment horizontal="left"/>
    </xf>
    <xf numFmtId="0" fontId="2" fillId="0" borderId="49" xfId="0" applyFont="1" applyBorder="1" applyAlignment="1">
      <alignment horizontal="right"/>
    </xf>
    <xf numFmtId="0" fontId="2" fillId="0" borderId="51" xfId="0" applyFont="1" applyBorder="1" applyAlignment="1">
      <alignment horizontal="right"/>
    </xf>
    <xf numFmtId="0" fontId="2" fillId="0" borderId="99" xfId="0" applyFont="1" applyBorder="1" applyAlignment="1">
      <alignment horizontal="left"/>
    </xf>
    <xf numFmtId="2" fontId="2" fillId="0" borderId="0" xfId="0" applyNumberFormat="1" applyFont="1" applyAlignment="1">
      <alignment/>
    </xf>
    <xf numFmtId="0" fontId="1" fillId="0" borderId="52" xfId="0" applyFont="1" applyFill="1" applyBorder="1" applyAlignment="1">
      <alignment horizontal="right"/>
    </xf>
    <xf numFmtId="0" fontId="1" fillId="0" borderId="100" xfId="0" applyFont="1" applyBorder="1" applyAlignment="1">
      <alignment/>
    </xf>
    <xf numFmtId="0" fontId="1" fillId="0" borderId="22" xfId="0" applyFont="1" applyBorder="1" applyAlignment="1">
      <alignment/>
    </xf>
    <xf numFmtId="0" fontId="2" fillId="0" borderId="53" xfId="0" applyFont="1" applyBorder="1" applyAlignment="1">
      <alignment horizontal="right"/>
    </xf>
    <xf numFmtId="164" fontId="1" fillId="0" borderId="28" xfId="0" applyNumberFormat="1" applyFont="1" applyBorder="1" applyAlignment="1">
      <alignment/>
    </xf>
    <xf numFmtId="0" fontId="8" fillId="0" borderId="0" xfId="0" applyFont="1" applyBorder="1" applyAlignment="1">
      <alignment horizontal="center"/>
    </xf>
    <xf numFmtId="0" fontId="2" fillId="33" borderId="90" xfId="0" applyFont="1" applyFill="1" applyBorder="1" applyAlignment="1">
      <alignment horizontal="center"/>
    </xf>
    <xf numFmtId="0" fontId="2" fillId="33" borderId="23" xfId="0" applyFont="1" applyFill="1" applyBorder="1" applyAlignment="1">
      <alignment horizontal="center"/>
    </xf>
    <xf numFmtId="0" fontId="2" fillId="33" borderId="10" xfId="0" applyFont="1" applyFill="1" applyBorder="1" applyAlignment="1">
      <alignment horizontal="center"/>
    </xf>
    <xf numFmtId="0" fontId="17" fillId="0" borderId="0" xfId="0" applyFont="1" applyBorder="1" applyAlignment="1">
      <alignment/>
    </xf>
    <xf numFmtId="0" fontId="16" fillId="0" borderId="0" xfId="0" applyFont="1" applyAlignment="1">
      <alignment/>
    </xf>
    <xf numFmtId="0" fontId="8" fillId="0" borderId="0" xfId="0" applyFont="1" applyBorder="1" applyAlignment="1">
      <alignment/>
    </xf>
    <xf numFmtId="0" fontId="16" fillId="0" borderId="0" xfId="0" applyFont="1" applyBorder="1" applyAlignment="1">
      <alignment/>
    </xf>
    <xf numFmtId="0" fontId="12" fillId="0" borderId="0" xfId="0" applyFont="1" applyBorder="1" applyAlignment="1">
      <alignment/>
    </xf>
    <xf numFmtId="0" fontId="12" fillId="0" borderId="0" xfId="0" applyFont="1" applyBorder="1" applyAlignment="1">
      <alignment horizontal="right"/>
    </xf>
    <xf numFmtId="0" fontId="1" fillId="0" borderId="0" xfId="0" applyFont="1" applyBorder="1" applyAlignment="1">
      <alignment/>
    </xf>
    <xf numFmtId="0" fontId="23" fillId="33" borderId="67" xfId="0" applyFont="1" applyFill="1" applyBorder="1" applyAlignment="1">
      <alignment horizontal="center"/>
    </xf>
    <xf numFmtId="0" fontId="23" fillId="0" borderId="0" xfId="0" applyFont="1" applyBorder="1" applyAlignment="1">
      <alignment/>
    </xf>
    <xf numFmtId="164" fontId="23" fillId="0" borderId="55" xfId="0" applyNumberFormat="1" applyFont="1" applyBorder="1" applyAlignment="1" applyProtection="1">
      <alignment horizontal="right" vertical="center"/>
      <protection/>
    </xf>
    <xf numFmtId="164" fontId="23" fillId="0" borderId="55" xfId="0" applyNumberFormat="1" applyFont="1" applyBorder="1" applyAlignment="1" applyProtection="1">
      <alignment horizontal="center" vertical="center"/>
      <protection/>
    </xf>
    <xf numFmtId="164" fontId="12" fillId="0" borderId="57" xfId="0" applyNumberFormat="1" applyFont="1" applyBorder="1" applyAlignment="1" applyProtection="1">
      <alignment horizontal="right" vertical="center"/>
      <protection/>
    </xf>
    <xf numFmtId="164" fontId="12" fillId="0" borderId="57" xfId="0" applyNumberFormat="1" applyFont="1" applyBorder="1" applyAlignment="1" applyProtection="1" quotePrefix="1">
      <alignment horizontal="center" vertical="center"/>
      <protection/>
    </xf>
    <xf numFmtId="164" fontId="12" fillId="0" borderId="57" xfId="0" applyNumberFormat="1" applyFont="1" applyBorder="1" applyAlignment="1" applyProtection="1">
      <alignment horizontal="center" vertical="center"/>
      <protection/>
    </xf>
    <xf numFmtId="164" fontId="27" fillId="0" borderId="57" xfId="0" applyNumberFormat="1" applyFont="1" applyBorder="1" applyAlignment="1" applyProtection="1">
      <alignment horizontal="right" vertical="center"/>
      <protection/>
    </xf>
    <xf numFmtId="164" fontId="27" fillId="0" borderId="57" xfId="0" applyNumberFormat="1" applyFont="1" applyBorder="1" applyAlignment="1" applyProtection="1">
      <alignment horizontal="center" vertical="center"/>
      <protection/>
    </xf>
    <xf numFmtId="0" fontId="20" fillId="0" borderId="0" xfId="0" applyFont="1" applyBorder="1" applyAlignment="1">
      <alignment vertical="center"/>
    </xf>
    <xf numFmtId="164" fontId="12" fillId="0" borderId="65" xfId="0" applyNumberFormat="1" applyFont="1" applyBorder="1" applyAlignment="1" applyProtection="1">
      <alignment horizontal="right" vertical="center"/>
      <protection/>
    </xf>
    <xf numFmtId="164" fontId="12" fillId="0" borderId="65" xfId="0" applyNumberFormat="1" applyFont="1" applyBorder="1" applyAlignment="1" applyProtection="1">
      <alignment horizontal="center" vertical="center"/>
      <protection/>
    </xf>
    <xf numFmtId="164" fontId="23" fillId="0" borderId="57" xfId="0" applyNumberFormat="1" applyFont="1" applyBorder="1" applyAlignment="1" applyProtection="1">
      <alignment horizontal="right" vertical="center"/>
      <protection/>
    </xf>
    <xf numFmtId="164" fontId="23" fillId="0" borderId="57" xfId="0" applyNumberFormat="1" applyFont="1" applyBorder="1" applyAlignment="1" applyProtection="1">
      <alignment horizontal="center" vertical="center"/>
      <protection/>
    </xf>
    <xf numFmtId="164" fontId="12" fillId="0" borderId="65" xfId="0" applyNumberFormat="1" applyFont="1" applyBorder="1" applyAlignment="1" applyProtection="1" quotePrefix="1">
      <alignment horizontal="center" vertical="center"/>
      <protection/>
    </xf>
    <xf numFmtId="164" fontId="23" fillId="0" borderId="67" xfId="0" applyNumberFormat="1" applyFont="1" applyBorder="1" applyAlignment="1" applyProtection="1">
      <alignment vertical="center"/>
      <protection/>
    </xf>
    <xf numFmtId="164" fontId="23" fillId="0" borderId="67" xfId="0" applyNumberFormat="1" applyFont="1" applyBorder="1" applyAlignment="1" applyProtection="1">
      <alignment horizontal="center" vertical="center"/>
      <protection/>
    </xf>
    <xf numFmtId="164" fontId="23" fillId="0" borderId="57" xfId="0" applyNumberFormat="1" applyFont="1" applyBorder="1" applyAlignment="1">
      <alignment horizontal="right" vertical="center"/>
    </xf>
    <xf numFmtId="164" fontId="23" fillId="0" borderId="57" xfId="0" applyNumberFormat="1" applyFont="1" applyBorder="1" applyAlignment="1">
      <alignment horizontal="center" vertical="center"/>
    </xf>
    <xf numFmtId="164" fontId="12" fillId="0" borderId="57" xfId="0" applyNumberFormat="1" applyFont="1" applyBorder="1" applyAlignment="1" applyProtection="1" quotePrefix="1">
      <alignment horizontal="right" vertical="center"/>
      <protection/>
    </xf>
    <xf numFmtId="0" fontId="23" fillId="0" borderId="0" xfId="0" applyFont="1" applyBorder="1" applyAlignment="1" applyProtection="1">
      <alignment horizontal="left"/>
      <protection/>
    </xf>
    <xf numFmtId="0" fontId="1" fillId="33" borderId="22" xfId="0" applyFont="1" applyFill="1" applyBorder="1" applyAlignment="1">
      <alignment horizontal="center" vertical="center"/>
    </xf>
    <xf numFmtId="164" fontId="23" fillId="0" borderId="0" xfId="0" applyNumberFormat="1" applyFont="1" applyBorder="1" applyAlignment="1">
      <alignment/>
    </xf>
    <xf numFmtId="164" fontId="23" fillId="0" borderId="0" xfId="0" applyNumberFormat="1" applyFont="1" applyBorder="1" applyAlignment="1" quotePrefix="1">
      <alignment horizontal="center"/>
    </xf>
    <xf numFmtId="164" fontId="23" fillId="0" borderId="0" xfId="0" applyNumberFormat="1" applyFont="1" applyBorder="1" applyAlignment="1">
      <alignment horizontal="center"/>
    </xf>
    <xf numFmtId="0" fontId="12" fillId="0" borderId="0" xfId="0" applyFont="1" applyAlignment="1" applyProtection="1">
      <alignment horizontal="left"/>
      <protection/>
    </xf>
    <xf numFmtId="0" fontId="12" fillId="0" borderId="0" xfId="0" applyFont="1" applyBorder="1" applyAlignment="1" quotePrefix="1">
      <alignment/>
    </xf>
    <xf numFmtId="0" fontId="8" fillId="0" borderId="0" xfId="0" applyFont="1" applyAlignment="1">
      <alignment/>
    </xf>
    <xf numFmtId="1" fontId="12" fillId="0" borderId="0" xfId="0" applyNumberFormat="1" applyFont="1" applyAlignment="1">
      <alignment/>
    </xf>
    <xf numFmtId="0" fontId="12" fillId="0" borderId="0" xfId="0" applyFont="1" applyAlignment="1">
      <alignment horizontal="right"/>
    </xf>
    <xf numFmtId="0" fontId="23" fillId="33" borderId="65" xfId="0" applyFont="1" applyFill="1" applyBorder="1" applyAlignment="1" applyProtection="1">
      <alignment horizontal="center"/>
      <protection locked="0"/>
    </xf>
    <xf numFmtId="166" fontId="23" fillId="0" borderId="57" xfId="0" applyNumberFormat="1" applyFont="1" applyBorder="1" applyAlignment="1" applyProtection="1">
      <alignment horizontal="right"/>
      <protection locked="0"/>
    </xf>
    <xf numFmtId="166" fontId="12" fillId="0" borderId="57" xfId="0" applyNumberFormat="1" applyFont="1" applyBorder="1" applyAlignment="1" applyProtection="1">
      <alignment horizontal="right"/>
      <protection locked="0"/>
    </xf>
    <xf numFmtId="166" fontId="12" fillId="0" borderId="57" xfId="0" applyNumberFormat="1" applyFont="1" applyBorder="1" applyAlignment="1">
      <alignment horizontal="right"/>
    </xf>
    <xf numFmtId="166" fontId="12" fillId="0" borderId="57" xfId="0" applyNumberFormat="1" applyFont="1" applyBorder="1" applyAlignment="1" applyProtection="1">
      <alignment horizontal="right"/>
      <protection/>
    </xf>
    <xf numFmtId="166" fontId="23" fillId="0" borderId="57" xfId="0" applyNumberFormat="1" applyFont="1" applyBorder="1" applyAlignment="1" applyProtection="1">
      <alignment horizontal="right"/>
      <protection/>
    </xf>
    <xf numFmtId="166" fontId="23" fillId="0" borderId="57" xfId="0" applyNumberFormat="1" applyFont="1" applyBorder="1" applyAlignment="1">
      <alignment horizontal="right"/>
    </xf>
    <xf numFmtId="166" fontId="27" fillId="0" borderId="57" xfId="0" applyNumberFormat="1" applyFont="1" applyBorder="1" applyAlignment="1" applyProtection="1">
      <alignment horizontal="right"/>
      <protection locked="0"/>
    </xf>
    <xf numFmtId="166" fontId="27" fillId="0" borderId="57" xfId="0" applyNumberFormat="1" applyFont="1" applyBorder="1" applyAlignment="1" applyProtection="1">
      <alignment horizontal="right"/>
      <protection/>
    </xf>
    <xf numFmtId="1" fontId="12" fillId="0" borderId="0" xfId="0" applyNumberFormat="1" applyFont="1" applyBorder="1" applyAlignment="1">
      <alignment/>
    </xf>
    <xf numFmtId="166" fontId="12" fillId="0" borderId="0" xfId="0" applyNumberFormat="1" applyFont="1" applyBorder="1" applyAlignment="1">
      <alignment horizontal="right"/>
    </xf>
    <xf numFmtId="0" fontId="1" fillId="33" borderId="68" xfId="0" applyFont="1" applyFill="1" applyBorder="1" applyAlignment="1">
      <alignment horizontal="center" vertical="center"/>
    </xf>
    <xf numFmtId="0" fontId="1" fillId="33" borderId="29" xfId="0" applyFont="1" applyFill="1" applyBorder="1" applyAlignment="1">
      <alignment horizontal="center" vertical="center"/>
    </xf>
    <xf numFmtId="0" fontId="23" fillId="33" borderId="14" xfId="0" applyFont="1" applyFill="1" applyBorder="1" applyAlignment="1">
      <alignment horizontal="center"/>
    </xf>
    <xf numFmtId="0" fontId="12" fillId="0" borderId="0" xfId="0" applyFont="1" applyAlignment="1" applyProtection="1">
      <alignment horizontal="right"/>
      <protection/>
    </xf>
    <xf numFmtId="0" fontId="1" fillId="33" borderId="67" xfId="0" applyFont="1" applyFill="1" applyBorder="1" applyAlignment="1" applyProtection="1">
      <alignment horizontal="right"/>
      <protection/>
    </xf>
    <xf numFmtId="0" fontId="1" fillId="33" borderId="101" xfId="0" applyFont="1" applyFill="1" applyBorder="1" applyAlignment="1" applyProtection="1">
      <alignment horizontal="right"/>
      <protection/>
    </xf>
    <xf numFmtId="0" fontId="1" fillId="33" borderId="0" xfId="0" applyFont="1" applyFill="1" applyBorder="1" applyAlignment="1">
      <alignment horizontal="center" vertical="center"/>
    </xf>
    <xf numFmtId="0" fontId="2" fillId="0" borderId="0" xfId="0" applyFont="1" applyFill="1" applyBorder="1" applyAlignment="1">
      <alignment/>
    </xf>
    <xf numFmtId="0" fontId="2" fillId="0" borderId="102" xfId="0" applyFont="1" applyBorder="1" applyAlignment="1">
      <alignment/>
    </xf>
    <xf numFmtId="0" fontId="2" fillId="0" borderId="29" xfId="0" applyFont="1" applyBorder="1" applyAlignment="1">
      <alignment/>
    </xf>
    <xf numFmtId="0" fontId="1" fillId="33" borderId="90" xfId="0" applyFont="1" applyFill="1" applyBorder="1" applyAlignment="1">
      <alignment horizontal="center" vertical="center"/>
    </xf>
    <xf numFmtId="0" fontId="11" fillId="0" borderId="28" xfId="0" applyFont="1" applyBorder="1" applyAlignment="1">
      <alignment horizontal="left"/>
    </xf>
    <xf numFmtId="2" fontId="15" fillId="0" borderId="28" xfId="0" applyNumberFormat="1" applyFont="1" applyFill="1" applyBorder="1" applyAlignment="1" applyProtection="1">
      <alignment/>
      <protection/>
    </xf>
    <xf numFmtId="2" fontId="15" fillId="0" borderId="0" xfId="0" applyNumberFormat="1" applyFont="1" applyFill="1" applyBorder="1" applyAlignment="1" applyProtection="1">
      <alignment/>
      <protection/>
    </xf>
    <xf numFmtId="2" fontId="15" fillId="0" borderId="22" xfId="0" applyNumberFormat="1" applyFont="1" applyFill="1" applyBorder="1" applyAlignment="1" applyProtection="1">
      <alignment/>
      <protection/>
    </xf>
    <xf numFmtId="0" fontId="1" fillId="0" borderId="31" xfId="0" applyFont="1" applyBorder="1" applyAlignment="1">
      <alignment horizontal="left"/>
    </xf>
    <xf numFmtId="2" fontId="15" fillId="0" borderId="31" xfId="0" applyNumberFormat="1" applyFont="1" applyBorder="1" applyAlignment="1">
      <alignment/>
    </xf>
    <xf numFmtId="2" fontId="15" fillId="0" borderId="25" xfId="0" applyNumberFormat="1" applyFont="1" applyBorder="1" applyAlignment="1">
      <alignment/>
    </xf>
    <xf numFmtId="2" fontId="15" fillId="0" borderId="27" xfId="0" applyNumberFormat="1" applyFont="1" applyBorder="1" applyAlignment="1">
      <alignment/>
    </xf>
    <xf numFmtId="0" fontId="15" fillId="0" borderId="0" xfId="0" applyFont="1" applyAlignment="1">
      <alignment/>
    </xf>
    <xf numFmtId="0" fontId="29" fillId="0" borderId="0" xfId="0" applyFont="1" applyAlignment="1">
      <alignment/>
    </xf>
    <xf numFmtId="164" fontId="2" fillId="0" borderId="102" xfId="0" applyNumberFormat="1" applyFont="1" applyBorder="1" applyAlignment="1">
      <alignment/>
    </xf>
    <xf numFmtId="164" fontId="2" fillId="0" borderId="68" xfId="0" applyNumberFormat="1" applyFont="1" applyBorder="1" applyAlignment="1">
      <alignment/>
    </xf>
    <xf numFmtId="164" fontId="2" fillId="0" borderId="86" xfId="0" applyNumberFormat="1" applyFont="1" applyBorder="1" applyAlignment="1">
      <alignment/>
    </xf>
    <xf numFmtId="164" fontId="2" fillId="0" borderId="69" xfId="0" applyNumberFormat="1" applyFont="1" applyBorder="1" applyAlignment="1">
      <alignment/>
    </xf>
    <xf numFmtId="164" fontId="2" fillId="0" borderId="70" xfId="0" applyNumberFormat="1" applyFont="1" applyBorder="1" applyAlignment="1">
      <alignment/>
    </xf>
    <xf numFmtId="164" fontId="2" fillId="0" borderId="95" xfId="0" applyNumberFormat="1" applyFont="1" applyBorder="1" applyAlignment="1">
      <alignment/>
    </xf>
    <xf numFmtId="164" fontId="2" fillId="0" borderId="54" xfId="0" applyNumberFormat="1" applyFont="1" applyBorder="1" applyAlignment="1">
      <alignment/>
    </xf>
    <xf numFmtId="164" fontId="2" fillId="0" borderId="93" xfId="0" applyNumberFormat="1" applyFont="1" applyBorder="1" applyAlignment="1">
      <alignment/>
    </xf>
    <xf numFmtId="164" fontId="12" fillId="0" borderId="102" xfId="0" applyNumberFormat="1" applyFont="1" applyBorder="1" applyAlignment="1">
      <alignment/>
    </xf>
    <xf numFmtId="164" fontId="2" fillId="0" borderId="102" xfId="0" applyNumberFormat="1" applyFont="1" applyFill="1" applyBorder="1" applyAlignment="1">
      <alignment/>
    </xf>
    <xf numFmtId="164" fontId="2" fillId="0" borderId="56" xfId="0" applyNumberFormat="1" applyFont="1" applyFill="1" applyBorder="1" applyAlignment="1">
      <alignment/>
    </xf>
    <xf numFmtId="164" fontId="2" fillId="0" borderId="62" xfId="0" applyNumberFormat="1" applyFont="1" applyFill="1" applyBorder="1" applyAlignment="1">
      <alignment/>
    </xf>
    <xf numFmtId="0" fontId="2" fillId="33" borderId="85" xfId="0" applyFont="1" applyFill="1" applyBorder="1" applyAlignment="1">
      <alignment/>
    </xf>
    <xf numFmtId="0" fontId="11" fillId="33" borderId="37" xfId="0" applyFont="1" applyFill="1" applyBorder="1" applyAlignment="1">
      <alignment horizontal="center"/>
    </xf>
    <xf numFmtId="0" fontId="2" fillId="33" borderId="40" xfId="0" applyFont="1" applyFill="1" applyBorder="1" applyAlignment="1">
      <alignment/>
    </xf>
    <xf numFmtId="164" fontId="15" fillId="0" borderId="101" xfId="0" applyNumberFormat="1" applyFont="1" applyBorder="1" applyAlignment="1">
      <alignment horizontal="center"/>
    </xf>
    <xf numFmtId="164" fontId="15" fillId="0" borderId="101" xfId="0" applyNumberFormat="1" applyFont="1" applyBorder="1" applyAlignment="1" quotePrefix="1">
      <alignment horizontal="center"/>
    </xf>
    <xf numFmtId="164" fontId="15" fillId="0" borderId="24" xfId="0" applyNumberFormat="1" applyFont="1" applyBorder="1" applyAlignment="1">
      <alignment horizontal="center"/>
    </xf>
    <xf numFmtId="164" fontId="15" fillId="0" borderId="103" xfId="0" applyNumberFormat="1" applyFont="1" applyBorder="1" applyAlignment="1" quotePrefix="1">
      <alignment horizontal="center"/>
    </xf>
    <xf numFmtId="164" fontId="15" fillId="0" borderId="35" xfId="0" applyNumberFormat="1" applyFont="1" applyBorder="1" applyAlignment="1" quotePrefix="1">
      <alignment horizontal="center"/>
    </xf>
    <xf numFmtId="0" fontId="1" fillId="0" borderId="29" xfId="0" applyFont="1" applyFill="1" applyBorder="1" applyAlignment="1">
      <alignment horizontal="left" vertical="center"/>
    </xf>
    <xf numFmtId="0" fontId="23" fillId="33" borderId="24" xfId="0" applyFont="1" applyFill="1" applyBorder="1" applyAlignment="1">
      <alignment horizontal="center" vertical="center"/>
    </xf>
    <xf numFmtId="0" fontId="23" fillId="33" borderId="37" xfId="0" applyFont="1" applyFill="1" applyBorder="1" applyAlignment="1">
      <alignment horizontal="center" vertical="center" wrapText="1"/>
    </xf>
    <xf numFmtId="0" fontId="23" fillId="33" borderId="59" xfId="0" applyFont="1" applyFill="1" applyBorder="1" applyAlignment="1">
      <alignment horizontal="center" vertical="center"/>
    </xf>
    <xf numFmtId="0" fontId="23" fillId="33" borderId="40" xfId="0" applyFont="1" applyFill="1" applyBorder="1" applyAlignment="1">
      <alignment horizontal="center" vertical="center" wrapText="1"/>
    </xf>
    <xf numFmtId="0" fontId="23" fillId="33" borderId="104" xfId="0" applyFont="1" applyFill="1" applyBorder="1" applyAlignment="1">
      <alignment horizontal="center" vertical="center"/>
    </xf>
    <xf numFmtId="164" fontId="12" fillId="0" borderId="101" xfId="0" applyNumberFormat="1" applyFont="1" applyBorder="1" applyAlignment="1">
      <alignment horizontal="center" vertical="center"/>
    </xf>
    <xf numFmtId="2" fontId="12" fillId="0" borderId="103" xfId="0" applyNumberFormat="1" applyFont="1" applyBorder="1" applyAlignment="1" quotePrefix="1">
      <alignment horizontal="center" vertical="center"/>
    </xf>
    <xf numFmtId="2" fontId="12" fillId="0" borderId="103" xfId="0" applyNumberFormat="1" applyFont="1" applyBorder="1" applyAlignment="1" quotePrefix="1">
      <alignment horizontal="center"/>
    </xf>
    <xf numFmtId="2" fontId="12" fillId="0" borderId="103" xfId="0" applyNumberFormat="1" applyFont="1" applyBorder="1" applyAlignment="1">
      <alignment/>
    </xf>
    <xf numFmtId="2" fontId="12" fillId="0" borderId="103" xfId="0" applyNumberFormat="1" applyFont="1" applyBorder="1" applyAlignment="1">
      <alignment horizontal="center"/>
    </xf>
    <xf numFmtId="164" fontId="12" fillId="0" borderId="103" xfId="0" applyNumberFormat="1" applyFont="1" applyBorder="1" applyAlignment="1" quotePrefix="1">
      <alignment horizontal="center" vertical="center"/>
    </xf>
    <xf numFmtId="164" fontId="12" fillId="0" borderId="35" xfId="0" applyNumberFormat="1" applyFont="1" applyBorder="1" applyAlignment="1" quotePrefix="1">
      <alignment horizontal="center"/>
    </xf>
    <xf numFmtId="0" fontId="23" fillId="33" borderId="68" xfId="0" applyFont="1" applyFill="1" applyBorder="1" applyAlignment="1">
      <alignment horizontal="center" vertical="center"/>
    </xf>
    <xf numFmtId="0" fontId="23" fillId="33" borderId="28" xfId="0" applyFont="1" applyFill="1" applyBorder="1" applyAlignment="1">
      <alignment horizontal="center" vertical="center"/>
    </xf>
    <xf numFmtId="0" fontId="23" fillId="33" borderId="28" xfId="0" applyFont="1" applyFill="1" applyBorder="1" applyAlignment="1">
      <alignment horizontal="center" vertical="center" wrapText="1"/>
    </xf>
    <xf numFmtId="0" fontId="23" fillId="33" borderId="29" xfId="0" applyFont="1" applyFill="1" applyBorder="1" applyAlignment="1">
      <alignment horizontal="center" vertical="center" wrapText="1"/>
    </xf>
    <xf numFmtId="0" fontId="1" fillId="0" borderId="30" xfId="0" applyFont="1" applyBorder="1" applyAlignment="1">
      <alignment vertical="center" wrapText="1"/>
    </xf>
    <xf numFmtId="0" fontId="2" fillId="0" borderId="30" xfId="0" applyFont="1" applyBorder="1" applyAlignment="1">
      <alignment horizontal="left" vertical="center" wrapText="1"/>
    </xf>
    <xf numFmtId="0" fontId="20" fillId="0" borderId="30" xfId="0" applyFont="1" applyBorder="1" applyAlignment="1">
      <alignment horizontal="left" vertical="center"/>
    </xf>
    <xf numFmtId="0" fontId="2" fillId="0" borderId="30" xfId="0" applyFont="1" applyBorder="1" applyAlignment="1">
      <alignment vertical="center"/>
    </xf>
    <xf numFmtId="0" fontId="2" fillId="0" borderId="34" xfId="0" applyFont="1" applyFill="1" applyBorder="1" applyAlignment="1">
      <alignment vertical="center"/>
    </xf>
    <xf numFmtId="2" fontId="12" fillId="0" borderId="15" xfId="0" applyNumberFormat="1" applyFont="1" applyBorder="1" applyAlignment="1">
      <alignment/>
    </xf>
    <xf numFmtId="2" fontId="12" fillId="0" borderId="36" xfId="0" applyNumberFormat="1" applyFont="1" applyFill="1" applyBorder="1" applyAlignment="1">
      <alignment horizontal="center"/>
    </xf>
    <xf numFmtId="0" fontId="12" fillId="33" borderId="105" xfId="0" applyFont="1" applyFill="1" applyBorder="1" applyAlignment="1">
      <alignment/>
    </xf>
    <xf numFmtId="0" fontId="12" fillId="33" borderId="59" xfId="0" applyFont="1" applyFill="1" applyBorder="1" applyAlignment="1">
      <alignment/>
    </xf>
    <xf numFmtId="0" fontId="23" fillId="33" borderId="106" xfId="0" applyFont="1" applyFill="1" applyBorder="1" applyAlignment="1">
      <alignment horizontal="center"/>
    </xf>
    <xf numFmtId="0" fontId="23" fillId="33" borderId="104" xfId="0" applyFont="1" applyFill="1" applyBorder="1" applyAlignment="1">
      <alignment horizontal="center"/>
    </xf>
    <xf numFmtId="0" fontId="15" fillId="0" borderId="0" xfId="0" applyFont="1" applyBorder="1" applyAlignment="1">
      <alignment horizontal="center" vertical="center"/>
    </xf>
    <xf numFmtId="0" fontId="8" fillId="33" borderId="70" xfId="0" applyFont="1" applyFill="1" applyBorder="1" applyAlignment="1">
      <alignment horizontal="center" vertical="center"/>
    </xf>
    <xf numFmtId="0" fontId="15" fillId="33" borderId="23" xfId="0" applyFont="1" applyFill="1" applyBorder="1" applyAlignment="1">
      <alignment horizontal="center" vertical="center" wrapText="1"/>
    </xf>
    <xf numFmtId="0" fontId="11" fillId="33" borderId="101" xfId="0" applyFont="1" applyFill="1" applyBorder="1" applyAlignment="1">
      <alignment horizontal="center" vertical="center" wrapText="1"/>
    </xf>
    <xf numFmtId="164" fontId="2" fillId="0" borderId="101" xfId="0" applyNumberFormat="1" applyFont="1" applyBorder="1" applyAlignment="1">
      <alignment vertical="center"/>
    </xf>
    <xf numFmtId="164" fontId="1" fillId="0" borderId="101" xfId="0" applyNumberFormat="1" applyFont="1" applyBorder="1" applyAlignment="1">
      <alignment vertical="center"/>
    </xf>
    <xf numFmtId="0" fontId="1" fillId="0" borderId="34" xfId="0" applyFont="1" applyBorder="1" applyAlignment="1">
      <alignment horizontal="center" vertical="center"/>
    </xf>
    <xf numFmtId="2" fontId="12" fillId="0" borderId="103" xfId="0" applyNumberFormat="1" applyFont="1" applyBorder="1" applyAlignment="1">
      <alignment horizontal="center" vertical="center"/>
    </xf>
    <xf numFmtId="2" fontId="12" fillId="0" borderId="103" xfId="0" applyNumberFormat="1" applyFont="1" applyBorder="1" applyAlignment="1">
      <alignment vertical="center"/>
    </xf>
    <xf numFmtId="164" fontId="2" fillId="0" borderId="35" xfId="0" applyNumberFormat="1" applyFont="1" applyBorder="1" applyAlignment="1">
      <alignment vertical="center"/>
    </xf>
    <xf numFmtId="0" fontId="8" fillId="33" borderId="68" xfId="0" applyFont="1" applyFill="1" applyBorder="1" applyAlignment="1">
      <alignment horizontal="center" vertical="center"/>
    </xf>
    <xf numFmtId="0" fontId="1" fillId="0" borderId="30" xfId="0" applyFont="1" applyBorder="1" applyAlignment="1">
      <alignment horizontal="center" vertical="center"/>
    </xf>
    <xf numFmtId="0" fontId="8" fillId="33" borderId="69" xfId="0" applyFont="1" applyFill="1" applyBorder="1" applyAlignment="1">
      <alignment horizontal="center" vertical="center"/>
    </xf>
    <xf numFmtId="0" fontId="15" fillId="33" borderId="10" xfId="0" applyFont="1" applyFill="1" applyBorder="1" applyAlignment="1">
      <alignment horizontal="center" vertical="center"/>
    </xf>
    <xf numFmtId="0" fontId="11" fillId="33" borderId="90" xfId="0" applyFont="1" applyFill="1" applyBorder="1" applyAlignment="1">
      <alignment horizontal="center" vertical="center" wrapText="1"/>
    </xf>
    <xf numFmtId="0" fontId="11" fillId="33" borderId="90" xfId="0" applyFont="1" applyFill="1" applyBorder="1" applyAlignment="1">
      <alignment horizontal="center" vertical="center"/>
    </xf>
    <xf numFmtId="0" fontId="11" fillId="33" borderId="23" xfId="0" applyFont="1" applyFill="1" applyBorder="1" applyAlignment="1">
      <alignment horizontal="center" vertical="center"/>
    </xf>
    <xf numFmtId="164" fontId="12" fillId="0" borderId="90" xfId="0" applyNumberFormat="1" applyFont="1" applyBorder="1" applyAlignment="1">
      <alignment horizontal="center" vertical="center"/>
    </xf>
    <xf numFmtId="0" fontId="2" fillId="0" borderId="101" xfId="0" applyFont="1" applyBorder="1" applyAlignment="1">
      <alignment vertical="center"/>
    </xf>
    <xf numFmtId="2" fontId="23" fillId="0" borderId="90" xfId="0" applyNumberFormat="1" applyFont="1" applyBorder="1" applyAlignment="1">
      <alignment horizontal="center"/>
    </xf>
    <xf numFmtId="0" fontId="1" fillId="0" borderId="101" xfId="0" applyFont="1" applyBorder="1" applyAlignment="1">
      <alignment vertical="center"/>
    </xf>
    <xf numFmtId="2" fontId="12" fillId="0" borderId="35" xfId="0" applyNumberFormat="1" applyFont="1" applyBorder="1" applyAlignment="1">
      <alignment vertical="center"/>
    </xf>
    <xf numFmtId="0" fontId="23" fillId="33" borderId="101" xfId="0" applyFont="1" applyFill="1" applyBorder="1" applyAlignment="1">
      <alignment horizontal="center" vertical="center" wrapText="1"/>
    </xf>
    <xf numFmtId="164" fontId="12" fillId="0" borderId="92" xfId="0" applyNumberFormat="1" applyFont="1" applyFill="1" applyBorder="1" applyAlignment="1">
      <alignment horizontal="right" vertical="center"/>
    </xf>
    <xf numFmtId="0" fontId="23" fillId="0" borderId="30" xfId="0" applyFont="1" applyBorder="1" applyAlignment="1">
      <alignment horizontal="left" vertical="center"/>
    </xf>
    <xf numFmtId="0" fontId="23" fillId="33" borderId="15" xfId="0" applyFont="1" applyFill="1" applyBorder="1" applyAlignment="1">
      <alignment horizontal="center" vertical="center" wrapText="1"/>
    </xf>
    <xf numFmtId="0" fontId="1" fillId="0" borderId="17" xfId="0" applyFont="1" applyBorder="1" applyAlignment="1">
      <alignment horizontal="centerContinuous"/>
    </xf>
    <xf numFmtId="2" fontId="31" fillId="0" borderId="90" xfId="0" applyNumberFormat="1" applyFont="1" applyBorder="1" applyAlignment="1">
      <alignment horizontal="center" vertical="center"/>
    </xf>
    <xf numFmtId="2" fontId="31" fillId="0" borderId="37" xfId="0" applyNumberFormat="1" applyFont="1" applyBorder="1" applyAlignment="1">
      <alignment horizontal="center" vertical="center"/>
    </xf>
    <xf numFmtId="2" fontId="32" fillId="0" borderId="37" xfId="0" applyNumberFormat="1" applyFont="1" applyBorder="1" applyAlignment="1">
      <alignment horizontal="center" vertical="center"/>
    </xf>
    <xf numFmtId="164" fontId="9" fillId="0" borderId="54" xfId="0" applyNumberFormat="1" applyFont="1" applyBorder="1" applyAlignment="1">
      <alignment horizontal="right" vertical="center"/>
    </xf>
    <xf numFmtId="164" fontId="9" fillId="0" borderId="12" xfId="0" applyNumberFormat="1" applyFont="1" applyBorder="1" applyAlignment="1">
      <alignment horizontal="right" vertical="center"/>
    </xf>
    <xf numFmtId="164" fontId="1" fillId="0" borderId="66" xfId="0" applyNumberFormat="1" applyFont="1" applyBorder="1" applyAlignment="1">
      <alignment horizontal="right" vertical="center"/>
    </xf>
    <xf numFmtId="164" fontId="1" fillId="0" borderId="15" xfId="0" applyNumberFormat="1" applyFont="1" applyBorder="1" applyAlignment="1">
      <alignment horizontal="right" vertical="center"/>
    </xf>
    <xf numFmtId="164" fontId="2" fillId="0" borderId="54" xfId="0" applyNumberFormat="1" applyFont="1" applyBorder="1" applyAlignment="1">
      <alignment horizontal="right" vertical="center"/>
    </xf>
    <xf numFmtId="164" fontId="2" fillId="0" borderId="12" xfId="0" applyNumberFormat="1" applyFont="1" applyBorder="1" applyAlignment="1">
      <alignment horizontal="right" vertical="center"/>
    </xf>
    <xf numFmtId="164" fontId="1" fillId="0" borderId="66" xfId="0" applyNumberFormat="1" applyFont="1" applyBorder="1" applyAlignment="1">
      <alignment vertical="center"/>
    </xf>
    <xf numFmtId="164" fontId="2" fillId="0" borderId="54" xfId="0" applyNumberFormat="1" applyFont="1" applyBorder="1" applyAlignment="1">
      <alignment vertical="center"/>
    </xf>
    <xf numFmtId="164" fontId="2" fillId="0" borderId="93" xfId="0" applyNumberFormat="1" applyFont="1" applyBorder="1" applyAlignment="1">
      <alignment vertical="center"/>
    </xf>
    <xf numFmtId="164" fontId="2" fillId="0" borderId="26" xfId="0" applyNumberFormat="1" applyFont="1" applyBorder="1" applyAlignment="1">
      <alignment vertical="center"/>
    </xf>
    <xf numFmtId="0" fontId="9" fillId="0" borderId="30" xfId="0" applyFont="1" applyBorder="1" applyAlignment="1">
      <alignment horizontal="left" vertical="center"/>
    </xf>
    <xf numFmtId="0" fontId="1" fillId="0" borderId="30" xfId="0" applyFont="1" applyBorder="1" applyAlignment="1">
      <alignment horizontal="left" vertical="center"/>
    </xf>
    <xf numFmtId="0" fontId="2" fillId="0" borderId="31" xfId="0" applyFont="1" applyBorder="1" applyAlignment="1">
      <alignment horizontal="left" vertical="center"/>
    </xf>
    <xf numFmtId="2" fontId="9" fillId="0" borderId="57" xfId="0" applyNumberFormat="1" applyFont="1" applyBorder="1" applyAlignment="1">
      <alignment horizontal="right" vertical="center"/>
    </xf>
    <xf numFmtId="2" fontId="1" fillId="0" borderId="67" xfId="0" applyNumberFormat="1" applyFont="1" applyBorder="1" applyAlignment="1">
      <alignment horizontal="right" vertical="center"/>
    </xf>
    <xf numFmtId="2" fontId="2" fillId="0" borderId="57" xfId="0" applyNumberFormat="1" applyFont="1" applyBorder="1" applyAlignment="1">
      <alignment horizontal="right" vertical="center"/>
    </xf>
    <xf numFmtId="2" fontId="1" fillId="0" borderId="67" xfId="0" applyNumberFormat="1" applyFont="1" applyBorder="1" applyAlignment="1">
      <alignment vertical="center"/>
    </xf>
    <xf numFmtId="2" fontId="2" fillId="0" borderId="57" xfId="0" applyNumberFormat="1" applyFont="1" applyBorder="1" applyAlignment="1">
      <alignment vertical="center"/>
    </xf>
    <xf numFmtId="2" fontId="2" fillId="0" borderId="92" xfId="0" applyNumberFormat="1" applyFont="1" applyBorder="1" applyAlignment="1">
      <alignment vertical="center"/>
    </xf>
    <xf numFmtId="165" fontId="1" fillId="33" borderId="90" xfId="58" applyNumberFormat="1" applyFont="1" applyFill="1" applyBorder="1" applyAlignment="1" applyProtection="1">
      <alignment horizontal="center" vertical="center"/>
      <protection/>
    </xf>
    <xf numFmtId="164" fontId="2" fillId="0" borderId="37" xfId="58" applyNumberFormat="1" applyFont="1" applyBorder="1" applyAlignment="1">
      <alignment horizontal="center"/>
      <protection/>
    </xf>
    <xf numFmtId="165" fontId="1" fillId="33" borderId="29" xfId="58" applyNumberFormat="1" applyFont="1" applyFill="1" applyBorder="1" applyAlignment="1" applyProtection="1">
      <alignment horizontal="center" vertical="center"/>
      <protection/>
    </xf>
    <xf numFmtId="165" fontId="1" fillId="33" borderId="101" xfId="58" applyNumberFormat="1" applyFont="1" applyFill="1" applyBorder="1" applyAlignment="1" applyProtection="1">
      <alignment horizontal="center" vertical="center"/>
      <protection/>
    </xf>
    <xf numFmtId="164" fontId="2" fillId="0" borderId="106" xfId="58" applyNumberFormat="1" applyFont="1" applyBorder="1" applyAlignment="1">
      <alignment horizontal="center" vertical="center"/>
      <protection/>
    </xf>
    <xf numFmtId="164" fontId="1" fillId="0" borderId="33" xfId="58" applyNumberFormat="1" applyFont="1" applyBorder="1" applyAlignment="1">
      <alignment horizontal="center" vertical="center"/>
      <protection/>
    </xf>
    <xf numFmtId="0" fontId="1" fillId="33" borderId="69" xfId="0" applyFont="1" applyFill="1" applyBorder="1" applyAlignment="1">
      <alignment horizontal="center"/>
    </xf>
    <xf numFmtId="0" fontId="1" fillId="33" borderId="10" xfId="0" applyFont="1" applyFill="1" applyBorder="1" applyAlignment="1">
      <alignment horizontal="center"/>
    </xf>
    <xf numFmtId="164" fontId="1" fillId="0" borderId="0" xfId="0" applyNumberFormat="1" applyFont="1" applyBorder="1" applyAlignment="1">
      <alignment horizontal="center"/>
    </xf>
    <xf numFmtId="164" fontId="1" fillId="0" borderId="107" xfId="0" applyNumberFormat="1" applyFont="1" applyBorder="1" applyAlignment="1">
      <alignment horizontal="center"/>
    </xf>
    <xf numFmtId="164" fontId="2" fillId="0" borderId="0" xfId="0" applyNumberFormat="1" applyFont="1" applyBorder="1" applyAlignment="1">
      <alignment horizontal="center"/>
    </xf>
    <xf numFmtId="164" fontId="2" fillId="0" borderId="108" xfId="0" applyNumberFormat="1" applyFont="1" applyBorder="1" applyAlignment="1">
      <alignment horizontal="center"/>
    </xf>
    <xf numFmtId="164" fontId="1" fillId="0" borderId="109" xfId="0" applyNumberFormat="1" applyFont="1" applyBorder="1" applyAlignment="1">
      <alignment horizontal="center"/>
    </xf>
    <xf numFmtId="164" fontId="2" fillId="0" borderId="25" xfId="0" applyNumberFormat="1" applyFont="1" applyBorder="1" applyAlignment="1">
      <alignment horizontal="center"/>
    </xf>
    <xf numFmtId="0" fontId="1" fillId="0" borderId="110" xfId="0" applyFont="1" applyBorder="1" applyAlignment="1">
      <alignment horizontal="center"/>
    </xf>
    <xf numFmtId="164" fontId="1" fillId="0" borderId="111" xfId="0" applyNumberFormat="1" applyFont="1" applyBorder="1" applyAlignment="1">
      <alignment horizontal="center"/>
    </xf>
    <xf numFmtId="164" fontId="1" fillId="0" borderId="112" xfId="0" applyNumberFormat="1" applyFont="1" applyBorder="1" applyAlignment="1">
      <alignment horizontal="center"/>
    </xf>
    <xf numFmtId="164" fontId="2" fillId="0" borderId="111" xfId="0" applyNumberFormat="1" applyFont="1" applyBorder="1" applyAlignment="1">
      <alignment horizontal="center"/>
    </xf>
    <xf numFmtId="164" fontId="2" fillId="0" borderId="113" xfId="0" applyNumberFormat="1" applyFont="1" applyBorder="1" applyAlignment="1">
      <alignment horizontal="center"/>
    </xf>
    <xf numFmtId="164" fontId="1" fillId="0" borderId="114" xfId="0" applyNumberFormat="1" applyFont="1" applyBorder="1" applyAlignment="1">
      <alignment horizontal="center"/>
    </xf>
    <xf numFmtId="164" fontId="2" fillId="0" borderId="115" xfId="0" applyNumberFormat="1" applyFont="1" applyBorder="1" applyAlignment="1">
      <alignment horizontal="center"/>
    </xf>
    <xf numFmtId="0" fontId="23" fillId="33" borderId="101" xfId="0" applyFont="1" applyFill="1" applyBorder="1" applyAlignment="1">
      <alignment horizontal="center"/>
    </xf>
    <xf numFmtId="164" fontId="23" fillId="0" borderId="59" xfId="0" applyNumberFormat="1" applyFont="1" applyBorder="1" applyAlignment="1" applyProtection="1">
      <alignment horizontal="center" vertical="center"/>
      <protection/>
    </xf>
    <xf numFmtId="164" fontId="12" fillId="0" borderId="106" xfId="0" applyNumberFormat="1" applyFont="1" applyBorder="1" applyAlignment="1" applyProtection="1">
      <alignment horizontal="center" vertical="center"/>
      <protection/>
    </xf>
    <xf numFmtId="164" fontId="27" fillId="0" borderId="106" xfId="0" applyNumberFormat="1" applyFont="1" applyBorder="1" applyAlignment="1" applyProtection="1">
      <alignment horizontal="center" vertical="center"/>
      <protection/>
    </xf>
    <xf numFmtId="164" fontId="12" fillId="0" borderId="106" xfId="0" applyNumberFormat="1" applyFont="1" applyBorder="1" applyAlignment="1" applyProtection="1" quotePrefix="1">
      <alignment horizontal="center" vertical="center"/>
      <protection/>
    </xf>
    <xf numFmtId="164" fontId="12" fillId="0" borderId="104" xfId="0" applyNumberFormat="1" applyFont="1" applyBorder="1" applyAlignment="1" applyProtection="1">
      <alignment horizontal="center" vertical="center"/>
      <protection/>
    </xf>
    <xf numFmtId="164" fontId="23" fillId="0" borderId="106" xfId="0" applyNumberFormat="1" applyFont="1" applyBorder="1" applyAlignment="1" applyProtection="1">
      <alignment horizontal="center" vertical="center"/>
      <protection/>
    </xf>
    <xf numFmtId="164" fontId="23" fillId="0" borderId="101" xfId="0" applyNumberFormat="1" applyFont="1" applyBorder="1" applyAlignment="1" applyProtection="1">
      <alignment horizontal="center" vertical="center"/>
      <protection/>
    </xf>
    <xf numFmtId="164" fontId="23" fillId="0" borderId="106" xfId="0" applyNumberFormat="1" applyFont="1" applyBorder="1" applyAlignment="1">
      <alignment horizontal="center" vertical="center"/>
    </xf>
    <xf numFmtId="164" fontId="12" fillId="0" borderId="92" xfId="0" applyNumberFormat="1" applyFont="1" applyBorder="1" applyAlignment="1" applyProtection="1">
      <alignment horizontal="right" vertical="center"/>
      <protection/>
    </xf>
    <xf numFmtId="164" fontId="12" fillId="0" borderId="92" xfId="0" applyNumberFormat="1" applyFont="1" applyBorder="1" applyAlignment="1" applyProtection="1">
      <alignment horizontal="center" vertical="center"/>
      <protection/>
    </xf>
    <xf numFmtId="164" fontId="12" fillId="0" borderId="116" xfId="0" applyNumberFormat="1" applyFont="1" applyBorder="1" applyAlignment="1" applyProtection="1">
      <alignment horizontal="center" vertical="center"/>
      <protection/>
    </xf>
    <xf numFmtId="0" fontId="23" fillId="33" borderId="68" xfId="0" applyFont="1" applyFill="1" applyBorder="1" applyAlignment="1">
      <alignment/>
    </xf>
    <xf numFmtId="0" fontId="23" fillId="33" borderId="29" xfId="0" applyFont="1" applyFill="1" applyBorder="1" applyAlignment="1" applyProtection="1">
      <alignment horizontal="center"/>
      <protection/>
    </xf>
    <xf numFmtId="0" fontId="23" fillId="0" borderId="28" xfId="0" applyFont="1" applyBorder="1" applyAlignment="1" applyProtection="1">
      <alignment horizontal="left" vertical="center"/>
      <protection/>
    </xf>
    <xf numFmtId="0" fontId="12" fillId="0" borderId="28" xfId="0" applyFont="1" applyBorder="1" applyAlignment="1" applyProtection="1">
      <alignment horizontal="left" vertical="center"/>
      <protection/>
    </xf>
    <xf numFmtId="0" fontId="27" fillId="0" borderId="28" xfId="0" applyFont="1" applyBorder="1" applyAlignment="1" applyProtection="1">
      <alignment horizontal="left" vertical="center"/>
      <protection/>
    </xf>
    <xf numFmtId="0" fontId="12" fillId="0" borderId="29" xfId="0" applyFont="1" applyBorder="1" applyAlignment="1" applyProtection="1">
      <alignment horizontal="left" vertical="center"/>
      <protection/>
    </xf>
    <xf numFmtId="0" fontId="23" fillId="0" borderId="30" xfId="0" applyFont="1" applyBorder="1" applyAlignment="1" applyProtection="1">
      <alignment vertical="center"/>
      <protection/>
    </xf>
    <xf numFmtId="0" fontId="12" fillId="0" borderId="31" xfId="0" applyFont="1" applyBorder="1" applyAlignment="1" applyProtection="1">
      <alignment horizontal="left" vertical="center"/>
      <protection/>
    </xf>
    <xf numFmtId="0" fontId="23" fillId="33" borderId="90" xfId="0" applyFont="1" applyFill="1" applyBorder="1" applyAlignment="1">
      <alignment horizontal="center"/>
    </xf>
    <xf numFmtId="164" fontId="23" fillId="0" borderId="105" xfId="0" applyNumberFormat="1" applyFont="1" applyBorder="1" applyAlignment="1" applyProtection="1">
      <alignment horizontal="right" vertical="center"/>
      <protection/>
    </xf>
    <xf numFmtId="164" fontId="23" fillId="0" borderId="59" xfId="0" applyNumberFormat="1" applyFont="1" applyBorder="1" applyAlignment="1" applyProtection="1">
      <alignment horizontal="right" vertical="center"/>
      <protection/>
    </xf>
    <xf numFmtId="164" fontId="12" fillId="0" borderId="37" xfId="0" applyNumberFormat="1" applyFont="1" applyBorder="1" applyAlignment="1" applyProtection="1">
      <alignment horizontal="right" vertical="center"/>
      <protection/>
    </xf>
    <xf numFmtId="164" fontId="12" fillId="0" borderId="106" xfId="0" applyNumberFormat="1" applyFont="1" applyBorder="1" applyAlignment="1" applyProtection="1">
      <alignment horizontal="right" vertical="center"/>
      <protection/>
    </xf>
    <xf numFmtId="164" fontId="27" fillId="0" borderId="37" xfId="0" applyNumberFormat="1" applyFont="1" applyBorder="1" applyAlignment="1" applyProtection="1">
      <alignment horizontal="right" vertical="center"/>
      <protection/>
    </xf>
    <xf numFmtId="164" fontId="27" fillId="0" borderId="106" xfId="0" applyNumberFormat="1" applyFont="1" applyBorder="1" applyAlignment="1" applyProtection="1">
      <alignment horizontal="right" vertical="center"/>
      <protection/>
    </xf>
    <xf numFmtId="164" fontId="12" fillId="0" borderId="40" xfId="0" applyNumberFormat="1" applyFont="1" applyBorder="1" applyAlignment="1" applyProtection="1">
      <alignment horizontal="right" vertical="center"/>
      <protection/>
    </xf>
    <xf numFmtId="164" fontId="12" fillId="0" borderId="104" xfId="0" applyNumberFormat="1" applyFont="1" applyBorder="1" applyAlignment="1" applyProtection="1">
      <alignment horizontal="right" vertical="center"/>
      <protection/>
    </xf>
    <xf numFmtId="164" fontId="23" fillId="0" borderId="37" xfId="0" applyNumberFormat="1" applyFont="1" applyBorder="1" applyAlignment="1" applyProtection="1">
      <alignment horizontal="right" vertical="center"/>
      <protection/>
    </xf>
    <xf numFmtId="164" fontId="23" fillId="0" borderId="106" xfId="0" applyNumberFormat="1" applyFont="1" applyBorder="1" applyAlignment="1" applyProtection="1">
      <alignment horizontal="right" vertical="center"/>
      <protection/>
    </xf>
    <xf numFmtId="164" fontId="12" fillId="0" borderId="40" xfId="0" applyNumberFormat="1" applyFont="1" applyBorder="1" applyAlignment="1" applyProtection="1" quotePrefix="1">
      <alignment horizontal="right" vertical="center"/>
      <protection/>
    </xf>
    <xf numFmtId="164" fontId="23" fillId="0" borderId="90" xfId="0" applyNumberFormat="1" applyFont="1" applyBorder="1" applyAlignment="1" applyProtection="1">
      <alignment vertical="center"/>
      <protection/>
    </xf>
    <xf numFmtId="164" fontId="23" fillId="0" borderId="101" xfId="0" applyNumberFormat="1" applyFont="1" applyBorder="1" applyAlignment="1" applyProtection="1">
      <alignment vertical="center"/>
      <protection/>
    </xf>
    <xf numFmtId="164" fontId="23" fillId="0" borderId="37" xfId="0" applyNumberFormat="1" applyFont="1" applyBorder="1" applyAlignment="1">
      <alignment horizontal="right" vertical="center"/>
    </xf>
    <xf numFmtId="164" fontId="23" fillId="0" borderId="106" xfId="0" applyNumberFormat="1" applyFont="1" applyBorder="1" applyAlignment="1">
      <alignment horizontal="right" vertical="center"/>
    </xf>
    <xf numFmtId="164" fontId="12" fillId="0" borderId="106" xfId="0" applyNumberFormat="1" applyFont="1" applyBorder="1" applyAlignment="1" applyProtection="1" quotePrefix="1">
      <alignment horizontal="right" vertical="center"/>
      <protection/>
    </xf>
    <xf numFmtId="164" fontId="12" fillId="0" borderId="91" xfId="0" applyNumberFormat="1" applyFont="1" applyBorder="1" applyAlignment="1" applyProtection="1">
      <alignment horizontal="right" vertical="center"/>
      <protection/>
    </xf>
    <xf numFmtId="164" fontId="12" fillId="0" borderId="116" xfId="0" applyNumberFormat="1" applyFont="1" applyBorder="1" applyAlignment="1" applyProtection="1">
      <alignment horizontal="right" vertical="center"/>
      <protection/>
    </xf>
    <xf numFmtId="1" fontId="23" fillId="0" borderId="37" xfId="0" applyNumberFormat="1" applyFont="1" applyBorder="1" applyAlignment="1" applyProtection="1">
      <alignment horizontal="center"/>
      <protection locked="0"/>
    </xf>
    <xf numFmtId="166" fontId="23" fillId="0" borderId="106" xfId="0" applyNumberFormat="1" applyFont="1" applyBorder="1" applyAlignment="1" applyProtection="1">
      <alignment horizontal="right"/>
      <protection locked="0"/>
    </xf>
    <xf numFmtId="1" fontId="12" fillId="0" borderId="37" xfId="0" applyNumberFormat="1" applyFont="1" applyBorder="1" applyAlignment="1" applyProtection="1">
      <alignment horizontal="center"/>
      <protection locked="0"/>
    </xf>
    <xf numFmtId="166" fontId="12" fillId="0" borderId="106" xfId="0" applyNumberFormat="1" applyFont="1" applyBorder="1" applyAlignment="1" applyProtection="1">
      <alignment horizontal="right"/>
      <protection locked="0"/>
    </xf>
    <xf numFmtId="1" fontId="27" fillId="0" borderId="37" xfId="0" applyNumberFormat="1" applyFont="1" applyBorder="1" applyAlignment="1" applyProtection="1">
      <alignment horizontal="center"/>
      <protection locked="0"/>
    </xf>
    <xf numFmtId="166" fontId="12" fillId="0" borderId="106" xfId="0" applyNumberFormat="1" applyFont="1" applyBorder="1" applyAlignment="1">
      <alignment horizontal="right"/>
    </xf>
    <xf numFmtId="166" fontId="12" fillId="0" borderId="106" xfId="0" applyNumberFormat="1" applyFont="1" applyBorder="1" applyAlignment="1" applyProtection="1">
      <alignment horizontal="right"/>
      <protection/>
    </xf>
    <xf numFmtId="166" fontId="23" fillId="0" borderId="106" xfId="0" applyNumberFormat="1" applyFont="1" applyBorder="1" applyAlignment="1" applyProtection="1">
      <alignment horizontal="right"/>
      <protection/>
    </xf>
    <xf numFmtId="166" fontId="23" fillId="0" borderId="106" xfId="0" applyNumberFormat="1" applyFont="1" applyBorder="1" applyAlignment="1">
      <alignment horizontal="right"/>
    </xf>
    <xf numFmtId="1" fontId="12" fillId="0" borderId="37" xfId="0" applyNumberFormat="1" applyFont="1" applyBorder="1" applyAlignment="1" applyProtection="1">
      <alignment/>
      <protection locked="0"/>
    </xf>
    <xf numFmtId="166" fontId="27" fillId="0" borderId="106" xfId="0" applyNumberFormat="1" applyFont="1" applyBorder="1" applyAlignment="1" applyProtection="1">
      <alignment horizontal="right"/>
      <protection locked="0"/>
    </xf>
    <xf numFmtId="1" fontId="27" fillId="0" borderId="37" xfId="0" applyNumberFormat="1" applyFont="1" applyBorder="1" applyAlignment="1" applyProtection="1">
      <alignment/>
      <protection locked="0"/>
    </xf>
    <xf numFmtId="166" fontId="27" fillId="0" borderId="106" xfId="0" applyNumberFormat="1" applyFont="1" applyBorder="1" applyAlignment="1" applyProtection="1">
      <alignment horizontal="right"/>
      <protection/>
    </xf>
    <xf numFmtId="1" fontId="27" fillId="0" borderId="91" xfId="0" applyNumberFormat="1" applyFont="1" applyBorder="1" applyAlignment="1" applyProtection="1">
      <alignment/>
      <protection locked="0"/>
    </xf>
    <xf numFmtId="166" fontId="12" fillId="0" borderId="92" xfId="0" applyNumberFormat="1" applyFont="1" applyBorder="1" applyAlignment="1">
      <alignment horizontal="right"/>
    </xf>
    <xf numFmtId="166" fontId="12" fillId="0" borderId="116" xfId="0" applyNumberFormat="1" applyFont="1" applyBorder="1" applyAlignment="1">
      <alignment horizontal="right"/>
    </xf>
    <xf numFmtId="0" fontId="23" fillId="0" borderId="54" xfId="0" applyFont="1" applyBorder="1" applyAlignment="1" applyProtection="1">
      <alignment horizontal="left"/>
      <protection locked="0"/>
    </xf>
    <xf numFmtId="0" fontId="12" fillId="0" borderId="54" xfId="0" applyFont="1" applyBorder="1" applyAlignment="1" applyProtection="1">
      <alignment horizontal="left"/>
      <protection locked="0"/>
    </xf>
    <xf numFmtId="0" fontId="27" fillId="0" borderId="54" xfId="0" applyFont="1" applyBorder="1" applyAlignment="1" applyProtection="1">
      <alignment horizontal="left"/>
      <protection locked="0"/>
    </xf>
    <xf numFmtId="0" fontId="27" fillId="0" borderId="93" xfId="0" applyFont="1" applyBorder="1" applyAlignment="1" applyProtection="1">
      <alignment horizontal="left"/>
      <protection locked="0"/>
    </xf>
    <xf numFmtId="0" fontId="23" fillId="33" borderId="40" xfId="0" applyFont="1" applyFill="1" applyBorder="1" applyAlignment="1" applyProtection="1">
      <alignment horizontal="center"/>
      <protection locked="0"/>
    </xf>
    <xf numFmtId="166" fontId="23" fillId="0" borderId="37" xfId="0" applyNumberFormat="1" applyFont="1" applyBorder="1" applyAlignment="1" applyProtection="1">
      <alignment horizontal="right"/>
      <protection locked="0"/>
    </xf>
    <xf numFmtId="166" fontId="12" fillId="0" borderId="37" xfId="0" applyNumberFormat="1" applyFont="1" applyBorder="1" applyAlignment="1" applyProtection="1">
      <alignment horizontal="right"/>
      <protection locked="0"/>
    </xf>
    <xf numFmtId="166" fontId="12" fillId="0" borderId="37" xfId="0" applyNumberFormat="1" applyFont="1" applyBorder="1" applyAlignment="1">
      <alignment horizontal="right"/>
    </xf>
    <xf numFmtId="166" fontId="12" fillId="0" borderId="37" xfId="0" applyNumberFormat="1" applyFont="1" applyBorder="1" applyAlignment="1" applyProtection="1">
      <alignment horizontal="right"/>
      <protection/>
    </xf>
    <xf numFmtId="166" fontId="23" fillId="0" borderId="37" xfId="0" applyNumberFormat="1" applyFont="1" applyBorder="1" applyAlignment="1" applyProtection="1">
      <alignment horizontal="right"/>
      <protection/>
    </xf>
    <xf numFmtId="166" fontId="23" fillId="0" borderId="37" xfId="0" applyNumberFormat="1" applyFont="1" applyBorder="1" applyAlignment="1">
      <alignment horizontal="right"/>
    </xf>
    <xf numFmtId="166" fontId="27" fillId="0" borderId="37" xfId="0" applyNumberFormat="1" applyFont="1" applyBorder="1" applyAlignment="1" applyProtection="1">
      <alignment horizontal="right"/>
      <protection locked="0"/>
    </xf>
    <xf numFmtId="166" fontId="27" fillId="0" borderId="37" xfId="0" applyNumberFormat="1" applyFont="1" applyBorder="1" applyAlignment="1" applyProtection="1">
      <alignment horizontal="right"/>
      <protection/>
    </xf>
    <xf numFmtId="166" fontId="12" fillId="0" borderId="91" xfId="0" applyNumberFormat="1" applyFont="1" applyBorder="1" applyAlignment="1">
      <alignment horizontal="right"/>
    </xf>
    <xf numFmtId="0" fontId="23" fillId="33" borderId="13" xfId="0" applyFont="1" applyFill="1" applyBorder="1" applyAlignment="1">
      <alignment horizontal="center"/>
    </xf>
    <xf numFmtId="166" fontId="23" fillId="0" borderId="12" xfId="0" applyNumberFormat="1" applyFont="1" applyBorder="1" applyAlignment="1" applyProtection="1">
      <alignment horizontal="right"/>
      <protection locked="0"/>
    </xf>
    <xf numFmtId="166" fontId="12" fillId="0" borderId="12" xfId="0" applyNumberFormat="1" applyFont="1" applyBorder="1" applyAlignment="1" applyProtection="1">
      <alignment horizontal="right"/>
      <protection locked="0"/>
    </xf>
    <xf numFmtId="166" fontId="12" fillId="0" borderId="12" xfId="0" applyNumberFormat="1" applyFont="1" applyBorder="1" applyAlignment="1">
      <alignment horizontal="right"/>
    </xf>
    <xf numFmtId="166" fontId="12" fillId="0" borderId="12" xfId="0" applyNumberFormat="1" applyFont="1" applyBorder="1" applyAlignment="1" applyProtection="1">
      <alignment horizontal="right"/>
      <protection/>
    </xf>
    <xf numFmtId="166" fontId="23" fillId="0" borderId="12" xfId="0" applyNumberFormat="1" applyFont="1" applyBorder="1" applyAlignment="1" applyProtection="1">
      <alignment horizontal="right"/>
      <protection/>
    </xf>
    <xf numFmtId="166" fontId="23" fillId="0" borderId="12" xfId="0" applyNumberFormat="1" applyFont="1" applyBorder="1" applyAlignment="1">
      <alignment horizontal="right"/>
    </xf>
    <xf numFmtId="166" fontId="27" fillId="0" borderId="12" xfId="0" applyNumberFormat="1" applyFont="1" applyBorder="1" applyAlignment="1" applyProtection="1">
      <alignment horizontal="right"/>
      <protection locked="0"/>
    </xf>
    <xf numFmtId="166" fontId="27" fillId="0" borderId="12" xfId="0" applyNumberFormat="1" applyFont="1" applyBorder="1" applyAlignment="1" applyProtection="1">
      <alignment horizontal="right"/>
      <protection/>
    </xf>
    <xf numFmtId="166" fontId="12" fillId="0" borderId="26" xfId="0" applyNumberFormat="1" applyFont="1" applyBorder="1" applyAlignment="1">
      <alignment horizontal="right"/>
    </xf>
    <xf numFmtId="0" fontId="23" fillId="33" borderId="104" xfId="0" applyFont="1" applyFill="1" applyBorder="1" applyAlignment="1" applyProtection="1">
      <alignment horizontal="center"/>
      <protection locked="0"/>
    </xf>
    <xf numFmtId="0" fontId="1" fillId="33" borderId="69" xfId="0" applyFont="1" applyFill="1" applyBorder="1" applyAlignment="1">
      <alignment/>
    </xf>
    <xf numFmtId="0" fontId="1" fillId="33" borderId="70" xfId="0" applyFont="1" applyFill="1" applyBorder="1" applyAlignment="1">
      <alignment/>
    </xf>
    <xf numFmtId="0" fontId="2" fillId="33" borderId="29" xfId="0" applyFont="1" applyFill="1" applyBorder="1" applyAlignment="1">
      <alignment/>
    </xf>
    <xf numFmtId="0" fontId="1" fillId="33" borderId="23" xfId="0" applyFont="1" applyFill="1" applyBorder="1" applyAlignment="1">
      <alignment horizontal="center" vertical="center" wrapText="1"/>
    </xf>
    <xf numFmtId="0" fontId="15" fillId="0" borderId="0" xfId="0" applyFont="1" applyFill="1" applyAlignment="1">
      <alignment/>
    </xf>
    <xf numFmtId="0" fontId="16" fillId="0" borderId="12" xfId="0" applyFont="1" applyBorder="1" applyAlignment="1">
      <alignment horizontal="center"/>
    </xf>
    <xf numFmtId="0" fontId="16" fillId="0" borderId="0" xfId="0" applyFont="1" applyBorder="1" applyAlignment="1">
      <alignment horizontal="center"/>
    </xf>
    <xf numFmtId="0" fontId="3" fillId="33" borderId="68" xfId="0" applyFont="1" applyFill="1" applyBorder="1" applyAlignment="1">
      <alignment/>
    </xf>
    <xf numFmtId="0" fontId="1" fillId="33" borderId="70" xfId="0" applyFont="1" applyFill="1" applyBorder="1" applyAlignment="1" quotePrefix="1">
      <alignment horizontal="centerContinuous"/>
    </xf>
    <xf numFmtId="0" fontId="1" fillId="33" borderId="28" xfId="0" applyFont="1" applyFill="1" applyBorder="1" applyAlignment="1">
      <alignment/>
    </xf>
    <xf numFmtId="0" fontId="1" fillId="33" borderId="23" xfId="0" applyFont="1" applyFill="1" applyBorder="1" applyAlignment="1" quotePrefix="1">
      <alignment horizontal="centerContinuous"/>
    </xf>
    <xf numFmtId="0" fontId="1" fillId="0" borderId="28" xfId="0" applyFont="1" applyBorder="1" applyAlignment="1">
      <alignment/>
    </xf>
    <xf numFmtId="0" fontId="1" fillId="0" borderId="102" xfId="0" applyFont="1" applyFill="1" applyBorder="1" applyAlignment="1">
      <alignment/>
    </xf>
    <xf numFmtId="0" fontId="2" fillId="0" borderId="28" xfId="0" applyFont="1" applyFill="1" applyBorder="1" applyAlignment="1">
      <alignment/>
    </xf>
    <xf numFmtId="0" fontId="2" fillId="0" borderId="29" xfId="0" applyFont="1" applyFill="1" applyBorder="1" applyAlignment="1">
      <alignment/>
    </xf>
    <xf numFmtId="0" fontId="2" fillId="0" borderId="102" xfId="0" applyFont="1" applyBorder="1" applyAlignment="1" quotePrefix="1">
      <alignment horizontal="left"/>
    </xf>
    <xf numFmtId="0" fontId="2" fillId="0" borderId="28" xfId="0" applyFont="1" applyBorder="1" applyAlignment="1" quotePrefix="1">
      <alignment horizontal="left"/>
    </xf>
    <xf numFmtId="0" fontId="1" fillId="0" borderId="31" xfId="0" applyFont="1" applyBorder="1" applyAlignment="1" quotePrefix="1">
      <alignment horizontal="left"/>
    </xf>
    <xf numFmtId="0" fontId="1" fillId="33" borderId="0" xfId="0" applyFont="1" applyFill="1" applyBorder="1" applyAlignment="1">
      <alignment/>
    </xf>
    <xf numFmtId="0" fontId="3" fillId="0" borderId="0" xfId="0" applyFont="1" applyBorder="1" applyAlignment="1">
      <alignment/>
    </xf>
    <xf numFmtId="0" fontId="2" fillId="0" borderId="56" xfId="0" applyFont="1" applyFill="1" applyBorder="1" applyAlignment="1">
      <alignment/>
    </xf>
    <xf numFmtId="0" fontId="1" fillId="33" borderId="69" xfId="0" applyFont="1" applyFill="1" applyBorder="1" applyAlignment="1" quotePrefix="1">
      <alignment horizontal="centerContinuous"/>
    </xf>
    <xf numFmtId="0" fontId="1" fillId="33" borderId="10" xfId="0" applyFont="1" applyFill="1" applyBorder="1" applyAlignment="1" quotePrefix="1">
      <alignment horizontal="centerContinuous"/>
    </xf>
    <xf numFmtId="0" fontId="1" fillId="33" borderId="117" xfId="0" applyFont="1" applyFill="1" applyBorder="1" applyAlignment="1">
      <alignment/>
    </xf>
    <xf numFmtId="0" fontId="1" fillId="33" borderId="118" xfId="0" applyFont="1" applyFill="1" applyBorder="1" applyAlignment="1">
      <alignment/>
    </xf>
    <xf numFmtId="0" fontId="1" fillId="33" borderId="119" xfId="0" applyFont="1" applyFill="1" applyBorder="1" applyAlignment="1">
      <alignment/>
    </xf>
    <xf numFmtId="0" fontId="1" fillId="33" borderId="49" xfId="0" applyFont="1" applyFill="1" applyBorder="1" applyAlignment="1" quotePrefix="1">
      <alignment horizontal="center"/>
    </xf>
    <xf numFmtId="0" fontId="1" fillId="33" borderId="18" xfId="0" applyFont="1" applyFill="1" applyBorder="1" applyAlignment="1" quotePrefix="1">
      <alignment horizontal="center"/>
    </xf>
    <xf numFmtId="0" fontId="1" fillId="33" borderId="43" xfId="0" applyFont="1" applyFill="1" applyBorder="1" applyAlignment="1" quotePrefix="1">
      <alignment horizontal="center"/>
    </xf>
    <xf numFmtId="0" fontId="2" fillId="0" borderId="97" xfId="0" applyFont="1" applyBorder="1" applyAlignment="1">
      <alignment/>
    </xf>
    <xf numFmtId="0" fontId="2" fillId="0" borderId="120" xfId="0" applyFont="1" applyBorder="1" applyAlignment="1">
      <alignment/>
    </xf>
    <xf numFmtId="0" fontId="2" fillId="0" borderId="121" xfId="0" applyFont="1" applyBorder="1" applyAlignment="1">
      <alignment/>
    </xf>
    <xf numFmtId="0" fontId="1" fillId="33" borderId="62" xfId="0" applyFont="1" applyFill="1" applyBorder="1" applyAlignment="1" quotePrefix="1">
      <alignment horizontal="center"/>
    </xf>
    <xf numFmtId="0" fontId="1" fillId="33" borderId="97" xfId="0" applyFont="1" applyFill="1" applyBorder="1" applyAlignment="1" quotePrefix="1">
      <alignment horizontal="center"/>
    </xf>
    <xf numFmtId="0" fontId="12" fillId="0" borderId="90" xfId="0" applyFont="1" applyBorder="1" applyAlignment="1">
      <alignment horizontal="center" vertical="center" wrapText="1"/>
    </xf>
    <xf numFmtId="0" fontId="12" fillId="0" borderId="67" xfId="0" applyFont="1" applyBorder="1" applyAlignment="1">
      <alignment horizontal="center"/>
    </xf>
    <xf numFmtId="0" fontId="12" fillId="0" borderId="101" xfId="0" applyFont="1" applyBorder="1" applyAlignment="1">
      <alignment horizontal="center"/>
    </xf>
    <xf numFmtId="0" fontId="12" fillId="0" borderId="90" xfId="0" applyFont="1" applyBorder="1" applyAlignment="1">
      <alignment horizontal="center" vertical="center"/>
    </xf>
    <xf numFmtId="0" fontId="12" fillId="0" borderId="38" xfId="0" applyFont="1" applyFill="1" applyBorder="1" applyAlignment="1">
      <alignment horizontal="center" vertical="center"/>
    </xf>
    <xf numFmtId="0" fontId="12" fillId="0" borderId="103" xfId="0" applyFont="1" applyBorder="1" applyAlignment="1">
      <alignment horizontal="center"/>
    </xf>
    <xf numFmtId="0" fontId="12" fillId="0" borderId="35" xfId="0" applyFont="1" applyFill="1" applyBorder="1" applyAlignment="1">
      <alignment horizontal="center"/>
    </xf>
    <xf numFmtId="164" fontId="23" fillId="0" borderId="49" xfId="0" applyNumberFormat="1" applyFont="1" applyBorder="1" applyAlignment="1">
      <alignment horizontal="right"/>
    </xf>
    <xf numFmtId="164" fontId="23" fillId="0" borderId="18" xfId="0" applyNumberFormat="1" applyFont="1" applyBorder="1" applyAlignment="1">
      <alignment horizontal="right"/>
    </xf>
    <xf numFmtId="164" fontId="23" fillId="0" borderId="43" xfId="0" applyNumberFormat="1" applyFont="1" applyBorder="1" applyAlignment="1">
      <alignment horizontal="right"/>
    </xf>
    <xf numFmtId="164" fontId="12" fillId="0" borderId="49" xfId="0" applyNumberFormat="1" applyFont="1" applyFill="1" applyBorder="1" applyAlignment="1">
      <alignment horizontal="right"/>
    </xf>
    <xf numFmtId="164" fontId="12" fillId="0" borderId="18" xfId="0" applyNumberFormat="1" applyFont="1" applyFill="1" applyBorder="1" applyAlignment="1">
      <alignment horizontal="right"/>
    </xf>
    <xf numFmtId="164" fontId="12" fillId="0" borderId="43" xfId="0" applyNumberFormat="1" applyFont="1" applyFill="1" applyBorder="1" applyAlignment="1">
      <alignment horizontal="right"/>
    </xf>
    <xf numFmtId="164" fontId="12" fillId="0" borderId="122" xfId="0" applyNumberFormat="1" applyFont="1" applyFill="1" applyBorder="1" applyAlignment="1">
      <alignment horizontal="right"/>
    </xf>
    <xf numFmtId="164" fontId="12" fillId="0" borderId="123" xfId="0" applyNumberFormat="1" applyFont="1" applyFill="1" applyBorder="1" applyAlignment="1">
      <alignment horizontal="right"/>
    </xf>
    <xf numFmtId="164" fontId="12" fillId="0" borderId="124" xfId="0" applyNumberFormat="1" applyFont="1" applyFill="1" applyBorder="1" applyAlignment="1">
      <alignment horizontal="right"/>
    </xf>
    <xf numFmtId="164" fontId="12" fillId="0" borderId="97" xfId="0" applyNumberFormat="1" applyFont="1" applyFill="1" applyBorder="1" applyAlignment="1">
      <alignment horizontal="right"/>
    </xf>
    <xf numFmtId="164" fontId="12" fillId="0" borderId="120" xfId="0" applyNumberFormat="1" applyFont="1" applyFill="1" applyBorder="1" applyAlignment="1">
      <alignment horizontal="right"/>
    </xf>
    <xf numFmtId="164" fontId="12" fillId="0" borderId="121" xfId="0" applyNumberFormat="1" applyFont="1" applyFill="1" applyBorder="1" applyAlignment="1">
      <alignment horizontal="right"/>
    </xf>
    <xf numFmtId="164" fontId="23" fillId="0" borderId="49" xfId="0" applyNumberFormat="1" applyFont="1" applyFill="1" applyBorder="1" applyAlignment="1">
      <alignment horizontal="right"/>
    </xf>
    <xf numFmtId="164" fontId="23" fillId="0" borderId="18" xfId="0" applyNumberFormat="1" applyFont="1" applyFill="1" applyBorder="1" applyAlignment="1">
      <alignment horizontal="right"/>
    </xf>
    <xf numFmtId="164" fontId="23" fillId="0" borderId="43" xfId="0" applyNumberFormat="1" applyFont="1" applyFill="1" applyBorder="1" applyAlignment="1">
      <alignment horizontal="right"/>
    </xf>
    <xf numFmtId="164" fontId="12" fillId="0" borderId="122" xfId="0" applyNumberFormat="1" applyFont="1" applyFill="1" applyBorder="1" applyAlignment="1">
      <alignment/>
    </xf>
    <xf numFmtId="164" fontId="12" fillId="0" borderId="123" xfId="0" applyNumberFormat="1" applyFont="1" applyFill="1" applyBorder="1" applyAlignment="1">
      <alignment/>
    </xf>
    <xf numFmtId="164" fontId="12" fillId="0" borderId="124" xfId="0" applyNumberFormat="1" applyFont="1" applyFill="1" applyBorder="1" applyAlignment="1">
      <alignment/>
    </xf>
    <xf numFmtId="164" fontId="12" fillId="0" borderId="49" xfId="0" applyNumberFormat="1" applyFont="1" applyFill="1" applyBorder="1" applyAlignment="1">
      <alignment/>
    </xf>
    <xf numFmtId="164" fontId="12" fillId="0" borderId="18" xfId="0" applyNumberFormat="1" applyFont="1" applyFill="1" applyBorder="1" applyAlignment="1">
      <alignment/>
    </xf>
    <xf numFmtId="164" fontId="12" fillId="0" borderId="43" xfId="0" applyNumberFormat="1" applyFont="1" applyFill="1" applyBorder="1" applyAlignment="1">
      <alignment/>
    </xf>
    <xf numFmtId="164" fontId="12" fillId="0" borderId="124" xfId="0" applyNumberFormat="1" applyFont="1" applyFill="1" applyBorder="1" applyAlignment="1" quotePrefix="1">
      <alignment horizontal="right"/>
    </xf>
    <xf numFmtId="164" fontId="23" fillId="0" borderId="53" xfId="0" applyNumberFormat="1" applyFont="1" applyFill="1" applyBorder="1" applyAlignment="1">
      <alignment horizontal="right"/>
    </xf>
    <xf numFmtId="164" fontId="23" fillId="0" borderId="47" xfId="0" applyNumberFormat="1" applyFont="1" applyFill="1" applyBorder="1" applyAlignment="1">
      <alignment horizontal="right"/>
    </xf>
    <xf numFmtId="164" fontId="23" fillId="0" borderId="48" xfId="0" applyNumberFormat="1" applyFont="1" applyFill="1" applyBorder="1" applyAlignment="1">
      <alignment horizontal="right"/>
    </xf>
    <xf numFmtId="1" fontId="11" fillId="33" borderId="29" xfId="0" applyNumberFormat="1" applyFont="1" applyFill="1" applyBorder="1" applyAlignment="1" applyProtection="1">
      <alignment horizontal="right"/>
      <protection/>
    </xf>
    <xf numFmtId="1" fontId="11" fillId="33" borderId="10" xfId="0" applyNumberFormat="1" applyFont="1" applyFill="1" applyBorder="1" applyAlignment="1" applyProtection="1">
      <alignment horizontal="right"/>
      <protection/>
    </xf>
    <xf numFmtId="1" fontId="11" fillId="33" borderId="23" xfId="0" applyNumberFormat="1" applyFont="1" applyFill="1" applyBorder="1" applyAlignment="1" applyProtection="1">
      <alignment horizontal="right"/>
      <protection/>
    </xf>
    <xf numFmtId="164" fontId="15" fillId="0" borderId="28" xfId="0" applyNumberFormat="1" applyFont="1" applyBorder="1" applyAlignment="1">
      <alignment horizontal="center"/>
    </xf>
    <xf numFmtId="164" fontId="15" fillId="0" borderId="12" xfId="0" applyNumberFormat="1" applyFont="1" applyBorder="1" applyAlignment="1">
      <alignment horizontal="center"/>
    </xf>
    <xf numFmtId="164" fontId="15" fillId="0" borderId="0" xfId="0" applyNumberFormat="1" applyFont="1" applyBorder="1" applyAlignment="1">
      <alignment horizontal="center"/>
    </xf>
    <xf numFmtId="164" fontId="15" fillId="0" borderId="22" xfId="0" applyNumberFormat="1" applyFont="1" applyBorder="1" applyAlignment="1">
      <alignment horizontal="center"/>
    </xf>
    <xf numFmtId="164" fontId="15" fillId="0" borderId="31" xfId="0" applyNumberFormat="1" applyFont="1" applyBorder="1" applyAlignment="1">
      <alignment horizontal="center"/>
    </xf>
    <xf numFmtId="164" fontId="15" fillId="0" borderId="26" xfId="0" applyNumberFormat="1" applyFont="1" applyBorder="1" applyAlignment="1">
      <alignment horizontal="center"/>
    </xf>
    <xf numFmtId="164" fontId="15" fillId="0" borderId="25" xfId="0" applyNumberFormat="1" applyFont="1" applyBorder="1" applyAlignment="1">
      <alignment horizontal="center"/>
    </xf>
    <xf numFmtId="164" fontId="15" fillId="0" borderId="27" xfId="0" applyNumberFormat="1" applyFont="1" applyBorder="1" applyAlignment="1">
      <alignment horizontal="center"/>
    </xf>
    <xf numFmtId="0" fontId="2" fillId="33" borderId="125" xfId="0" applyFont="1" applyFill="1" applyBorder="1" applyAlignment="1" applyProtection="1">
      <alignment horizontal="center"/>
      <protection/>
    </xf>
    <xf numFmtId="0" fontId="1" fillId="33" borderId="89" xfId="0" applyFont="1" applyFill="1" applyBorder="1" applyAlignment="1" applyProtection="1">
      <alignment horizontal="center"/>
      <protection/>
    </xf>
    <xf numFmtId="0" fontId="1" fillId="33" borderId="88" xfId="0" applyFont="1" applyFill="1" applyBorder="1" applyAlignment="1" applyProtection="1">
      <alignment horizontal="center"/>
      <protection/>
    </xf>
    <xf numFmtId="1" fontId="11" fillId="33" borderId="29" xfId="0" applyNumberFormat="1" applyFont="1" applyFill="1" applyBorder="1" applyAlignment="1" applyProtection="1" quotePrefix="1">
      <alignment horizontal="center"/>
      <protection/>
    </xf>
    <xf numFmtId="1" fontId="11" fillId="33" borderId="15" xfId="0" applyNumberFormat="1" applyFont="1" applyFill="1" applyBorder="1" applyAlignment="1" applyProtection="1" quotePrefix="1">
      <alignment horizontal="center"/>
      <protection/>
    </xf>
    <xf numFmtId="1" fontId="11" fillId="33" borderId="10" xfId="0" applyNumberFormat="1" applyFont="1" applyFill="1" applyBorder="1" applyAlignment="1" applyProtection="1" quotePrefix="1">
      <alignment horizontal="center"/>
      <protection/>
    </xf>
    <xf numFmtId="1" fontId="11" fillId="33" borderId="23" xfId="0" applyNumberFormat="1" applyFont="1" applyFill="1" applyBorder="1" applyAlignment="1" applyProtection="1" quotePrefix="1">
      <alignment horizontal="center"/>
      <protection/>
    </xf>
    <xf numFmtId="0" fontId="12" fillId="0" borderId="90" xfId="0" applyFont="1" applyBorder="1" applyAlignment="1">
      <alignment/>
    </xf>
    <xf numFmtId="0" fontId="12" fillId="0" borderId="90" xfId="0" applyFont="1" applyBorder="1" applyAlignment="1">
      <alignment wrapText="1"/>
    </xf>
    <xf numFmtId="0" fontId="12" fillId="0" borderId="90" xfId="0" applyFont="1" applyBorder="1" applyAlignment="1">
      <alignment horizontal="left" vertical="center"/>
    </xf>
    <xf numFmtId="0" fontId="12" fillId="0" borderId="30" xfId="0" applyFont="1" applyBorder="1" applyAlignment="1">
      <alignment horizontal="left" vertical="center" wrapText="1"/>
    </xf>
    <xf numFmtId="0" fontId="12" fillId="0" borderId="90" xfId="0" applyFont="1" applyBorder="1" applyAlignment="1">
      <alignment horizontal="left" vertical="center" wrapText="1"/>
    </xf>
    <xf numFmtId="0" fontId="12" fillId="0" borderId="90" xfId="0" applyFont="1" applyFill="1" applyBorder="1" applyAlignment="1">
      <alignment horizontal="left" vertical="center" wrapText="1"/>
    </xf>
    <xf numFmtId="0" fontId="12" fillId="0" borderId="38" xfId="0" applyFont="1" applyBorder="1" applyAlignment="1">
      <alignment horizontal="left" vertical="center" wrapText="1"/>
    </xf>
    <xf numFmtId="0" fontId="12" fillId="0" borderId="30"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indent="1"/>
    </xf>
    <xf numFmtId="0" fontId="12" fillId="0" borderId="34" xfId="0" applyFont="1" applyBorder="1" applyAlignment="1">
      <alignment horizontal="left" vertical="center" indent="1"/>
    </xf>
    <xf numFmtId="0" fontId="2" fillId="0" borderId="82" xfId="0" applyFont="1" applyBorder="1" applyAlignment="1">
      <alignment/>
    </xf>
    <xf numFmtId="0" fontId="2" fillId="0" borderId="83" xfId="0" applyFont="1" applyBorder="1" applyAlignment="1">
      <alignment/>
    </xf>
    <xf numFmtId="0" fontId="1" fillId="33" borderId="125" xfId="0" applyFont="1" applyFill="1" applyBorder="1" applyAlignment="1">
      <alignment horizontal="center" vertical="center"/>
    </xf>
    <xf numFmtId="0" fontId="1" fillId="33" borderId="125" xfId="0" applyFont="1" applyFill="1" applyBorder="1" applyAlignment="1">
      <alignment horizontal="center"/>
    </xf>
    <xf numFmtId="0" fontId="23" fillId="0" borderId="90" xfId="0" applyFont="1" applyBorder="1" applyAlignment="1">
      <alignment horizontal="center" vertical="center" wrapText="1"/>
    </xf>
    <xf numFmtId="0" fontId="23" fillId="0" borderId="67" xfId="0" applyFont="1" applyBorder="1" applyAlignment="1">
      <alignment horizontal="center"/>
    </xf>
    <xf numFmtId="0" fontId="23" fillId="0" borderId="101" xfId="0" applyFont="1" applyBorder="1" applyAlignment="1">
      <alignment horizontal="center"/>
    </xf>
    <xf numFmtId="2" fontId="23" fillId="0" borderId="15" xfId="0" applyNumberFormat="1" applyFont="1" applyFill="1" applyBorder="1" applyAlignment="1">
      <alignment horizontal="right" vertical="center"/>
    </xf>
    <xf numFmtId="2" fontId="23" fillId="0" borderId="67" xfId="0" applyNumberFormat="1" applyFont="1" applyFill="1" applyBorder="1" applyAlignment="1">
      <alignment horizontal="right" vertical="center"/>
    </xf>
    <xf numFmtId="2" fontId="23" fillId="0" borderId="67" xfId="0" applyNumberFormat="1" applyFont="1" applyFill="1" applyBorder="1" applyAlignment="1">
      <alignment horizontal="center" vertical="center"/>
    </xf>
    <xf numFmtId="164" fontId="23" fillId="0" borderId="67" xfId="0" applyNumberFormat="1" applyFont="1" applyBorder="1" applyAlignment="1">
      <alignment horizontal="center" vertical="center"/>
    </xf>
    <xf numFmtId="164" fontId="23" fillId="0" borderId="101" xfId="0" applyNumberFormat="1" applyFont="1" applyBorder="1" applyAlignment="1">
      <alignment horizontal="center" vertical="center"/>
    </xf>
    <xf numFmtId="0" fontId="1" fillId="33" borderId="126" xfId="0" applyFont="1" applyFill="1" applyBorder="1" applyAlignment="1" applyProtection="1">
      <alignment horizontal="center" vertical="center"/>
      <protection/>
    </xf>
    <xf numFmtId="0" fontId="1" fillId="33" borderId="127" xfId="0" applyFont="1" applyFill="1" applyBorder="1" applyAlignment="1">
      <alignment horizontal="center" vertical="center"/>
    </xf>
    <xf numFmtId="0" fontId="1" fillId="33" borderId="128" xfId="0" applyFont="1" applyFill="1" applyBorder="1" applyAlignment="1">
      <alignment horizontal="center" vertical="center"/>
    </xf>
    <xf numFmtId="0" fontId="1" fillId="33" borderId="126" xfId="0" applyFont="1" applyFill="1" applyBorder="1" applyAlignment="1">
      <alignment horizontal="center" vertical="center"/>
    </xf>
    <xf numFmtId="0" fontId="1" fillId="33" borderId="123" xfId="0" applyFont="1" applyFill="1" applyBorder="1" applyAlignment="1">
      <alignment horizontal="center" vertical="center"/>
    </xf>
    <xf numFmtId="164" fontId="9" fillId="0" borderId="111" xfId="0" applyNumberFormat="1" applyFont="1" applyBorder="1" applyAlignment="1">
      <alignment horizontal="right" vertical="center"/>
    </xf>
    <xf numFmtId="164" fontId="1" fillId="0" borderId="127" xfId="0" applyNumberFormat="1" applyFont="1" applyBorder="1" applyAlignment="1">
      <alignment horizontal="right" vertical="center"/>
    </xf>
    <xf numFmtId="164" fontId="2" fillId="0" borderId="111" xfId="0" applyNumberFormat="1" applyFont="1" applyBorder="1" applyAlignment="1">
      <alignment horizontal="right" vertical="center"/>
    </xf>
    <xf numFmtId="164" fontId="1" fillId="0" borderId="127" xfId="0" applyNumberFormat="1" applyFont="1" applyBorder="1" applyAlignment="1">
      <alignment vertical="center"/>
    </xf>
    <xf numFmtId="164" fontId="2" fillId="0" borderId="111" xfId="0" applyNumberFormat="1" applyFont="1" applyBorder="1" applyAlignment="1">
      <alignment vertical="center"/>
    </xf>
    <xf numFmtId="164" fontId="2" fillId="0" borderId="115" xfId="0" applyNumberFormat="1" applyFont="1" applyBorder="1" applyAlignment="1">
      <alignment vertical="center"/>
    </xf>
    <xf numFmtId="0" fontId="1" fillId="33" borderId="129" xfId="0" applyFont="1" applyFill="1" applyBorder="1" applyAlignment="1">
      <alignment horizontal="center" vertical="center"/>
    </xf>
    <xf numFmtId="0" fontId="1" fillId="33" borderId="130" xfId="0" applyFont="1" applyFill="1" applyBorder="1" applyAlignment="1">
      <alignment horizontal="center" vertical="center"/>
    </xf>
    <xf numFmtId="0" fontId="2" fillId="33" borderId="84" xfId="0" applyFont="1" applyFill="1" applyBorder="1" applyAlignment="1">
      <alignment horizontal="center"/>
    </xf>
    <xf numFmtId="164" fontId="1" fillId="0" borderId="54" xfId="0" applyNumberFormat="1" applyFont="1" applyBorder="1" applyAlignment="1">
      <alignment horizontal="center"/>
    </xf>
    <xf numFmtId="164" fontId="1" fillId="0" borderId="131" xfId="0" applyNumberFormat="1" applyFont="1" applyBorder="1" applyAlignment="1">
      <alignment horizontal="center"/>
    </xf>
    <xf numFmtId="164" fontId="2" fillId="0" borderId="54" xfId="0" applyNumberFormat="1" applyFont="1" applyBorder="1" applyAlignment="1">
      <alignment horizontal="center"/>
    </xf>
    <xf numFmtId="164" fontId="2" fillId="0" borderId="132" xfId="0" applyNumberFormat="1" applyFont="1" applyBorder="1" applyAlignment="1">
      <alignment horizontal="center"/>
    </xf>
    <xf numFmtId="164" fontId="1" fillId="0" borderId="133" xfId="0" applyNumberFormat="1" applyFont="1" applyBorder="1" applyAlignment="1">
      <alignment horizontal="center"/>
    </xf>
    <xf numFmtId="164" fontId="2" fillId="0" borderId="93" xfId="0" applyNumberFormat="1" applyFont="1" applyBorder="1" applyAlignment="1">
      <alignment horizontal="center"/>
    </xf>
    <xf numFmtId="0" fontId="2" fillId="33" borderId="127" xfId="0" applyFont="1" applyFill="1" applyBorder="1" applyAlignment="1">
      <alignment horizontal="center"/>
    </xf>
    <xf numFmtId="0" fontId="1" fillId="0" borderId="134" xfId="0" applyFont="1" applyBorder="1" applyAlignment="1">
      <alignment horizontal="center"/>
    </xf>
    <xf numFmtId="1" fontId="2" fillId="33" borderId="23" xfId="0" applyNumberFormat="1" applyFont="1" applyFill="1" applyBorder="1" applyAlignment="1" quotePrefix="1">
      <alignment horizontal="center"/>
    </xf>
    <xf numFmtId="164" fontId="1" fillId="0" borderId="22" xfId="0" applyNumberFormat="1" applyFont="1" applyBorder="1" applyAlignment="1">
      <alignment horizontal="center"/>
    </xf>
    <xf numFmtId="164" fontId="1" fillId="0" borderId="98" xfId="0" applyNumberFormat="1" applyFont="1" applyBorder="1" applyAlignment="1">
      <alignment horizontal="center"/>
    </xf>
    <xf numFmtId="164" fontId="2" fillId="0" borderId="22" xfId="0" applyNumberFormat="1" applyFont="1" applyBorder="1" applyAlignment="1">
      <alignment horizontal="center"/>
    </xf>
    <xf numFmtId="164" fontId="2" fillId="0" borderId="99" xfId="0" applyNumberFormat="1" applyFont="1" applyBorder="1" applyAlignment="1">
      <alignment horizontal="center"/>
    </xf>
    <xf numFmtId="164" fontId="1" fillId="0" borderId="100" xfId="0" applyNumberFormat="1" applyFont="1" applyBorder="1" applyAlignment="1">
      <alignment horizontal="center"/>
    </xf>
    <xf numFmtId="164" fontId="2" fillId="0" borderId="27" xfId="0" applyNumberFormat="1" applyFont="1" applyBorder="1" applyAlignment="1">
      <alignment horizontal="center"/>
    </xf>
    <xf numFmtId="164" fontId="2" fillId="0" borderId="12" xfId="0" applyNumberFormat="1" applyFont="1" applyBorder="1" applyAlignment="1">
      <alignment horizontal="center"/>
    </xf>
    <xf numFmtId="166" fontId="2" fillId="0" borderId="0" xfId="0" applyNumberFormat="1" applyFont="1" applyBorder="1" applyAlignment="1">
      <alignment/>
    </xf>
    <xf numFmtId="164" fontId="2" fillId="0" borderId="28" xfId="0" applyNumberFormat="1" applyFont="1" applyFill="1" applyBorder="1" applyAlignment="1">
      <alignment/>
    </xf>
    <xf numFmtId="164" fontId="2" fillId="0" borderId="0" xfId="0" applyNumberFormat="1" applyFont="1" applyFill="1" applyBorder="1" applyAlignment="1">
      <alignment/>
    </xf>
    <xf numFmtId="164" fontId="2" fillId="0" borderId="22" xfId="0" applyNumberFormat="1" applyFont="1" applyFill="1" applyBorder="1" applyAlignment="1">
      <alignment/>
    </xf>
    <xf numFmtId="164" fontId="2" fillId="0" borderId="12" xfId="0" applyNumberFormat="1" applyFont="1" applyFill="1" applyBorder="1" applyAlignment="1">
      <alignment/>
    </xf>
    <xf numFmtId="168" fontId="20" fillId="0" borderId="54" xfId="0" applyNumberFormat="1" applyFont="1" applyBorder="1" applyAlignment="1" applyProtection="1">
      <alignment horizontal="left"/>
      <protection/>
    </xf>
    <xf numFmtId="0" fontId="14" fillId="0" borderId="0" xfId="0" applyFont="1" applyFill="1" applyBorder="1" applyAlignment="1">
      <alignment horizontal="left" vertical="center" wrapText="1"/>
    </xf>
    <xf numFmtId="0" fontId="14" fillId="0" borderId="0" xfId="0" applyFont="1" applyAlignment="1">
      <alignment vertical="center"/>
    </xf>
    <xf numFmtId="0" fontId="12" fillId="0" borderId="69" xfId="0" applyFont="1" applyBorder="1" applyAlignment="1">
      <alignment horizontal="left" vertical="center" wrapText="1"/>
    </xf>
    <xf numFmtId="168" fontId="2" fillId="0" borderId="0" xfId="0" applyNumberFormat="1" applyFont="1" applyAlignment="1" applyProtection="1">
      <alignment horizontal="left" vertical="center" wrapText="1"/>
      <protection/>
    </xf>
    <xf numFmtId="168" fontId="20" fillId="0" borderId="41" xfId="0" applyNumberFormat="1" applyFont="1" applyBorder="1" applyAlignment="1" applyProtection="1">
      <alignment horizontal="left"/>
      <protection/>
    </xf>
    <xf numFmtId="168" fontId="20" fillId="0" borderId="64" xfId="0" applyNumberFormat="1" applyFont="1" applyBorder="1" applyAlignment="1" applyProtection="1" quotePrefix="1">
      <alignment horizontal="left"/>
      <protection/>
    </xf>
    <xf numFmtId="168" fontId="20" fillId="0" borderId="41" xfId="0" applyNumberFormat="1" applyFont="1" applyBorder="1" applyAlignment="1" applyProtection="1" quotePrefix="1">
      <alignment horizontal="left"/>
      <protection/>
    </xf>
    <xf numFmtId="1" fontId="2" fillId="0" borderId="14" xfId="0" applyNumberFormat="1" applyFont="1" applyBorder="1" applyAlignment="1">
      <alignment horizontal="right"/>
    </xf>
    <xf numFmtId="1" fontId="2" fillId="0" borderId="0" xfId="0" applyNumberFormat="1" applyFont="1" applyBorder="1" applyAlignment="1">
      <alignment horizontal="right"/>
    </xf>
    <xf numFmtId="1" fontId="2" fillId="0" borderId="12" xfId="0" applyNumberFormat="1" applyFont="1" applyBorder="1" applyAlignment="1">
      <alignment horizontal="right"/>
    </xf>
    <xf numFmtId="0" fontId="8" fillId="0" borderId="0" xfId="0" applyFont="1" applyAlignment="1">
      <alignment horizontal="centerContinuous" vertical="center"/>
    </xf>
    <xf numFmtId="0" fontId="1" fillId="0" borderId="55" xfId="0" applyFont="1" applyBorder="1" applyAlignment="1">
      <alignment/>
    </xf>
    <xf numFmtId="0" fontId="2" fillId="0" borderId="57" xfId="0" applyFont="1" applyBorder="1" applyAlignment="1">
      <alignment/>
    </xf>
    <xf numFmtId="0" fontId="2" fillId="0" borderId="65" xfId="0" applyFont="1" applyBorder="1" applyAlignment="1">
      <alignment/>
    </xf>
    <xf numFmtId="0" fontId="1" fillId="0" borderId="57" xfId="0" applyFont="1" applyBorder="1" applyAlignment="1">
      <alignment/>
    </xf>
    <xf numFmtId="0" fontId="1" fillId="0" borderId="65" xfId="0" applyFont="1" applyBorder="1" applyAlignment="1">
      <alignment/>
    </xf>
    <xf numFmtId="166" fontId="1" fillId="0" borderId="110" xfId="0" applyNumberFormat="1" applyFont="1" applyFill="1" applyBorder="1" applyAlignment="1" applyProtection="1">
      <alignment vertical="center"/>
      <protection/>
    </xf>
    <xf numFmtId="1" fontId="2" fillId="0" borderId="11" xfId="0" applyNumberFormat="1" applyFont="1" applyFill="1" applyBorder="1" applyAlignment="1" applyProtection="1">
      <alignment vertical="center"/>
      <protection/>
    </xf>
    <xf numFmtId="166" fontId="1" fillId="0" borderId="55" xfId="0" applyNumberFormat="1" applyFont="1" applyFill="1" applyBorder="1" applyAlignment="1" applyProtection="1">
      <alignment horizontal="center" vertical="center"/>
      <protection/>
    </xf>
    <xf numFmtId="164" fontId="1" fillId="0" borderId="55" xfId="0" applyNumberFormat="1" applyFont="1" applyBorder="1" applyAlignment="1">
      <alignment horizontal="center"/>
    </xf>
    <xf numFmtId="166" fontId="2" fillId="0" borderId="54" xfId="0" applyNumberFormat="1" applyFont="1" applyFill="1" applyBorder="1" applyAlignment="1" applyProtection="1">
      <alignment vertical="center"/>
      <protection/>
    </xf>
    <xf numFmtId="166" fontId="2" fillId="0" borderId="12" xfId="0" applyNumberFormat="1" applyFont="1" applyFill="1" applyBorder="1" applyAlignment="1" applyProtection="1">
      <alignment vertical="center"/>
      <protection/>
    </xf>
    <xf numFmtId="166" fontId="2" fillId="0" borderId="57" xfId="0" applyNumberFormat="1" applyFont="1" applyFill="1" applyBorder="1" applyAlignment="1" applyProtection="1">
      <alignment horizontal="center" vertical="center"/>
      <protection/>
    </xf>
    <xf numFmtId="164" fontId="2" fillId="0" borderId="57" xfId="0" applyNumberFormat="1" applyFont="1" applyBorder="1" applyAlignment="1">
      <alignment horizontal="center"/>
    </xf>
    <xf numFmtId="166" fontId="1" fillId="0" borderId="54" xfId="0" applyNumberFormat="1" applyFont="1" applyFill="1" applyBorder="1" applyAlignment="1" applyProtection="1">
      <alignment vertical="center"/>
      <protection/>
    </xf>
    <xf numFmtId="166" fontId="2" fillId="0" borderId="13" xfId="0" applyNumberFormat="1" applyFont="1" applyFill="1" applyBorder="1" applyAlignment="1" applyProtection="1">
      <alignment vertical="center"/>
      <protection/>
    </xf>
    <xf numFmtId="166" fontId="1" fillId="0" borderId="57" xfId="0" applyNumberFormat="1" applyFont="1" applyFill="1" applyBorder="1" applyAlignment="1" applyProtection="1">
      <alignment horizontal="center" vertical="center"/>
      <protection/>
    </xf>
    <xf numFmtId="164" fontId="1" fillId="0" borderId="57" xfId="0" applyNumberFormat="1" applyFont="1" applyBorder="1" applyAlignment="1">
      <alignment horizontal="center"/>
    </xf>
    <xf numFmtId="166" fontId="1" fillId="0" borderId="12" xfId="0" applyNumberFormat="1" applyFont="1" applyFill="1" applyBorder="1" applyAlignment="1" applyProtection="1">
      <alignment vertical="center"/>
      <protection/>
    </xf>
    <xf numFmtId="166" fontId="2" fillId="0" borderId="55" xfId="0" applyNumberFormat="1" applyFont="1" applyFill="1" applyBorder="1" applyAlignment="1" applyProtection="1">
      <alignment horizontal="center" vertical="center"/>
      <protection/>
    </xf>
    <xf numFmtId="164" fontId="2" fillId="0" borderId="55" xfId="0" applyNumberFormat="1" applyFont="1" applyBorder="1" applyAlignment="1">
      <alignment horizontal="center"/>
    </xf>
    <xf numFmtId="164" fontId="2" fillId="0" borderId="65" xfId="0" applyNumberFormat="1" applyFont="1" applyBorder="1" applyAlignment="1">
      <alignment horizontal="center"/>
    </xf>
    <xf numFmtId="0" fontId="1" fillId="33" borderId="65" xfId="0" applyFont="1" applyFill="1" applyBorder="1" applyAlignment="1">
      <alignment horizontal="center" vertical="center" wrapText="1"/>
    </xf>
    <xf numFmtId="1" fontId="1" fillId="33" borderId="55" xfId="0" applyNumberFormat="1" applyFont="1" applyFill="1" applyBorder="1" applyAlignment="1" applyProtection="1">
      <alignment horizontal="center" vertical="center"/>
      <protection/>
    </xf>
    <xf numFmtId="166" fontId="2" fillId="0" borderId="11" xfId="0" applyNumberFormat="1" applyFont="1" applyFill="1" applyBorder="1" applyAlignment="1" applyProtection="1">
      <alignment vertical="center"/>
      <protection/>
    </xf>
    <xf numFmtId="166" fontId="1" fillId="0" borderId="0" xfId="0" applyNumberFormat="1" applyFont="1" applyFill="1" applyBorder="1" applyAlignment="1" applyProtection="1">
      <alignment vertical="center"/>
      <protection/>
    </xf>
    <xf numFmtId="166" fontId="12" fillId="0" borderId="0" xfId="0" applyNumberFormat="1" applyFont="1" applyAlignment="1">
      <alignment/>
    </xf>
    <xf numFmtId="0" fontId="2" fillId="0" borderId="0" xfId="0" applyFont="1" applyFill="1" applyAlignment="1">
      <alignment/>
    </xf>
    <xf numFmtId="164" fontId="12" fillId="0" borderId="106" xfId="0" applyNumberFormat="1" applyFont="1" applyFill="1" applyBorder="1" applyAlignment="1">
      <alignment horizontal="right"/>
    </xf>
    <xf numFmtId="0" fontId="12" fillId="0" borderId="37" xfId="0" applyFont="1" applyBorder="1" applyAlignment="1">
      <alignment/>
    </xf>
    <xf numFmtId="0" fontId="15" fillId="0" borderId="0" xfId="0" applyFont="1" applyAlignment="1" quotePrefix="1">
      <alignment horizontal="left"/>
    </xf>
    <xf numFmtId="174" fontId="2" fillId="0" borderId="0" xfId="0" applyNumberFormat="1" applyFont="1" applyAlignment="1">
      <alignment/>
    </xf>
    <xf numFmtId="0" fontId="1" fillId="0" borderId="30" xfId="0" applyFont="1" applyFill="1" applyBorder="1" applyAlignment="1">
      <alignment horizontal="right" vertical="center"/>
    </xf>
    <xf numFmtId="0" fontId="1" fillId="33" borderId="66" xfId="0" applyFont="1" applyFill="1" applyBorder="1" applyAlignment="1">
      <alignment horizontal="center" vertical="center"/>
    </xf>
    <xf numFmtId="0" fontId="1" fillId="33" borderId="12" xfId="57" applyFont="1" applyFill="1" applyBorder="1" applyAlignment="1" applyProtection="1">
      <alignment horizontal="center"/>
      <protection/>
    </xf>
    <xf numFmtId="0" fontId="1" fillId="33" borderId="15" xfId="0" applyFont="1" applyFill="1" applyBorder="1" applyAlignment="1">
      <alignment horizontal="center" vertical="center"/>
    </xf>
    <xf numFmtId="164" fontId="9" fillId="0" borderId="135" xfId="0" applyNumberFormat="1" applyFont="1" applyBorder="1" applyAlignment="1">
      <alignment horizontal="right" vertical="center"/>
    </xf>
    <xf numFmtId="164" fontId="1" fillId="0" borderId="129" xfId="0" applyNumberFormat="1" applyFont="1" applyBorder="1" applyAlignment="1">
      <alignment horizontal="right" vertical="center"/>
    </xf>
    <xf numFmtId="164" fontId="2" fillId="0" borderId="135" xfId="0" applyNumberFormat="1" applyFont="1" applyBorder="1" applyAlignment="1">
      <alignment horizontal="right" vertical="center"/>
    </xf>
    <xf numFmtId="164" fontId="1" fillId="0" borderId="129" xfId="0" applyNumberFormat="1" applyFont="1" applyBorder="1" applyAlignment="1">
      <alignment vertical="center"/>
    </xf>
    <xf numFmtId="164" fontId="2" fillId="0" borderId="135" xfId="0" applyNumberFormat="1" applyFont="1" applyBorder="1" applyAlignment="1">
      <alignment vertical="center"/>
    </xf>
    <xf numFmtId="164" fontId="2" fillId="0" borderId="136" xfId="0" applyNumberFormat="1" applyFont="1" applyBorder="1" applyAlignment="1">
      <alignment vertical="center"/>
    </xf>
    <xf numFmtId="0" fontId="1" fillId="33" borderId="137" xfId="0" applyFont="1" applyFill="1" applyBorder="1" applyAlignment="1">
      <alignment horizontal="center" vertical="center"/>
    </xf>
    <xf numFmtId="164" fontId="9" fillId="0" borderId="138" xfId="0" applyNumberFormat="1" applyFont="1" applyBorder="1" applyAlignment="1">
      <alignment horizontal="right" vertical="center"/>
    </xf>
    <xf numFmtId="164" fontId="1" fillId="0" borderId="137" xfId="0" applyNumberFormat="1" applyFont="1" applyBorder="1" applyAlignment="1">
      <alignment horizontal="right" vertical="center"/>
    </xf>
    <xf numFmtId="164" fontId="2" fillId="0" borderId="138" xfId="0" applyNumberFormat="1" applyFont="1" applyBorder="1" applyAlignment="1">
      <alignment horizontal="right" vertical="center"/>
    </xf>
    <xf numFmtId="164" fontId="1" fillId="0" borderId="137" xfId="0" applyNumberFormat="1" applyFont="1" applyBorder="1" applyAlignment="1">
      <alignment vertical="center"/>
    </xf>
    <xf numFmtId="164" fontId="2" fillId="0" borderId="138" xfId="0" applyNumberFormat="1" applyFont="1" applyBorder="1" applyAlignment="1">
      <alignment vertical="center"/>
    </xf>
    <xf numFmtId="164" fontId="2" fillId="0" borderId="139" xfId="0" applyNumberFormat="1" applyFont="1" applyBorder="1" applyAlignment="1">
      <alignment vertical="center"/>
    </xf>
    <xf numFmtId="164" fontId="1" fillId="33" borderId="65" xfId="0" applyNumberFormat="1" applyFont="1" applyFill="1" applyBorder="1" applyAlignment="1">
      <alignment horizontal="center"/>
    </xf>
    <xf numFmtId="164" fontId="1" fillId="33" borderId="127" xfId="0" applyNumberFormat="1" applyFont="1" applyFill="1" applyBorder="1" applyAlignment="1">
      <alignment horizontal="center"/>
    </xf>
    <xf numFmtId="0" fontId="2" fillId="33" borderId="129" xfId="0" applyFont="1" applyFill="1" applyBorder="1" applyAlignment="1">
      <alignment horizontal="center"/>
    </xf>
    <xf numFmtId="164" fontId="1" fillId="0" borderId="140" xfId="0" applyNumberFormat="1" applyFont="1" applyBorder="1" applyAlignment="1">
      <alignment horizontal="center"/>
    </xf>
    <xf numFmtId="164" fontId="1" fillId="0" borderId="135" xfId="0" applyNumberFormat="1" applyFont="1" applyBorder="1" applyAlignment="1">
      <alignment horizontal="center"/>
    </xf>
    <xf numFmtId="164" fontId="1" fillId="0" borderId="141" xfId="0" applyNumberFormat="1" applyFont="1" applyBorder="1" applyAlignment="1">
      <alignment horizontal="center"/>
    </xf>
    <xf numFmtId="164" fontId="2" fillId="0" borderId="135" xfId="0" applyNumberFormat="1" applyFont="1" applyBorder="1" applyAlignment="1">
      <alignment horizontal="center"/>
    </xf>
    <xf numFmtId="164" fontId="2" fillId="0" borderId="142" xfId="0" applyNumberFormat="1" applyFont="1" applyBorder="1" applyAlignment="1">
      <alignment horizontal="center"/>
    </xf>
    <xf numFmtId="164" fontId="1" fillId="0" borderId="143" xfId="0" applyNumberFormat="1" applyFont="1" applyBorder="1" applyAlignment="1">
      <alignment horizontal="center"/>
    </xf>
    <xf numFmtId="164" fontId="2" fillId="0" borderId="136" xfId="0" applyNumberFormat="1" applyFont="1" applyBorder="1" applyAlignment="1">
      <alignment horizontal="center"/>
    </xf>
    <xf numFmtId="164" fontId="1" fillId="33" borderId="137" xfId="0" applyNumberFormat="1" applyFont="1" applyFill="1" applyBorder="1" applyAlignment="1">
      <alignment horizontal="center"/>
    </xf>
    <xf numFmtId="0" fontId="2" fillId="33" borderId="144" xfId="0" applyFont="1" applyFill="1" applyBorder="1" applyAlignment="1">
      <alignment horizontal="center"/>
    </xf>
    <xf numFmtId="0" fontId="1" fillId="0" borderId="145" xfId="0" applyFont="1" applyBorder="1" applyAlignment="1">
      <alignment horizontal="center"/>
    </xf>
    <xf numFmtId="164" fontId="1" fillId="0" borderId="138" xfId="0" applyNumberFormat="1" applyFont="1" applyBorder="1" applyAlignment="1">
      <alignment horizontal="center"/>
    </xf>
    <xf numFmtId="164" fontId="1" fillId="0" borderId="146" xfId="0" applyNumberFormat="1" applyFont="1" applyBorder="1" applyAlignment="1">
      <alignment horizontal="center"/>
    </xf>
    <xf numFmtId="164" fontId="2" fillId="0" borderId="138" xfId="0" applyNumberFormat="1" applyFont="1" applyBorder="1" applyAlignment="1">
      <alignment horizontal="center"/>
    </xf>
    <xf numFmtId="164" fontId="2" fillId="0" borderId="147" xfId="0" applyNumberFormat="1" applyFont="1" applyBorder="1" applyAlignment="1">
      <alignment horizontal="center"/>
    </xf>
    <xf numFmtId="164" fontId="1" fillId="0" borderId="148" xfId="0" applyNumberFormat="1" applyFont="1" applyBorder="1" applyAlignment="1">
      <alignment horizontal="center"/>
    </xf>
    <xf numFmtId="164" fontId="2" fillId="0" borderId="139" xfId="0" applyNumberFormat="1" applyFont="1" applyBorder="1" applyAlignment="1">
      <alignment horizontal="center"/>
    </xf>
    <xf numFmtId="164" fontId="1" fillId="0" borderId="134" xfId="0" applyNumberFormat="1" applyFont="1" applyBorder="1" applyAlignment="1">
      <alignment horizontal="center"/>
    </xf>
    <xf numFmtId="0" fontId="15" fillId="0" borderId="0" xfId="0" applyFont="1" applyBorder="1" applyAlignment="1">
      <alignment horizontal="left"/>
    </xf>
    <xf numFmtId="164" fontId="15" fillId="0" borderId="14" xfId="0" applyNumberFormat="1" applyFont="1" applyBorder="1" applyAlignment="1">
      <alignment horizontal="right"/>
    </xf>
    <xf numFmtId="164" fontId="15" fillId="0" borderId="103" xfId="0" applyNumberFormat="1" applyFont="1" applyBorder="1" applyAlignment="1">
      <alignment horizontal="right"/>
    </xf>
    <xf numFmtId="0" fontId="2" fillId="0" borderId="0" xfId="0" applyFont="1" applyBorder="1" applyAlignment="1">
      <alignment horizontal="center" vertical="top" wrapText="1"/>
    </xf>
    <xf numFmtId="164" fontId="12" fillId="0" borderId="90" xfId="0" applyNumberFormat="1" applyFont="1" applyFill="1" applyBorder="1" applyAlignment="1">
      <alignment horizontal="right" vertical="center"/>
    </xf>
    <xf numFmtId="164" fontId="12" fillId="0" borderId="67" xfId="0" applyNumberFormat="1" applyFont="1" applyFill="1" applyBorder="1" applyAlignment="1">
      <alignment horizontal="right" vertical="center"/>
    </xf>
    <xf numFmtId="164" fontId="2" fillId="0" borderId="67" xfId="0" applyNumberFormat="1" applyFont="1" applyBorder="1" applyAlignment="1">
      <alignment horizontal="right" vertical="center"/>
    </xf>
    <xf numFmtId="164" fontId="2" fillId="0" borderId="101" xfId="0" applyNumberFormat="1" applyFont="1" applyBorder="1" applyAlignment="1">
      <alignment horizontal="right" vertical="center"/>
    </xf>
    <xf numFmtId="164" fontId="2" fillId="0" borderId="90" xfId="0" applyNumberFormat="1" applyFont="1" applyBorder="1" applyAlignment="1">
      <alignment horizontal="right" vertical="center"/>
    </xf>
    <xf numFmtId="164" fontId="12" fillId="0" borderId="38" xfId="0" applyNumberFormat="1" applyFont="1" applyFill="1" applyBorder="1" applyAlignment="1">
      <alignment horizontal="right" vertical="center"/>
    </xf>
    <xf numFmtId="164" fontId="12" fillId="0" borderId="103" xfId="0" applyNumberFormat="1" applyFont="1" applyFill="1" applyBorder="1" applyAlignment="1">
      <alignment horizontal="right" vertical="center"/>
    </xf>
    <xf numFmtId="164" fontId="2" fillId="0" borderId="103" xfId="0" applyNumberFormat="1" applyFont="1" applyBorder="1" applyAlignment="1">
      <alignment horizontal="right" vertical="center"/>
    </xf>
    <xf numFmtId="164" fontId="2" fillId="0" borderId="35" xfId="0" applyNumberFormat="1" applyFont="1" applyBorder="1" applyAlignment="1">
      <alignment horizontal="right" vertical="center"/>
    </xf>
    <xf numFmtId="164" fontId="12" fillId="0" borderId="13" xfId="0" applyNumberFormat="1" applyFont="1" applyFill="1" applyBorder="1" applyAlignment="1">
      <alignment horizontal="center" vertical="center"/>
    </xf>
    <xf numFmtId="164" fontId="12" fillId="0" borderId="26" xfId="0" applyNumberFormat="1" applyFont="1" applyFill="1" applyBorder="1" applyAlignment="1">
      <alignment horizontal="center" vertical="center"/>
    </xf>
    <xf numFmtId="164" fontId="12" fillId="0" borderId="103" xfId="0" applyNumberFormat="1" applyFont="1" applyBorder="1" applyAlignment="1">
      <alignment horizontal="center" vertical="center"/>
    </xf>
    <xf numFmtId="164" fontId="12" fillId="0" borderId="35" xfId="0" applyNumberFormat="1" applyFont="1" applyBorder="1" applyAlignment="1">
      <alignment horizontal="center" vertical="center"/>
    </xf>
    <xf numFmtId="0" fontId="1" fillId="33" borderId="65" xfId="0" applyFont="1" applyFill="1" applyBorder="1" applyAlignment="1" applyProtection="1">
      <alignment horizontal="center" vertical="center"/>
      <protection/>
    </xf>
    <xf numFmtId="0" fontId="2" fillId="0" borderId="0" xfId="0" applyFont="1" applyFill="1" applyAlignment="1" quotePrefix="1">
      <alignment horizontal="left"/>
    </xf>
    <xf numFmtId="168" fontId="2" fillId="0" borderId="0" xfId="0" applyNumberFormat="1" applyFont="1" applyAlignment="1" applyProtection="1" quotePrefix="1">
      <alignment horizontal="left"/>
      <protection/>
    </xf>
    <xf numFmtId="168" fontId="3" fillId="0" borderId="0" xfId="0" applyNumberFormat="1" applyFont="1" applyAlignment="1" applyProtection="1" quotePrefix="1">
      <alignment horizontal="left"/>
      <protection/>
    </xf>
    <xf numFmtId="0" fontId="2" fillId="0" borderId="0" xfId="0" applyFont="1" applyFill="1" applyBorder="1" applyAlignment="1" quotePrefix="1">
      <alignment/>
    </xf>
    <xf numFmtId="0" fontId="2" fillId="0" borderId="0" xfId="0" applyFont="1" applyFill="1" applyBorder="1" applyAlignment="1" quotePrefix="1">
      <alignment horizontal="left"/>
    </xf>
    <xf numFmtId="164" fontId="2" fillId="0" borderId="0" xfId="0" applyNumberFormat="1" applyFont="1" applyFill="1" applyAlignment="1">
      <alignment/>
    </xf>
    <xf numFmtId="164" fontId="1" fillId="0" borderId="57" xfId="0" applyNumberFormat="1" applyFont="1" applyBorder="1" applyAlignment="1">
      <alignment/>
    </xf>
    <xf numFmtId="0" fontId="2" fillId="0" borderId="0" xfId="0" applyFont="1" applyAlignment="1">
      <alignment/>
    </xf>
    <xf numFmtId="164" fontId="2" fillId="0" borderId="57" xfId="0" applyNumberFormat="1" applyFont="1" applyBorder="1" applyAlignment="1">
      <alignment/>
    </xf>
    <xf numFmtId="164" fontId="2" fillId="0" borderId="65" xfId="0" applyNumberFormat="1" applyFont="1" applyBorder="1" applyAlignment="1">
      <alignment/>
    </xf>
    <xf numFmtId="164" fontId="2" fillId="0" borderId="104" xfId="0" applyNumberFormat="1" applyFont="1" applyBorder="1" applyAlignment="1">
      <alignment/>
    </xf>
    <xf numFmtId="164" fontId="2" fillId="0" borderId="92" xfId="0" applyNumberFormat="1" applyFont="1" applyBorder="1" applyAlignment="1">
      <alignment/>
    </xf>
    <xf numFmtId="164" fontId="2" fillId="0" borderId="116" xfId="0" applyNumberFormat="1" applyFont="1" applyBorder="1" applyAlignment="1">
      <alignment/>
    </xf>
    <xf numFmtId="164" fontId="2" fillId="0" borderId="125" xfId="0" applyNumberFormat="1" applyFont="1" applyBorder="1" applyAlignment="1">
      <alignment/>
    </xf>
    <xf numFmtId="164" fontId="2" fillId="0" borderId="87" xfId="0" applyNumberFormat="1" applyFont="1" applyBorder="1" applyAlignment="1">
      <alignment/>
    </xf>
    <xf numFmtId="164" fontId="2" fillId="0" borderId="149" xfId="0" applyNumberFormat="1" applyFont="1" applyBorder="1" applyAlignment="1">
      <alignment/>
    </xf>
    <xf numFmtId="164" fontId="2" fillId="0" borderId="110" xfId="0" applyNumberFormat="1" applyFont="1" applyBorder="1" applyAlignment="1">
      <alignment/>
    </xf>
    <xf numFmtId="164" fontId="2" fillId="0" borderId="55" xfId="0" applyNumberFormat="1" applyFont="1" applyBorder="1" applyAlignment="1">
      <alignment/>
    </xf>
    <xf numFmtId="164" fontId="2" fillId="0" borderId="59" xfId="0" applyNumberFormat="1" applyFont="1" applyBorder="1" applyAlignment="1">
      <alignment/>
    </xf>
    <xf numFmtId="164" fontId="2" fillId="0" borderId="84" xfId="0" applyNumberFormat="1" applyFont="1" applyBorder="1" applyAlignment="1">
      <alignment/>
    </xf>
    <xf numFmtId="0" fontId="2" fillId="0" borderId="14" xfId="0" applyFont="1" applyBorder="1" applyAlignment="1">
      <alignment/>
    </xf>
    <xf numFmtId="0" fontId="2" fillId="0" borderId="67" xfId="0" applyFont="1" applyBorder="1" applyAlignment="1">
      <alignment/>
    </xf>
    <xf numFmtId="0" fontId="2" fillId="0" borderId="24" xfId="0" applyFont="1" applyBorder="1" applyAlignment="1">
      <alignment/>
    </xf>
    <xf numFmtId="164" fontId="2" fillId="0" borderId="56" xfId="0" applyNumberFormat="1" applyFont="1" applyBorder="1" applyAlignment="1">
      <alignment/>
    </xf>
    <xf numFmtId="164" fontId="2" fillId="0" borderId="62" xfId="0" applyNumberFormat="1" applyFont="1" applyBorder="1" applyAlignment="1">
      <alignment/>
    </xf>
    <xf numFmtId="164" fontId="2" fillId="0" borderId="10" xfId="0" applyNumberFormat="1" applyFont="1" applyBorder="1" applyAlignment="1">
      <alignment/>
    </xf>
    <xf numFmtId="164" fontId="2" fillId="0" borderId="23" xfId="0" applyNumberFormat="1" applyFont="1" applyBorder="1" applyAlignment="1">
      <alignment/>
    </xf>
    <xf numFmtId="164" fontId="2" fillId="0" borderId="0" xfId="0" applyNumberFormat="1" applyFont="1" applyBorder="1" applyAlignment="1">
      <alignment/>
    </xf>
    <xf numFmtId="164" fontId="2" fillId="0" borderId="25" xfId="0" applyNumberFormat="1" applyFont="1" applyBorder="1" applyAlignment="1">
      <alignment/>
    </xf>
    <xf numFmtId="164" fontId="1" fillId="0" borderId="106" xfId="0" applyNumberFormat="1" applyFont="1" applyBorder="1" applyAlignment="1">
      <alignment horizontal="center"/>
    </xf>
    <xf numFmtId="164" fontId="2" fillId="0" borderId="106" xfId="0" applyNumberFormat="1" applyFont="1" applyBorder="1" applyAlignment="1">
      <alignment horizontal="center"/>
    </xf>
    <xf numFmtId="164" fontId="2" fillId="0" borderId="104" xfId="0" applyNumberFormat="1" applyFont="1" applyBorder="1" applyAlignment="1">
      <alignment horizontal="center"/>
    </xf>
    <xf numFmtId="164" fontId="2" fillId="0" borderId="92" xfId="0" applyNumberFormat="1" applyFont="1" applyBorder="1" applyAlignment="1">
      <alignment horizontal="center"/>
    </xf>
    <xf numFmtId="164" fontId="2" fillId="0" borderId="116" xfId="0" applyNumberFormat="1" applyFont="1" applyBorder="1" applyAlignment="1">
      <alignment horizontal="center"/>
    </xf>
    <xf numFmtId="164" fontId="23" fillId="0" borderId="49" xfId="0" applyNumberFormat="1" applyFont="1" applyBorder="1" applyAlignment="1">
      <alignment horizontal="center"/>
    </xf>
    <xf numFmtId="164" fontId="23" fillId="0" borderId="22" xfId="0" applyNumberFormat="1" applyFont="1" applyBorder="1" applyAlignment="1">
      <alignment horizontal="center"/>
    </xf>
    <xf numFmtId="164" fontId="12" fillId="0" borderId="49" xfId="0" applyNumberFormat="1" applyFont="1" applyBorder="1" applyAlignment="1">
      <alignment horizontal="center"/>
    </xf>
    <xf numFmtId="164" fontId="12" fillId="0" borderId="22" xfId="0" applyNumberFormat="1" applyFont="1" applyBorder="1" applyAlignment="1">
      <alignment horizontal="center"/>
    </xf>
    <xf numFmtId="164" fontId="12" fillId="0" borderId="122" xfId="0" applyNumberFormat="1" applyFont="1" applyBorder="1" applyAlignment="1">
      <alignment horizontal="center"/>
    </xf>
    <xf numFmtId="164" fontId="12" fillId="0" borderId="23" xfId="0" applyNumberFormat="1" applyFont="1" applyBorder="1" applyAlignment="1">
      <alignment horizontal="center"/>
    </xf>
    <xf numFmtId="164" fontId="12" fillId="0" borderId="97" xfId="0" applyNumberFormat="1" applyFont="1" applyBorder="1" applyAlignment="1">
      <alignment horizontal="center"/>
    </xf>
    <xf numFmtId="164" fontId="12" fillId="0" borderId="62" xfId="0" applyNumberFormat="1" applyFont="1" applyBorder="1" applyAlignment="1">
      <alignment horizontal="center"/>
    </xf>
    <xf numFmtId="164" fontId="12" fillId="0" borderId="53" xfId="0" applyNumberFormat="1" applyFont="1" applyBorder="1" applyAlignment="1">
      <alignment horizontal="center"/>
    </xf>
    <xf numFmtId="164" fontId="12" fillId="0" borderId="27" xfId="0" applyNumberFormat="1" applyFont="1" applyBorder="1" applyAlignment="1">
      <alignment horizontal="center"/>
    </xf>
    <xf numFmtId="168" fontId="2" fillId="0" borderId="0" xfId="0" applyNumberFormat="1" applyFont="1" applyFill="1" applyAlignment="1">
      <alignment/>
    </xf>
    <xf numFmtId="164" fontId="1" fillId="0" borderId="55" xfId="0" applyNumberFormat="1" applyFont="1" applyBorder="1" applyAlignment="1">
      <alignment/>
    </xf>
    <xf numFmtId="164" fontId="1" fillId="0" borderId="54" xfId="0" applyNumberFormat="1" applyFont="1" applyBorder="1" applyAlignment="1">
      <alignment/>
    </xf>
    <xf numFmtId="1" fontId="2" fillId="0" borderId="12" xfId="0" applyNumberFormat="1" applyFont="1" applyBorder="1" applyAlignment="1">
      <alignment/>
    </xf>
    <xf numFmtId="164" fontId="2" fillId="0" borderId="54" xfId="0" applyNumberFormat="1" applyFont="1" applyBorder="1" applyAlignment="1">
      <alignment/>
    </xf>
    <xf numFmtId="164" fontId="1" fillId="0" borderId="110" xfId="0" applyNumberFormat="1" applyFont="1" applyBorder="1" applyAlignment="1">
      <alignment/>
    </xf>
    <xf numFmtId="1" fontId="2" fillId="0" borderId="11" xfId="0" applyNumberFormat="1" applyFont="1" applyBorder="1" applyAlignment="1">
      <alignment/>
    </xf>
    <xf numFmtId="164" fontId="1" fillId="0" borderId="65" xfId="0" applyNumberFormat="1" applyFont="1" applyBorder="1" applyAlignment="1">
      <alignment/>
    </xf>
    <xf numFmtId="1" fontId="1" fillId="0" borderId="11" xfId="0" applyNumberFormat="1" applyFont="1" applyBorder="1" applyAlignment="1">
      <alignment/>
    </xf>
    <xf numFmtId="0" fontId="1" fillId="33" borderId="130" xfId="0" applyFont="1" applyFill="1" applyBorder="1" applyAlignment="1" applyProtection="1">
      <alignment horizontal="center" vertical="center"/>
      <protection/>
    </xf>
    <xf numFmtId="0" fontId="23" fillId="33" borderId="23" xfId="0" applyFont="1" applyFill="1" applyBorder="1" applyAlignment="1">
      <alignment horizontal="center" vertical="center"/>
    </xf>
    <xf numFmtId="0" fontId="23" fillId="33" borderId="86" xfId="0" applyFont="1" applyFill="1" applyBorder="1" applyAlignment="1">
      <alignment horizontal="center" vertical="center"/>
    </xf>
    <xf numFmtId="0" fontId="23" fillId="33" borderId="13" xfId="0" applyFont="1" applyFill="1" applyBorder="1" applyAlignment="1">
      <alignment horizontal="center" vertical="center"/>
    </xf>
    <xf numFmtId="0" fontId="23" fillId="33" borderId="70" xfId="0" applyFont="1" applyFill="1" applyBorder="1" applyAlignment="1">
      <alignment horizontal="center" vertical="center"/>
    </xf>
    <xf numFmtId="0" fontId="1" fillId="33" borderId="90" xfId="0" applyFont="1" applyFill="1" applyBorder="1" applyAlignment="1">
      <alignment horizontal="center"/>
    </xf>
    <xf numFmtId="0" fontId="1" fillId="33" borderId="101" xfId="0" applyFont="1" applyFill="1" applyBorder="1" applyAlignment="1">
      <alignment horizontal="center"/>
    </xf>
    <xf numFmtId="0" fontId="23" fillId="33" borderId="85" xfId="0" applyFont="1" applyFill="1" applyBorder="1" applyAlignment="1">
      <alignment horizontal="center" vertical="center"/>
    </xf>
    <xf numFmtId="0" fontId="23" fillId="33" borderId="94" xfId="0" applyFont="1" applyFill="1" applyBorder="1" applyAlignment="1">
      <alignment horizontal="center" vertical="center"/>
    </xf>
    <xf numFmtId="0" fontId="23" fillId="33" borderId="40" xfId="0" applyFont="1" applyFill="1" applyBorder="1" applyAlignment="1">
      <alignment horizontal="center" vertical="center"/>
    </xf>
    <xf numFmtId="166" fontId="23" fillId="0" borderId="59" xfId="0" applyNumberFormat="1" applyFont="1" applyBorder="1" applyAlignment="1" applyProtection="1">
      <alignment horizontal="right"/>
      <protection locked="0"/>
    </xf>
    <xf numFmtId="0" fontId="0" fillId="0" borderId="0" xfId="0" applyFont="1" applyAlignment="1">
      <alignment/>
    </xf>
    <xf numFmtId="0" fontId="1" fillId="33" borderId="94" xfId="0" applyFont="1" applyFill="1" applyBorder="1" applyAlignment="1">
      <alignment horizontal="center" vertical="center" wrapText="1"/>
    </xf>
    <xf numFmtId="2" fontId="2" fillId="0" borderId="67" xfId="0" applyNumberFormat="1" applyFont="1" applyBorder="1" applyAlignment="1">
      <alignment horizontal="right" vertical="center" wrapText="1"/>
    </xf>
    <xf numFmtId="0" fontId="2" fillId="0" borderId="66" xfId="0" applyFont="1" applyBorder="1" applyAlignment="1">
      <alignment horizontal="right" vertical="center" wrapText="1"/>
    </xf>
    <xf numFmtId="0" fontId="2" fillId="0" borderId="67" xfId="0" applyFont="1" applyBorder="1" applyAlignment="1">
      <alignment horizontal="right" vertical="center" wrapText="1"/>
    </xf>
    <xf numFmtId="0" fontId="2" fillId="0" borderId="101" xfId="0" applyFont="1" applyBorder="1" applyAlignment="1">
      <alignment horizontal="center" vertical="center"/>
    </xf>
    <xf numFmtId="2" fontId="2" fillId="0" borderId="66" xfId="0" applyNumberFormat="1" applyFont="1" applyBorder="1" applyAlignment="1">
      <alignment horizontal="right" vertical="center" wrapText="1"/>
    </xf>
    <xf numFmtId="0" fontId="2" fillId="0" borderId="67" xfId="0" applyFont="1" applyBorder="1" applyAlignment="1">
      <alignment horizontal="right" vertical="center"/>
    </xf>
    <xf numFmtId="0" fontId="2" fillId="0" borderId="84" xfId="0" applyFont="1" applyBorder="1" applyAlignment="1">
      <alignment horizontal="right" vertical="center" wrapText="1"/>
    </xf>
    <xf numFmtId="2" fontId="1" fillId="0" borderId="66" xfId="0" applyNumberFormat="1" applyFont="1" applyBorder="1" applyAlignment="1">
      <alignment horizontal="right" vertical="center"/>
    </xf>
    <xf numFmtId="0" fontId="2" fillId="0" borderId="10" xfId="0" applyFont="1" applyBorder="1" applyAlignment="1">
      <alignment horizontal="right" vertical="center"/>
    </xf>
    <xf numFmtId="2" fontId="2" fillId="0" borderId="10" xfId="0" applyNumberFormat="1" applyFont="1" applyBorder="1" applyAlignment="1">
      <alignment horizontal="right" vertical="center"/>
    </xf>
    <xf numFmtId="0" fontId="2" fillId="0" borderId="10" xfId="0" applyFont="1" applyBorder="1" applyAlignment="1">
      <alignment horizontal="right" vertical="center" wrapText="1"/>
    </xf>
    <xf numFmtId="0" fontId="2" fillId="0" borderId="14" xfId="0" applyFont="1" applyBorder="1" applyAlignment="1">
      <alignment horizontal="right" vertical="center" wrapText="1"/>
    </xf>
    <xf numFmtId="0" fontId="2" fillId="0" borderId="90" xfId="0" applyFont="1" applyBorder="1" applyAlignment="1">
      <alignment vertical="center" wrapText="1"/>
    </xf>
    <xf numFmtId="0" fontId="2" fillId="0" borderId="101" xfId="0" applyFont="1" applyBorder="1" applyAlignment="1">
      <alignment horizontal="center" vertical="center" wrapText="1"/>
    </xf>
    <xf numFmtId="0" fontId="1" fillId="0" borderId="90" xfId="0" applyFont="1" applyBorder="1" applyAlignment="1">
      <alignment horizontal="right" vertical="center"/>
    </xf>
    <xf numFmtId="0" fontId="1" fillId="0" borderId="38" xfId="0" applyFont="1" applyFill="1" applyBorder="1" applyAlignment="1">
      <alignment horizontal="right" vertical="center"/>
    </xf>
    <xf numFmtId="0" fontId="2" fillId="0" borderId="93" xfId="0" applyFont="1" applyBorder="1" applyAlignment="1">
      <alignment horizontal="right" vertical="center"/>
    </xf>
    <xf numFmtId="0" fontId="2" fillId="0" borderId="103" xfId="0" applyFont="1" applyBorder="1" applyAlignment="1">
      <alignment vertical="center"/>
    </xf>
    <xf numFmtId="0" fontId="2" fillId="0" borderId="35" xfId="0" applyFont="1" applyBorder="1" applyAlignment="1">
      <alignment vertical="center" wrapText="1"/>
    </xf>
    <xf numFmtId="0" fontId="0" fillId="0" borderId="0" xfId="0" applyAlignment="1">
      <alignment/>
    </xf>
    <xf numFmtId="0" fontId="0" fillId="0" borderId="0" xfId="0" applyBorder="1" applyAlignment="1">
      <alignment/>
    </xf>
    <xf numFmtId="0" fontId="2" fillId="0" borderId="0" xfId="0" applyFont="1" applyBorder="1" applyAlignment="1">
      <alignment horizontal="right" vertical="top" wrapText="1"/>
    </xf>
    <xf numFmtId="0" fontId="2" fillId="0" borderId="0" xfId="0" applyFont="1" applyBorder="1" applyAlignment="1">
      <alignment vertical="top"/>
    </xf>
    <xf numFmtId="0" fontId="0" fillId="0" borderId="0" xfId="0" applyFont="1" applyBorder="1" applyAlignment="1">
      <alignment/>
    </xf>
    <xf numFmtId="0" fontId="1" fillId="0" borderId="14" xfId="0" applyFont="1" applyFill="1" applyBorder="1" applyAlignment="1">
      <alignment horizontal="right" vertical="center"/>
    </xf>
    <xf numFmtId="0" fontId="1" fillId="0" borderId="10" xfId="0" applyFont="1" applyFill="1" applyBorder="1" applyAlignment="1">
      <alignment horizontal="left" vertical="center"/>
    </xf>
    <xf numFmtId="0" fontId="2" fillId="0" borderId="15" xfId="0" applyFont="1" applyBorder="1" applyAlignment="1">
      <alignment vertical="center" wrapText="1"/>
    </xf>
    <xf numFmtId="0" fontId="1" fillId="0" borderId="15" xfId="0" applyFont="1" applyBorder="1" applyAlignment="1">
      <alignment horizontal="right" vertical="center"/>
    </xf>
    <xf numFmtId="0" fontId="1" fillId="0" borderId="36" xfId="0" applyFont="1" applyFill="1" applyBorder="1" applyAlignment="1">
      <alignment horizontal="right" vertical="center"/>
    </xf>
    <xf numFmtId="0" fontId="2" fillId="0" borderId="67" xfId="0" applyFont="1" applyBorder="1" applyAlignment="1">
      <alignment horizontal="left" vertical="center" wrapText="1"/>
    </xf>
    <xf numFmtId="0" fontId="2" fillId="0" borderId="30" xfId="0" applyFont="1" applyBorder="1" applyAlignment="1">
      <alignment vertical="center" wrapText="1"/>
    </xf>
    <xf numFmtId="0" fontId="2" fillId="0" borderId="67" xfId="0" applyFont="1" applyBorder="1" applyAlignment="1">
      <alignment vertical="center" wrapText="1"/>
    </xf>
    <xf numFmtId="0" fontId="2" fillId="0" borderId="55" xfId="0" applyFont="1" applyBorder="1" applyAlignment="1">
      <alignment vertical="center"/>
    </xf>
    <xf numFmtId="0" fontId="2" fillId="0" borderId="59" xfId="0" applyFont="1" applyBorder="1" applyAlignment="1">
      <alignment horizontal="center" vertical="center" wrapText="1"/>
    </xf>
    <xf numFmtId="0" fontId="2" fillId="0" borderId="105" xfId="0" applyFont="1" applyBorder="1" applyAlignment="1">
      <alignment horizontal="left" vertical="center"/>
    </xf>
    <xf numFmtId="0" fontId="0" fillId="0" borderId="0" xfId="0" applyBorder="1" applyAlignment="1">
      <alignment horizontal="right"/>
    </xf>
    <xf numFmtId="164" fontId="2" fillId="0" borderId="15" xfId="0" applyNumberFormat="1" applyFont="1" applyBorder="1" applyAlignment="1">
      <alignment horizontal="center" vertical="center"/>
    </xf>
    <xf numFmtId="164" fontId="2" fillId="0" borderId="101" xfId="0" applyNumberFormat="1" applyFont="1" applyBorder="1" applyAlignment="1">
      <alignment horizontal="center" vertical="center"/>
    </xf>
    <xf numFmtId="164" fontId="2" fillId="0" borderId="36" xfId="0" applyNumberFormat="1" applyFont="1" applyBorder="1" applyAlignment="1">
      <alignment horizontal="center" vertical="center"/>
    </xf>
    <xf numFmtId="0" fontId="12" fillId="0" borderId="38" xfId="0" applyFont="1" applyBorder="1" applyAlignment="1">
      <alignment horizontal="center" vertical="center"/>
    </xf>
    <xf numFmtId="2" fontId="12" fillId="0" borderId="103" xfId="0" applyNumberFormat="1" applyFont="1" applyBorder="1" applyAlignment="1">
      <alignment horizontal="left" vertical="center" indent="1"/>
    </xf>
    <xf numFmtId="0" fontId="1" fillId="33" borderId="64" xfId="0" applyFont="1" applyFill="1" applyBorder="1" applyAlignment="1">
      <alignment horizontal="center"/>
    </xf>
    <xf numFmtId="0" fontId="1" fillId="33" borderId="15" xfId="0" applyFont="1" applyFill="1" applyBorder="1" applyAlignment="1">
      <alignment horizontal="center"/>
    </xf>
    <xf numFmtId="0" fontId="1" fillId="33" borderId="101" xfId="0" applyFont="1" applyFill="1" applyBorder="1" applyAlignment="1">
      <alignment/>
    </xf>
    <xf numFmtId="0" fontId="2" fillId="0" borderId="12" xfId="0" applyFont="1" applyBorder="1" applyAlignment="1">
      <alignment/>
    </xf>
    <xf numFmtId="164" fontId="2" fillId="0" borderId="37" xfId="0" applyNumberFormat="1" applyFont="1" applyBorder="1" applyAlignment="1">
      <alignment/>
    </xf>
    <xf numFmtId="164" fontId="2" fillId="0" borderId="55" xfId="0" applyNumberFormat="1" applyFont="1" applyBorder="1" applyAlignment="1">
      <alignment/>
    </xf>
    <xf numFmtId="164" fontId="2" fillId="0" borderId="41" xfId="0" applyNumberFormat="1" applyFont="1" applyBorder="1" applyAlignment="1">
      <alignment/>
    </xf>
    <xf numFmtId="164" fontId="2" fillId="0" borderId="57" xfId="0" applyNumberFormat="1" applyFont="1" applyBorder="1" applyAlignment="1">
      <alignment/>
    </xf>
    <xf numFmtId="164" fontId="2" fillId="0" borderId="12" xfId="0" applyNumberFormat="1" applyFont="1" applyBorder="1" applyAlignment="1" quotePrefix="1">
      <alignment horizontal="right"/>
    </xf>
    <xf numFmtId="0" fontId="0" fillId="0" borderId="12" xfId="0" applyFont="1" applyBorder="1" applyAlignment="1">
      <alignment/>
    </xf>
    <xf numFmtId="164" fontId="2" fillId="0" borderId="40" xfId="0" applyNumberFormat="1" applyFont="1" applyBorder="1" applyAlignment="1">
      <alignment/>
    </xf>
    <xf numFmtId="0" fontId="2" fillId="0" borderId="11" xfId="0" applyFont="1" applyBorder="1" applyAlignment="1">
      <alignment/>
    </xf>
    <xf numFmtId="164" fontId="2" fillId="0" borderId="105" xfId="0" applyNumberFormat="1" applyFont="1" applyBorder="1" applyAlignment="1">
      <alignment/>
    </xf>
    <xf numFmtId="164" fontId="2" fillId="0" borderId="60" xfId="0" applyNumberFormat="1" applyFont="1" applyBorder="1" applyAlignment="1">
      <alignment/>
    </xf>
    <xf numFmtId="0" fontId="2" fillId="0" borderId="13" xfId="0" applyFont="1" applyBorder="1" applyAlignment="1">
      <alignment/>
    </xf>
    <xf numFmtId="164" fontId="2" fillId="0" borderId="65" xfId="0" applyNumberFormat="1" applyFont="1" applyBorder="1" applyAlignment="1">
      <alignment/>
    </xf>
    <xf numFmtId="164" fontId="2" fillId="0" borderId="61" xfId="0" applyNumberFormat="1" applyFont="1" applyBorder="1" applyAlignment="1">
      <alignment/>
    </xf>
    <xf numFmtId="0" fontId="2" fillId="0" borderId="34" xfId="0" applyFont="1" applyBorder="1" applyAlignment="1">
      <alignment/>
    </xf>
    <xf numFmtId="0" fontId="2" fillId="0" borderId="32" xfId="0" applyFont="1" applyBorder="1" applyAlignment="1">
      <alignment/>
    </xf>
    <xf numFmtId="164" fontId="2" fillId="0" borderId="38" xfId="0" applyNumberFormat="1" applyFont="1" applyFill="1" applyBorder="1" applyAlignment="1">
      <alignment/>
    </xf>
    <xf numFmtId="164" fontId="2" fillId="0" borderId="103" xfId="0" applyNumberFormat="1" applyFont="1" applyFill="1" applyBorder="1" applyAlignment="1">
      <alignment/>
    </xf>
    <xf numFmtId="164" fontId="2" fillId="0" borderId="42" xfId="0" applyNumberFormat="1" applyFont="1" applyFill="1" applyBorder="1" applyAlignment="1">
      <alignment/>
    </xf>
    <xf numFmtId="0" fontId="1" fillId="0" borderId="0" xfId="0" applyFont="1" applyAlignment="1">
      <alignment horizontal="center"/>
    </xf>
    <xf numFmtId="0" fontId="1" fillId="33" borderId="40" xfId="0" applyFont="1" applyFill="1" applyBorder="1" applyAlignment="1" applyProtection="1">
      <alignment horizontal="center" vertical="center"/>
      <protection/>
    </xf>
    <xf numFmtId="0" fontId="17" fillId="0" borderId="0" xfId="0" applyFont="1" applyAlignment="1">
      <alignment horizontal="center" vertical="center"/>
    </xf>
    <xf numFmtId="0" fontId="2" fillId="0" borderId="10" xfId="0" applyFont="1" applyBorder="1" applyAlignment="1">
      <alignment horizontal="center"/>
    </xf>
    <xf numFmtId="0" fontId="1" fillId="33" borderId="85" xfId="0" applyFont="1" applyFill="1" applyBorder="1" applyAlignment="1" applyProtection="1">
      <alignment horizontal="center" vertical="center"/>
      <protection/>
    </xf>
    <xf numFmtId="0" fontId="1" fillId="0" borderId="0" xfId="0" applyFont="1" applyAlignment="1" applyProtection="1">
      <alignment horizontal="center" vertical="center"/>
      <protection/>
    </xf>
    <xf numFmtId="0" fontId="17" fillId="0" borderId="0" xfId="0" applyFont="1" applyFill="1" applyAlignment="1" applyProtection="1">
      <alignment horizontal="center" vertical="center"/>
      <protection/>
    </xf>
    <xf numFmtId="0" fontId="0" fillId="0" borderId="0" xfId="0" applyFont="1" applyAlignment="1">
      <alignment/>
    </xf>
    <xf numFmtId="0" fontId="1" fillId="0" borderId="0" xfId="0" applyFont="1" applyAlignment="1">
      <alignment horizontal="right"/>
    </xf>
    <xf numFmtId="0" fontId="23" fillId="33" borderId="150" xfId="0" applyFont="1" applyFill="1" applyBorder="1" applyAlignment="1" quotePrefix="1">
      <alignment horizontal="center"/>
    </xf>
    <xf numFmtId="0" fontId="23" fillId="33" borderId="89" xfId="0" applyFont="1" applyFill="1" applyBorder="1" applyAlignment="1" quotePrefix="1">
      <alignment horizontal="center"/>
    </xf>
    <xf numFmtId="0" fontId="23" fillId="33" borderId="10" xfId="0" applyFont="1" applyFill="1" applyBorder="1" applyAlignment="1">
      <alignment horizontal="center"/>
    </xf>
    <xf numFmtId="0" fontId="23" fillId="33" borderId="13" xfId="0" applyFont="1" applyFill="1" applyBorder="1" applyAlignment="1">
      <alignment horizontal="center" wrapText="1"/>
    </xf>
    <xf numFmtId="0" fontId="23" fillId="33" borderId="84" xfId="0" applyFont="1" applyFill="1" applyBorder="1" applyAlignment="1">
      <alignment horizontal="center"/>
    </xf>
    <xf numFmtId="0" fontId="23" fillId="33" borderId="24" xfId="0" applyFont="1" applyFill="1" applyBorder="1" applyAlignment="1">
      <alignment horizontal="center" wrapText="1"/>
    </xf>
    <xf numFmtId="0" fontId="2" fillId="0" borderId="37" xfId="0" applyFont="1" applyBorder="1" applyAlignment="1">
      <alignment/>
    </xf>
    <xf numFmtId="176" fontId="2" fillId="0" borderId="0" xfId="0" applyNumberFormat="1" applyFont="1" applyBorder="1" applyAlignment="1">
      <alignment/>
    </xf>
    <xf numFmtId="177" fontId="2" fillId="0" borderId="12" xfId="0" applyNumberFormat="1" applyFont="1" applyBorder="1" applyAlignment="1">
      <alignment/>
    </xf>
    <xf numFmtId="176" fontId="2" fillId="0" borderId="54" xfId="0" applyNumberFormat="1" applyFont="1" applyBorder="1" applyAlignment="1">
      <alignment/>
    </xf>
    <xf numFmtId="176" fontId="2" fillId="0" borderId="0" xfId="0" applyNumberFormat="1" applyFont="1" applyFill="1" applyBorder="1" applyAlignment="1">
      <alignment/>
    </xf>
    <xf numFmtId="177" fontId="2" fillId="0" borderId="22" xfId="0" applyNumberFormat="1" applyFont="1" applyFill="1" applyBorder="1" applyAlignment="1">
      <alignment/>
    </xf>
    <xf numFmtId="177" fontId="2" fillId="0" borderId="12" xfId="0" applyNumberFormat="1" applyFont="1" applyFill="1" applyBorder="1" applyAlignment="1">
      <alignment/>
    </xf>
    <xf numFmtId="176" fontId="2" fillId="0" borderId="54" xfId="0" applyNumberFormat="1" applyFont="1" applyFill="1" applyBorder="1" applyAlignment="1">
      <alignment/>
    </xf>
    <xf numFmtId="0" fontId="2" fillId="0" borderId="40" xfId="0" applyFont="1" applyBorder="1" applyAlignment="1">
      <alignment/>
    </xf>
    <xf numFmtId="176" fontId="2" fillId="0" borderId="10" xfId="0" applyNumberFormat="1" applyFont="1" applyBorder="1" applyAlignment="1">
      <alignment/>
    </xf>
    <xf numFmtId="177" fontId="2" fillId="0" borderId="13" xfId="0" applyNumberFormat="1" applyFont="1" applyBorder="1" applyAlignment="1">
      <alignment/>
    </xf>
    <xf numFmtId="176" fontId="2" fillId="0" borderId="10" xfId="0" applyNumberFormat="1" applyFont="1" applyFill="1" applyBorder="1" applyAlignment="1">
      <alignment/>
    </xf>
    <xf numFmtId="177" fontId="2" fillId="0" borderId="13" xfId="0" applyNumberFormat="1" applyFont="1" applyFill="1" applyBorder="1" applyAlignment="1">
      <alignment/>
    </xf>
    <xf numFmtId="176" fontId="2" fillId="0" borderId="84" xfId="0" applyNumberFormat="1" applyFont="1" applyFill="1" applyBorder="1" applyAlignment="1">
      <alignment/>
    </xf>
    <xf numFmtId="177" fontId="2" fillId="0" borderId="23" xfId="0" applyNumberFormat="1" applyFont="1" applyFill="1" applyBorder="1" applyAlignment="1">
      <alignment/>
    </xf>
    <xf numFmtId="0" fontId="1" fillId="0" borderId="91" xfId="0" applyFont="1" applyBorder="1" applyAlignment="1">
      <alignment horizontal="center" vertical="center"/>
    </xf>
    <xf numFmtId="176" fontId="23" fillId="0" borderId="25" xfId="0" applyNumberFormat="1" applyFont="1" applyBorder="1" applyAlignment="1">
      <alignment vertical="center"/>
    </xf>
    <xf numFmtId="177" fontId="23" fillId="0" borderId="26" xfId="0" applyNumberFormat="1" applyFont="1" applyBorder="1" applyAlignment="1">
      <alignment vertical="center"/>
    </xf>
    <xf numFmtId="176" fontId="23" fillId="0" borderId="93" xfId="0" applyNumberFormat="1" applyFont="1" applyFill="1" applyBorder="1" applyAlignment="1">
      <alignment vertical="center"/>
    </xf>
    <xf numFmtId="177" fontId="23" fillId="0" borderId="26" xfId="0" applyNumberFormat="1" applyFont="1" applyFill="1" applyBorder="1" applyAlignment="1">
      <alignment vertical="center"/>
    </xf>
    <xf numFmtId="176" fontId="23" fillId="0" borderId="25" xfId="0" applyNumberFormat="1" applyFont="1" applyFill="1" applyBorder="1" applyAlignment="1">
      <alignment vertical="center"/>
    </xf>
    <xf numFmtId="177" fontId="23" fillId="0" borderId="27" xfId="0" applyNumberFormat="1" applyFont="1" applyFill="1" applyBorder="1" applyAlignment="1">
      <alignment vertical="center"/>
    </xf>
    <xf numFmtId="0" fontId="0" fillId="0" borderId="0" xfId="0" applyFont="1" applyBorder="1" applyAlignment="1">
      <alignment/>
    </xf>
    <xf numFmtId="177" fontId="2" fillId="0" borderId="54" xfId="0" applyNumberFormat="1" applyFont="1" applyBorder="1" applyAlignment="1">
      <alignment/>
    </xf>
    <xf numFmtId="177" fontId="2" fillId="0" borderId="0" xfId="0" applyNumberFormat="1" applyFont="1" applyFill="1" applyBorder="1" applyAlignment="1">
      <alignment/>
    </xf>
    <xf numFmtId="178" fontId="2" fillId="0" borderId="12" xfId="0" applyNumberFormat="1" applyFont="1" applyBorder="1" applyAlignment="1">
      <alignment/>
    </xf>
    <xf numFmtId="177" fontId="2" fillId="0" borderId="54" xfId="0" applyNumberFormat="1" applyFont="1" applyFill="1" applyBorder="1" applyAlignment="1">
      <alignment/>
    </xf>
    <xf numFmtId="176" fontId="2" fillId="0" borderId="84" xfId="0" applyNumberFormat="1" applyFont="1" applyBorder="1" applyAlignment="1">
      <alignment/>
    </xf>
    <xf numFmtId="177" fontId="2" fillId="0" borderId="84" xfId="0" applyNumberFormat="1" applyFont="1" applyFill="1" applyBorder="1" applyAlignment="1">
      <alignment/>
    </xf>
    <xf numFmtId="177" fontId="2" fillId="0" borderId="10" xfId="0" applyNumberFormat="1" applyFont="1" applyFill="1" applyBorder="1" applyAlignment="1">
      <alignment/>
    </xf>
    <xf numFmtId="176" fontId="23" fillId="0" borderId="93" xfId="0" applyNumberFormat="1" applyFont="1" applyBorder="1" applyAlignment="1">
      <alignment vertical="center"/>
    </xf>
    <xf numFmtId="177" fontId="23" fillId="0" borderId="93" xfId="0" applyNumberFormat="1" applyFont="1" applyFill="1" applyBorder="1" applyAlignment="1">
      <alignment vertical="center"/>
    </xf>
    <xf numFmtId="177" fontId="23" fillId="0" borderId="25" xfId="0" applyNumberFormat="1" applyFont="1" applyFill="1" applyBorder="1" applyAlignment="1">
      <alignment vertical="center"/>
    </xf>
    <xf numFmtId="0" fontId="1" fillId="33" borderId="151" xfId="0" applyFont="1" applyFill="1" applyBorder="1" applyAlignment="1">
      <alignment horizontal="left"/>
    </xf>
    <xf numFmtId="0" fontId="23" fillId="33" borderId="87" xfId="0" applyFont="1" applyFill="1" applyBorder="1" applyAlignment="1" quotePrefix="1">
      <alignment horizontal="center"/>
    </xf>
    <xf numFmtId="176" fontId="2" fillId="0" borderId="57" xfId="0" applyNumberFormat="1" applyFont="1" applyBorder="1" applyAlignment="1">
      <alignment/>
    </xf>
    <xf numFmtId="176" fontId="2" fillId="0" borderId="12" xfId="0" applyNumberFormat="1" applyFont="1" applyBorder="1" applyAlignment="1">
      <alignment/>
    </xf>
    <xf numFmtId="176" fontId="2" fillId="0" borderId="22" xfId="0" applyNumberFormat="1" applyFont="1" applyFill="1" applyBorder="1" applyAlignment="1">
      <alignment/>
    </xf>
    <xf numFmtId="176" fontId="2" fillId="0" borderId="57" xfId="0" applyNumberFormat="1" applyFont="1" applyFill="1" applyBorder="1" applyAlignment="1">
      <alignment/>
    </xf>
    <xf numFmtId="176" fontId="2" fillId="0" borderId="65" xfId="0" applyNumberFormat="1" applyFont="1" applyBorder="1" applyAlignment="1">
      <alignment/>
    </xf>
    <xf numFmtId="176" fontId="2" fillId="0" borderId="13" xfId="0" applyNumberFormat="1" applyFont="1" applyFill="1" applyBorder="1" applyAlignment="1">
      <alignment/>
    </xf>
    <xf numFmtId="176" fontId="2" fillId="0" borderId="65" xfId="0" applyNumberFormat="1" applyFont="1" applyFill="1" applyBorder="1" applyAlignment="1">
      <alignment/>
    </xf>
    <xf numFmtId="176" fontId="2" fillId="0" borderId="23" xfId="0" applyNumberFormat="1" applyFont="1" applyFill="1" applyBorder="1" applyAlignment="1">
      <alignment/>
    </xf>
    <xf numFmtId="176" fontId="23" fillId="0" borderId="26" xfId="0" applyNumberFormat="1" applyFont="1" applyBorder="1" applyAlignment="1">
      <alignment horizontal="center" vertical="center"/>
    </xf>
    <xf numFmtId="176" fontId="23" fillId="0" borderId="92" xfId="0" applyNumberFormat="1" applyFont="1" applyFill="1" applyBorder="1" applyAlignment="1">
      <alignment horizontal="center" vertical="center"/>
    </xf>
    <xf numFmtId="176" fontId="23" fillId="0" borderId="27" xfId="0" applyNumberFormat="1" applyFont="1" applyFill="1" applyBorder="1" applyAlignment="1">
      <alignment horizontal="center" vertical="center"/>
    </xf>
    <xf numFmtId="176" fontId="2" fillId="0" borderId="22" xfId="0" applyNumberFormat="1" applyFont="1" applyBorder="1" applyAlignment="1">
      <alignment/>
    </xf>
    <xf numFmtId="176" fontId="2" fillId="0" borderId="12" xfId="0" applyNumberFormat="1" applyFont="1" applyFill="1" applyBorder="1" applyAlignment="1">
      <alignment/>
    </xf>
    <xf numFmtId="176" fontId="23" fillId="0" borderId="26" xfId="0" applyNumberFormat="1" applyFont="1" applyFill="1" applyBorder="1" applyAlignment="1">
      <alignment horizontal="center" vertical="center"/>
    </xf>
    <xf numFmtId="39" fontId="23" fillId="0" borderId="0" xfId="0" applyNumberFormat="1" applyFont="1" applyAlignment="1" applyProtection="1">
      <alignment horizontal="center"/>
      <protection/>
    </xf>
    <xf numFmtId="39" fontId="23" fillId="33" borderId="85" xfId="0" applyNumberFormat="1" applyFont="1" applyFill="1" applyBorder="1" applyAlignment="1" applyProtection="1">
      <alignment horizontal="center" vertical="center"/>
      <protection/>
    </xf>
    <xf numFmtId="177" fontId="23" fillId="33" borderId="40" xfId="0" applyNumberFormat="1" applyFont="1" applyFill="1" applyBorder="1" applyAlignment="1">
      <alignment horizontal="left" vertical="center"/>
    </xf>
    <xf numFmtId="39" fontId="23" fillId="33" borderId="84" xfId="0" applyNumberFormat="1" applyFont="1" applyFill="1" applyBorder="1" applyAlignment="1" applyProtection="1">
      <alignment horizontal="center" vertical="center"/>
      <protection/>
    </xf>
    <xf numFmtId="39" fontId="23" fillId="33" borderId="10" xfId="0" applyNumberFormat="1" applyFont="1" applyFill="1" applyBorder="1" applyAlignment="1" applyProtection="1">
      <alignment horizontal="center" vertical="center"/>
      <protection/>
    </xf>
    <xf numFmtId="39" fontId="23" fillId="33" borderId="13" xfId="0" applyNumberFormat="1" applyFont="1" applyFill="1" applyBorder="1" applyAlignment="1" applyProtection="1">
      <alignment horizontal="center" vertical="center" wrapText="1"/>
      <protection/>
    </xf>
    <xf numFmtId="39" fontId="23" fillId="33" borderId="23"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177" fontId="12" fillId="0" borderId="54" xfId="0" applyNumberFormat="1" applyFont="1" applyFill="1" applyBorder="1" applyAlignment="1">
      <alignment/>
    </xf>
    <xf numFmtId="177" fontId="12" fillId="0" borderId="0" xfId="0" applyNumberFormat="1" applyFont="1" applyFill="1" applyBorder="1" applyAlignment="1">
      <alignment/>
    </xf>
    <xf numFmtId="177" fontId="12" fillId="0" borderId="12" xfId="0" applyNumberFormat="1" applyFont="1" applyFill="1" applyBorder="1" applyAlignment="1">
      <alignment/>
    </xf>
    <xf numFmtId="177" fontId="12" fillId="0" borderId="54" xfId="0" applyNumberFormat="1" applyFont="1" applyBorder="1" applyAlignment="1">
      <alignment/>
    </xf>
    <xf numFmtId="177" fontId="12" fillId="0" borderId="0" xfId="0" applyNumberFormat="1" applyFont="1" applyBorder="1" applyAlignment="1">
      <alignment/>
    </xf>
    <xf numFmtId="177" fontId="12" fillId="0" borderId="12" xfId="0" applyNumberFormat="1" applyFont="1" applyBorder="1" applyAlignment="1">
      <alignment/>
    </xf>
    <xf numFmtId="177" fontId="12" fillId="0" borderId="22" xfId="0" applyNumberFormat="1" applyFont="1" applyFill="1" applyBorder="1" applyAlignment="1">
      <alignment/>
    </xf>
    <xf numFmtId="0" fontId="12" fillId="0" borderId="40" xfId="0" applyFont="1" applyBorder="1" applyAlignment="1">
      <alignment/>
    </xf>
    <xf numFmtId="177" fontId="12" fillId="0" borderId="84" xfId="0" applyNumberFormat="1" applyFont="1" applyFill="1" applyBorder="1" applyAlignment="1">
      <alignment/>
    </xf>
    <xf numFmtId="177" fontId="12" fillId="0" borderId="10" xfId="0" applyNumberFormat="1" applyFont="1" applyFill="1" applyBorder="1" applyAlignment="1">
      <alignment/>
    </xf>
    <xf numFmtId="177" fontId="12" fillId="0" borderId="84" xfId="0" applyNumberFormat="1" applyFont="1" applyBorder="1" applyAlignment="1">
      <alignment/>
    </xf>
    <xf numFmtId="177" fontId="12" fillId="0" borderId="10" xfId="0" applyNumberFormat="1" applyFont="1" applyBorder="1" applyAlignment="1">
      <alignment/>
    </xf>
    <xf numFmtId="0" fontId="23" fillId="0" borderId="91" xfId="0" applyFont="1" applyFill="1" applyBorder="1" applyAlignment="1">
      <alignment horizontal="center" vertical="center"/>
    </xf>
    <xf numFmtId="177" fontId="23" fillId="0" borderId="39" xfId="0" applyNumberFormat="1" applyFont="1" applyFill="1" applyBorder="1" applyAlignment="1">
      <alignment vertical="center"/>
    </xf>
    <xf numFmtId="177" fontId="23" fillId="0" borderId="32" xfId="0" applyNumberFormat="1" applyFont="1" applyFill="1" applyBorder="1" applyAlignment="1">
      <alignment vertical="center"/>
    </xf>
    <xf numFmtId="177" fontId="23" fillId="0" borderId="36" xfId="0" applyNumberFormat="1" applyFont="1" applyFill="1" applyBorder="1" applyAlignment="1">
      <alignment vertical="center"/>
    </xf>
    <xf numFmtId="177" fontId="23" fillId="0" borderId="33" xfId="0" applyNumberFormat="1" applyFont="1" applyFill="1" applyBorder="1" applyAlignment="1">
      <alignment vertical="center"/>
    </xf>
    <xf numFmtId="0" fontId="1" fillId="0" borderId="0" xfId="0" applyFont="1" applyAlignment="1">
      <alignment vertical="center"/>
    </xf>
    <xf numFmtId="177" fontId="12" fillId="0" borderId="22" xfId="0" applyNumberFormat="1" applyFont="1" applyBorder="1" applyAlignment="1">
      <alignment/>
    </xf>
    <xf numFmtId="0" fontId="1" fillId="0" borderId="0" xfId="0" applyFont="1" applyAlignment="1">
      <alignment/>
    </xf>
    <xf numFmtId="0" fontId="12" fillId="33" borderId="55" xfId="0" applyFont="1" applyFill="1" applyBorder="1" applyAlignment="1">
      <alignment horizontal="center"/>
    </xf>
    <xf numFmtId="0" fontId="13" fillId="0" borderId="0" xfId="0" applyFont="1" applyAlignment="1">
      <alignment/>
    </xf>
    <xf numFmtId="0" fontId="23" fillId="33" borderId="65" xfId="0" applyFont="1" applyFill="1" applyBorder="1" applyAlignment="1">
      <alignment/>
    </xf>
    <xf numFmtId="0" fontId="23" fillId="33" borderId="84" xfId="0" applyFont="1" applyFill="1" applyBorder="1" applyAlignment="1">
      <alignment horizontal="right"/>
    </xf>
    <xf numFmtId="0" fontId="23" fillId="33" borderId="13" xfId="0" applyFont="1" applyFill="1" applyBorder="1" applyAlignment="1">
      <alignment horizontal="right"/>
    </xf>
    <xf numFmtId="0" fontId="23" fillId="33" borderId="10" xfId="0" applyFont="1" applyFill="1" applyBorder="1" applyAlignment="1">
      <alignment horizontal="right"/>
    </xf>
    <xf numFmtId="43" fontId="2" fillId="0" borderId="54" xfId="42" applyFont="1" applyBorder="1" applyAlignment="1">
      <alignment horizontal="right"/>
    </xf>
    <xf numFmtId="43" fontId="2" fillId="0" borderId="12" xfId="42" applyFont="1" applyBorder="1" applyAlignment="1">
      <alignment horizontal="right"/>
    </xf>
    <xf numFmtId="43" fontId="2" fillId="0" borderId="54" xfId="42" applyFont="1" applyBorder="1" applyAlignment="1">
      <alignment horizontal="right" vertical="center"/>
    </xf>
    <xf numFmtId="168" fontId="2" fillId="0" borderId="12" xfId="42" applyNumberFormat="1" applyFont="1" applyBorder="1" applyAlignment="1">
      <alignment horizontal="right" vertical="center"/>
    </xf>
    <xf numFmtId="43" fontId="2" fillId="0" borderId="0" xfId="42" applyFont="1" applyBorder="1" applyAlignment="1">
      <alignment horizontal="right" vertical="center"/>
    </xf>
    <xf numFmtId="43" fontId="2" fillId="0" borderId="0" xfId="42" applyNumberFormat="1" applyFont="1" applyBorder="1" applyAlignment="1">
      <alignment horizontal="right" vertical="center"/>
    </xf>
    <xf numFmtId="43" fontId="2" fillId="0" borderId="12" xfId="42" applyFont="1" applyBorder="1" applyAlignment="1">
      <alignment horizontal="right" vertical="center"/>
    </xf>
    <xf numFmtId="43" fontId="2" fillId="0" borderId="0" xfId="42" applyNumberFormat="1" applyFont="1" applyFill="1" applyBorder="1" applyAlignment="1">
      <alignment horizontal="right" vertical="center"/>
    </xf>
    <xf numFmtId="168" fontId="2" fillId="0" borderId="12" xfId="42" applyNumberFormat="1" applyFont="1" applyFill="1" applyBorder="1" applyAlignment="1">
      <alignment horizontal="right" vertical="center"/>
    </xf>
    <xf numFmtId="43" fontId="2" fillId="0" borderId="0" xfId="42" applyFont="1" applyFill="1" applyBorder="1" applyAlignment="1">
      <alignment horizontal="right" vertical="center"/>
    </xf>
    <xf numFmtId="43" fontId="2" fillId="0" borderId="84" xfId="42" applyFont="1" applyBorder="1" applyAlignment="1">
      <alignment horizontal="right"/>
    </xf>
    <xf numFmtId="43" fontId="2" fillId="0" borderId="13" xfId="42" applyFont="1" applyBorder="1" applyAlignment="1">
      <alignment horizontal="right"/>
    </xf>
    <xf numFmtId="43" fontId="2" fillId="0" borderId="84" xfId="42" applyFont="1" applyBorder="1" applyAlignment="1">
      <alignment horizontal="right" vertical="center"/>
    </xf>
    <xf numFmtId="168" fontId="2" fillId="0" borderId="13" xfId="42" applyNumberFormat="1" applyFont="1" applyBorder="1" applyAlignment="1">
      <alignment horizontal="right" vertical="center"/>
    </xf>
    <xf numFmtId="43" fontId="2" fillId="0" borderId="10" xfId="42" applyFont="1" applyFill="1" applyBorder="1" applyAlignment="1">
      <alignment horizontal="right" vertical="center"/>
    </xf>
    <xf numFmtId="168" fontId="2" fillId="0" borderId="13" xfId="42" applyNumberFormat="1" applyFont="1" applyFill="1" applyBorder="1" applyAlignment="1">
      <alignment horizontal="right" vertical="center"/>
    </xf>
    <xf numFmtId="0" fontId="23" fillId="0" borderId="67" xfId="0" applyFont="1" applyBorder="1" applyAlignment="1">
      <alignment/>
    </xf>
    <xf numFmtId="43" fontId="23" fillId="0" borderId="84" xfId="42" applyFont="1" applyBorder="1" applyAlignment="1">
      <alignment horizontal="right"/>
    </xf>
    <xf numFmtId="43" fontId="23" fillId="0" borderId="13" xfId="42" applyFont="1" applyBorder="1" applyAlignment="1">
      <alignment horizontal="right"/>
    </xf>
    <xf numFmtId="43" fontId="23" fillId="0" borderId="10" xfId="42" applyFont="1" applyBorder="1" applyAlignment="1">
      <alignment horizontal="right" vertical="center"/>
    </xf>
    <xf numFmtId="168" fontId="23" fillId="0" borderId="10" xfId="42" applyNumberFormat="1" applyFont="1" applyBorder="1" applyAlignment="1">
      <alignment horizontal="right" vertical="center"/>
    </xf>
    <xf numFmtId="43" fontId="23" fillId="0" borderId="66" xfId="42" applyFont="1" applyFill="1" applyBorder="1" applyAlignment="1">
      <alignment horizontal="right" vertical="center"/>
    </xf>
    <xf numFmtId="168" fontId="23" fillId="0" borderId="15" xfId="42" applyNumberFormat="1" applyFont="1" applyFill="1" applyBorder="1" applyAlignment="1">
      <alignment horizontal="right" vertical="center"/>
    </xf>
    <xf numFmtId="43" fontId="23" fillId="0" borderId="66" xfId="42" applyNumberFormat="1" applyFont="1" applyFill="1" applyBorder="1" applyAlignment="1">
      <alignment horizontal="right" vertical="center"/>
    </xf>
    <xf numFmtId="0" fontId="13" fillId="0" borderId="0" xfId="0" applyFont="1" applyAlignment="1">
      <alignment horizontal="center"/>
    </xf>
    <xf numFmtId="0" fontId="2" fillId="0" borderId="0" xfId="0" applyFont="1" applyFill="1" applyBorder="1" applyAlignment="1">
      <alignment horizontal="left"/>
    </xf>
    <xf numFmtId="0" fontId="0" fillId="0" borderId="0" xfId="0" applyFont="1" applyFill="1" applyAlignment="1">
      <alignment/>
    </xf>
    <xf numFmtId="43" fontId="0" fillId="0" borderId="0" xfId="0" applyNumberFormat="1" applyFont="1" applyFill="1" applyAlignment="1">
      <alignment/>
    </xf>
    <xf numFmtId="43" fontId="0" fillId="0" borderId="0" xfId="0" applyNumberFormat="1" applyFont="1" applyAlignment="1">
      <alignment/>
    </xf>
    <xf numFmtId="179" fontId="0" fillId="0" borderId="0" xfId="0" applyNumberFormat="1" applyFont="1" applyAlignment="1">
      <alignment/>
    </xf>
    <xf numFmtId="0" fontId="23" fillId="33" borderId="151" xfId="0" applyFont="1" applyFill="1" applyBorder="1" applyAlignment="1">
      <alignment horizontal="left" vertical="center"/>
    </xf>
    <xf numFmtId="0" fontId="23" fillId="33" borderId="87" xfId="0" applyFont="1" applyFill="1" applyBorder="1" applyAlignment="1" quotePrefix="1">
      <alignment horizontal="center" vertical="center"/>
    </xf>
    <xf numFmtId="0" fontId="23" fillId="33" borderId="150" xfId="0" applyFont="1" applyFill="1" applyBorder="1" applyAlignment="1" quotePrefix="1">
      <alignment horizontal="center" vertical="center"/>
    </xf>
    <xf numFmtId="0" fontId="23" fillId="33" borderId="89" xfId="0" applyFont="1" applyFill="1" applyBorder="1" applyAlignment="1" quotePrefix="1">
      <alignment horizontal="center" vertical="center"/>
    </xf>
    <xf numFmtId="177" fontId="2" fillId="0" borderId="57" xfId="0" applyNumberFormat="1" applyFont="1" applyBorder="1" applyAlignment="1">
      <alignment/>
    </xf>
    <xf numFmtId="177" fontId="2" fillId="0" borderId="65" xfId="0" applyNumberFormat="1" applyFont="1" applyBorder="1" applyAlignment="1">
      <alignment/>
    </xf>
    <xf numFmtId="0" fontId="0" fillId="0" borderId="0" xfId="0" applyFont="1" applyAlignment="1">
      <alignment vertical="center"/>
    </xf>
    <xf numFmtId="0" fontId="23" fillId="0" borderId="91" xfId="0" applyFont="1" applyBorder="1" applyAlignment="1">
      <alignment horizontal="center" vertical="center"/>
    </xf>
    <xf numFmtId="0" fontId="23" fillId="33" borderId="151" xfId="0" applyFont="1" applyFill="1" applyBorder="1" applyAlignment="1">
      <alignment horizontal="left"/>
    </xf>
    <xf numFmtId="0" fontId="23" fillId="33" borderId="152" xfId="0" applyFont="1" applyFill="1" applyBorder="1" applyAlignment="1">
      <alignment horizontal="left"/>
    </xf>
    <xf numFmtId="0" fontId="23" fillId="0" borderId="31" xfId="0" applyFont="1" applyBorder="1" applyAlignment="1">
      <alignment horizontal="center" vertical="center"/>
    </xf>
    <xf numFmtId="0" fontId="13" fillId="0" borderId="0" xfId="0" applyFont="1" applyAlignment="1">
      <alignment vertical="center"/>
    </xf>
    <xf numFmtId="0" fontId="36"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1" fillId="0" borderId="0" xfId="0" applyFont="1" applyFill="1" applyAlignment="1">
      <alignment horizontal="center"/>
    </xf>
    <xf numFmtId="0" fontId="1" fillId="0" borderId="0" xfId="0" applyFont="1" applyFill="1" applyBorder="1" applyAlignment="1">
      <alignment horizontal="center"/>
    </xf>
    <xf numFmtId="0" fontId="2" fillId="0" borderId="55" xfId="0" applyFont="1" applyFill="1" applyBorder="1" applyAlignment="1">
      <alignment horizontal="center"/>
    </xf>
    <xf numFmtId="0" fontId="2" fillId="0" borderId="55" xfId="0" applyFont="1" applyBorder="1" applyAlignment="1">
      <alignment horizontal="center"/>
    </xf>
    <xf numFmtId="0" fontId="2" fillId="0" borderId="110" xfId="0" applyFont="1" applyFill="1" applyBorder="1" applyAlignment="1">
      <alignment horizontal="center"/>
    </xf>
    <xf numFmtId="0" fontId="2" fillId="0" borderId="56" xfId="0" applyFont="1" applyFill="1" applyBorder="1" applyAlignment="1">
      <alignment horizontal="center"/>
    </xf>
    <xf numFmtId="0" fontId="2" fillId="0" borderId="11" xfId="0" applyFont="1" applyFill="1" applyBorder="1" applyAlignment="1">
      <alignment horizontal="center"/>
    </xf>
    <xf numFmtId="0" fontId="0" fillId="0" borderId="0" xfId="0" applyFont="1" applyAlignment="1">
      <alignment horizontal="center"/>
    </xf>
    <xf numFmtId="0" fontId="2" fillId="0" borderId="65" xfId="0" applyFont="1" applyFill="1" applyBorder="1" applyAlignment="1">
      <alignment horizontal="center"/>
    </xf>
    <xf numFmtId="0" fontId="2" fillId="0" borderId="65" xfId="0" applyFont="1" applyBorder="1" applyAlignment="1">
      <alignment horizontal="center"/>
    </xf>
    <xf numFmtId="0" fontId="2" fillId="0" borderId="84" xfId="0" applyFont="1" applyFill="1" applyBorder="1" applyAlignment="1">
      <alignment horizontal="center"/>
    </xf>
    <xf numFmtId="0" fontId="2" fillId="0" borderId="10" xfId="0" applyFont="1" applyFill="1" applyBorder="1" applyAlignment="1">
      <alignment horizontal="center"/>
    </xf>
    <xf numFmtId="0" fontId="2" fillId="0" borderId="13" xfId="0" applyFont="1" applyFill="1" applyBorder="1" applyAlignment="1">
      <alignment horizontal="center"/>
    </xf>
    <xf numFmtId="0" fontId="1" fillId="0" borderId="110" xfId="0" applyFont="1" applyBorder="1" applyAlignment="1">
      <alignment/>
    </xf>
    <xf numFmtId="0" fontId="2" fillId="0" borderId="57" xfId="0" applyFont="1" applyFill="1" applyBorder="1" applyAlignment="1">
      <alignment/>
    </xf>
    <xf numFmtId="0" fontId="2" fillId="0" borderId="54" xfId="0" applyFont="1" applyFill="1" applyBorder="1" applyAlignment="1">
      <alignment/>
    </xf>
    <xf numFmtId="0" fontId="2" fillId="0" borderId="12" xfId="0" applyFont="1" applyFill="1" applyBorder="1" applyAlignment="1">
      <alignment/>
    </xf>
    <xf numFmtId="0" fontId="1" fillId="0" borderId="54" xfId="0" applyFont="1" applyBorder="1" applyAlignment="1">
      <alignment/>
    </xf>
    <xf numFmtId="2" fontId="2" fillId="0" borderId="57" xfId="0" applyNumberFormat="1" applyFont="1" applyFill="1" applyBorder="1" applyAlignment="1">
      <alignment horizontal="center"/>
    </xf>
    <xf numFmtId="2" fontId="2" fillId="0" borderId="54" xfId="0" applyNumberFormat="1" applyFont="1" applyFill="1" applyBorder="1" applyAlignment="1">
      <alignment horizontal="center"/>
    </xf>
    <xf numFmtId="2" fontId="2" fillId="0" borderId="12" xfId="0" applyNumberFormat="1" applyFont="1" applyFill="1" applyBorder="1" applyAlignment="1">
      <alignment horizontal="center"/>
    </xf>
    <xf numFmtId="43" fontId="2" fillId="0" borderId="57" xfId="42" applyFont="1" applyFill="1" applyBorder="1" applyAlignment="1">
      <alignment horizontal="center"/>
    </xf>
    <xf numFmtId="43" fontId="2" fillId="0" borderId="57" xfId="42" applyFont="1" applyBorder="1" applyAlignment="1">
      <alignment horizontal="center"/>
    </xf>
    <xf numFmtId="2" fontId="2" fillId="0" borderId="57" xfId="0" applyNumberFormat="1" applyFont="1" applyBorder="1" applyAlignment="1">
      <alignment horizontal="center"/>
    </xf>
    <xf numFmtId="0" fontId="2" fillId="0" borderId="57" xfId="0" applyFont="1" applyFill="1" applyBorder="1" applyAlignment="1">
      <alignment horizontal="center"/>
    </xf>
    <xf numFmtId="0" fontId="2" fillId="0" borderId="54"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xf>
    <xf numFmtId="0" fontId="2" fillId="0" borderId="84" xfId="0" applyFont="1" applyBorder="1" applyAlignment="1">
      <alignment/>
    </xf>
    <xf numFmtId="164" fontId="2" fillId="0" borderId="57" xfId="0" applyNumberFormat="1" applyFont="1" applyFill="1" applyBorder="1" applyAlignment="1">
      <alignment horizontal="center"/>
    </xf>
    <xf numFmtId="164" fontId="2" fillId="0" borderId="54" xfId="0" applyNumberFormat="1" applyFont="1" applyFill="1" applyBorder="1" applyAlignment="1">
      <alignment horizontal="center"/>
    </xf>
    <xf numFmtId="164" fontId="2" fillId="0" borderId="0" xfId="0" applyNumberFormat="1" applyFont="1" applyFill="1" applyBorder="1" applyAlignment="1">
      <alignment horizontal="center"/>
    </xf>
    <xf numFmtId="164" fontId="2" fillId="0" borderId="12" xfId="0" applyNumberFormat="1" applyFont="1" applyFill="1" applyBorder="1" applyAlignment="1">
      <alignment horizontal="center"/>
    </xf>
    <xf numFmtId="0" fontId="1" fillId="0" borderId="66" xfId="0" applyFont="1" applyBorder="1" applyAlignment="1">
      <alignment/>
    </xf>
    <xf numFmtId="0" fontId="2" fillId="0" borderId="14" xfId="0" applyFont="1" applyBorder="1" applyAlignment="1" quotePrefix="1">
      <alignment horizontal="left"/>
    </xf>
    <xf numFmtId="0" fontId="2" fillId="0" borderId="15" xfId="0" applyFont="1" applyBorder="1" applyAlignment="1">
      <alignment/>
    </xf>
    <xf numFmtId="169" fontId="2" fillId="0" borderId="67" xfId="0" applyNumberFormat="1" applyFont="1" applyFill="1" applyBorder="1" applyAlignment="1">
      <alignment horizontal="center"/>
    </xf>
    <xf numFmtId="169" fontId="2" fillId="0" borderId="66" xfId="0" applyNumberFormat="1" applyFont="1" applyFill="1" applyBorder="1" applyAlignment="1">
      <alignment horizontal="center"/>
    </xf>
    <xf numFmtId="169" fontId="2" fillId="0" borderId="14" xfId="0" applyNumberFormat="1" applyFont="1" applyFill="1" applyBorder="1" applyAlignment="1">
      <alignment horizontal="center"/>
    </xf>
    <xf numFmtId="169" fontId="2" fillId="0" borderId="15" xfId="0" applyNumberFormat="1" applyFont="1" applyFill="1" applyBorder="1" applyAlignment="1">
      <alignment horizontal="center"/>
    </xf>
    <xf numFmtId="0" fontId="2" fillId="0" borderId="10" xfId="0" applyFont="1" applyBorder="1" applyAlignment="1" quotePrefix="1">
      <alignment horizontal="left"/>
    </xf>
    <xf numFmtId="0" fontId="1" fillId="0" borderId="84" xfId="0" applyFont="1" applyBorder="1" applyAlignment="1">
      <alignment/>
    </xf>
    <xf numFmtId="0" fontId="1" fillId="0" borderId="10" xfId="0" applyFont="1" applyBorder="1" applyAlignment="1">
      <alignment horizontal="left"/>
    </xf>
    <xf numFmtId="0" fontId="1" fillId="0" borderId="13" xfId="0" applyFont="1" applyBorder="1" applyAlignment="1">
      <alignment/>
    </xf>
    <xf numFmtId="164" fontId="1" fillId="0" borderId="67" xfId="0" applyNumberFormat="1" applyFont="1" applyFill="1" applyBorder="1" applyAlignment="1">
      <alignment/>
    </xf>
    <xf numFmtId="164" fontId="1" fillId="0" borderId="67" xfId="0" applyNumberFormat="1" applyFont="1" applyBorder="1" applyAlignment="1">
      <alignment/>
    </xf>
    <xf numFmtId="164" fontId="1" fillId="0" borderId="66" xfId="0" applyNumberFormat="1" applyFont="1" applyFill="1" applyBorder="1" applyAlignment="1">
      <alignment/>
    </xf>
    <xf numFmtId="164" fontId="1" fillId="0" borderId="14" xfId="0" applyNumberFormat="1" applyFont="1" applyFill="1" applyBorder="1" applyAlignment="1">
      <alignment/>
    </xf>
    <xf numFmtId="164" fontId="1" fillId="0" borderId="15" xfId="0" applyNumberFormat="1" applyFont="1" applyFill="1" applyBorder="1" applyAlignment="1">
      <alignment/>
    </xf>
    <xf numFmtId="0" fontId="33" fillId="0" borderId="0" xfId="0" applyFont="1" applyAlignment="1">
      <alignment/>
    </xf>
    <xf numFmtId="0" fontId="2" fillId="0" borderId="0" xfId="0" applyFont="1" applyBorder="1" applyAlignment="1">
      <alignment horizontal="right"/>
    </xf>
    <xf numFmtId="0" fontId="0" fillId="0" borderId="0" xfId="0" applyFont="1" applyBorder="1" applyAlignment="1">
      <alignment/>
    </xf>
    <xf numFmtId="0" fontId="1" fillId="33" borderId="69" xfId="0" applyNumberFormat="1" applyFont="1" applyFill="1" applyBorder="1" applyAlignment="1">
      <alignment horizontal="center"/>
    </xf>
    <xf numFmtId="0" fontId="1" fillId="33" borderId="70" xfId="0" applyNumberFormat="1" applyFont="1" applyFill="1" applyBorder="1" applyAlignment="1">
      <alignment horizontal="center"/>
    </xf>
    <xf numFmtId="0" fontId="1" fillId="33" borderId="23" xfId="0" applyFont="1" applyFill="1" applyBorder="1" applyAlignment="1">
      <alignment horizontal="center"/>
    </xf>
    <xf numFmtId="0" fontId="2" fillId="0" borderId="0" xfId="0" applyFont="1" applyBorder="1" applyAlignment="1">
      <alignment horizontal="center"/>
    </xf>
    <xf numFmtId="0" fontId="2" fillId="0" borderId="62" xfId="0" applyFont="1" applyFill="1" applyBorder="1" applyAlignment="1">
      <alignment horizontal="center"/>
    </xf>
    <xf numFmtId="164" fontId="2" fillId="0" borderId="22" xfId="0" applyNumberFormat="1" applyFont="1" applyFill="1" applyBorder="1" applyAlignment="1">
      <alignment horizontal="center"/>
    </xf>
    <xf numFmtId="0" fontId="2" fillId="0" borderId="22" xfId="0" applyFont="1" applyFill="1" applyBorder="1" applyAlignment="1">
      <alignment horizontal="center"/>
    </xf>
    <xf numFmtId="0" fontId="2" fillId="0" borderId="23" xfId="0" applyFont="1" applyFill="1" applyBorder="1" applyAlignment="1">
      <alignment horizontal="center"/>
    </xf>
    <xf numFmtId="0" fontId="24" fillId="0" borderId="0" xfId="0" applyFont="1" applyFill="1" applyBorder="1" applyAlignment="1">
      <alignment horizontal="center"/>
    </xf>
    <xf numFmtId="164" fontId="24" fillId="0" borderId="0" xfId="0" applyNumberFormat="1" applyFont="1" applyBorder="1" applyAlignment="1">
      <alignment horizontal="center"/>
    </xf>
    <xf numFmtId="0" fontId="24" fillId="0" borderId="0" xfId="0" applyFont="1" applyBorder="1" applyAlignment="1">
      <alignment horizontal="center"/>
    </xf>
    <xf numFmtId="43" fontId="2" fillId="0" borderId="10" xfId="42" applyFont="1" applyFill="1" applyBorder="1" applyAlignment="1">
      <alignment horizontal="center"/>
    </xf>
    <xf numFmtId="164" fontId="24" fillId="0" borderId="10" xfId="0" applyNumberFormat="1" applyFont="1" applyFill="1" applyBorder="1" applyAlignment="1">
      <alignment horizontal="center"/>
    </xf>
    <xf numFmtId="164" fontId="2" fillId="0" borderId="23" xfId="0" applyNumberFormat="1" applyFont="1" applyFill="1" applyBorder="1" applyAlignment="1">
      <alignment horizontal="center"/>
    </xf>
    <xf numFmtId="0" fontId="2" fillId="0" borderId="22" xfId="0" applyFont="1" applyFill="1" applyBorder="1" applyAlignment="1">
      <alignment/>
    </xf>
    <xf numFmtId="2" fontId="2" fillId="0" borderId="22" xfId="0" applyNumberFormat="1" applyFont="1" applyFill="1" applyBorder="1" applyAlignment="1">
      <alignment horizontal="center"/>
    </xf>
    <xf numFmtId="39" fontId="2" fillId="0" borderId="0" xfId="42" applyNumberFormat="1" applyFont="1" applyFill="1" applyBorder="1" applyAlignment="1">
      <alignment horizontal="center"/>
    </xf>
    <xf numFmtId="2" fontId="2" fillId="0" borderId="0" xfId="42" applyNumberFormat="1" applyFont="1" applyBorder="1" applyAlignment="1">
      <alignment horizontal="center"/>
    </xf>
    <xf numFmtId="2" fontId="2" fillId="0" borderId="0" xfId="42" applyNumberFormat="1" applyFont="1" applyFill="1" applyBorder="1" applyAlignment="1">
      <alignment horizontal="center"/>
    </xf>
    <xf numFmtId="4" fontId="2" fillId="0" borderId="0" xfId="42" applyNumberFormat="1" applyFont="1" applyFill="1" applyBorder="1" applyAlignment="1">
      <alignment horizontal="center"/>
    </xf>
    <xf numFmtId="2" fontId="2" fillId="0" borderId="0" xfId="0" applyNumberFormat="1" applyFont="1" applyBorder="1" applyAlignment="1">
      <alignment horizontal="center"/>
    </xf>
    <xf numFmtId="0" fontId="1" fillId="0" borderId="29" xfId="0" applyFont="1" applyBorder="1" applyAlignment="1">
      <alignment vertical="center"/>
    </xf>
    <xf numFmtId="0" fontId="2" fillId="0" borderId="10" xfId="0" applyFont="1" applyBorder="1" applyAlignment="1" quotePrefix="1">
      <alignment horizontal="left" vertical="center"/>
    </xf>
    <xf numFmtId="0" fontId="2" fillId="0" borderId="13" xfId="0" applyFont="1" applyBorder="1" applyAlignment="1">
      <alignment vertical="center"/>
    </xf>
    <xf numFmtId="2" fontId="2" fillId="0" borderId="10"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2" fontId="2" fillId="0" borderId="24" xfId="0" applyNumberFormat="1" applyFont="1" applyFill="1" applyBorder="1" applyAlignment="1">
      <alignment horizontal="center" vertical="center"/>
    </xf>
    <xf numFmtId="0" fontId="0" fillId="0" borderId="0" xfId="0" applyFont="1" applyAlignment="1">
      <alignment vertical="center"/>
    </xf>
    <xf numFmtId="43" fontId="2" fillId="0" borderId="0" xfId="42" applyFont="1" applyFill="1" applyBorder="1" applyAlignment="1">
      <alignment horizontal="center"/>
    </xf>
    <xf numFmtId="0" fontId="23" fillId="0" borderId="34" xfId="0" applyFont="1" applyBorder="1" applyAlignment="1">
      <alignment horizontal="left" vertical="center"/>
    </xf>
    <xf numFmtId="0" fontId="23" fillId="0" borderId="32" xfId="0" applyFont="1" applyBorder="1" applyAlignment="1">
      <alignment horizontal="left" vertical="center"/>
    </xf>
    <xf numFmtId="0" fontId="23" fillId="0" borderId="36" xfId="0" applyFont="1" applyBorder="1" applyAlignment="1">
      <alignment vertical="center"/>
    </xf>
    <xf numFmtId="164" fontId="23" fillId="0" borderId="32" xfId="0" applyNumberFormat="1" applyFont="1" applyFill="1" applyBorder="1" applyAlignment="1">
      <alignment horizontal="center" vertical="center"/>
    </xf>
    <xf numFmtId="164" fontId="23" fillId="0" borderId="32" xfId="0" applyNumberFormat="1" applyFont="1" applyBorder="1" applyAlignment="1">
      <alignment vertical="center"/>
    </xf>
    <xf numFmtId="164" fontId="23" fillId="0" borderId="32" xfId="0" applyNumberFormat="1" applyFont="1" applyFill="1" applyBorder="1" applyAlignment="1">
      <alignment vertical="center"/>
    </xf>
    <xf numFmtId="164" fontId="23" fillId="0" borderId="32" xfId="0" applyNumberFormat="1" applyFont="1" applyBorder="1" applyAlignment="1">
      <alignment horizontal="center" vertical="center"/>
    </xf>
    <xf numFmtId="0" fontId="13" fillId="0" borderId="0" xfId="0" applyFont="1" applyAlignment="1">
      <alignment vertical="center"/>
    </xf>
    <xf numFmtId="0" fontId="0" fillId="0" borderId="0" xfId="0" applyFont="1" applyAlignment="1">
      <alignment horizontal="center" vertical="center"/>
    </xf>
    <xf numFmtId="0" fontId="2" fillId="0" borderId="0" xfId="0" applyFont="1" applyAlignment="1" applyProtection="1">
      <alignment horizontal="center" vertical="center"/>
      <protection/>
    </xf>
    <xf numFmtId="0" fontId="2" fillId="0" borderId="0" xfId="0" applyFont="1" applyFill="1" applyAlignment="1">
      <alignment horizontal="right" vertical="center"/>
    </xf>
    <xf numFmtId="0" fontId="1" fillId="33" borderId="70" xfId="0" applyFont="1" applyFill="1" applyBorder="1" applyAlignment="1" applyProtection="1">
      <alignment horizontal="center" vertical="center"/>
      <protection/>
    </xf>
    <xf numFmtId="0" fontId="33" fillId="0" borderId="0" xfId="0" applyFont="1" applyAlignment="1">
      <alignment horizontal="center" vertical="center"/>
    </xf>
    <xf numFmtId="0" fontId="1" fillId="33" borderId="14"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168" fontId="2" fillId="0" borderId="0" xfId="0" applyNumberFormat="1" applyFont="1" applyBorder="1" applyAlignment="1" applyProtection="1">
      <alignment horizontal="right" vertical="center"/>
      <protection/>
    </xf>
    <xf numFmtId="168" fontId="1" fillId="0" borderId="59" xfId="0" applyNumberFormat="1" applyFont="1" applyBorder="1" applyAlignment="1" applyProtection="1">
      <alignment horizontal="right" vertical="center"/>
      <protection/>
    </xf>
    <xf numFmtId="168" fontId="1" fillId="0" borderId="106" xfId="0" applyNumberFormat="1" applyFont="1" applyBorder="1" applyAlignment="1" applyProtection="1">
      <alignment horizontal="right" vertical="center"/>
      <protection/>
    </xf>
    <xf numFmtId="2" fontId="0" fillId="0" borderId="0" xfId="0" applyNumberFormat="1" applyFont="1" applyAlignment="1">
      <alignment horizontal="center" vertical="center"/>
    </xf>
    <xf numFmtId="0" fontId="2" fillId="0" borderId="54" xfId="0" applyFont="1" applyBorder="1" applyAlignment="1">
      <alignment horizontal="center" vertical="center"/>
    </xf>
    <xf numFmtId="0" fontId="2" fillId="0" borderId="37" xfId="0" applyFont="1" applyBorder="1" applyAlignment="1">
      <alignment horizontal="center" vertical="center"/>
    </xf>
    <xf numFmtId="0" fontId="2" fillId="0" borderId="84" xfId="0" applyNumberFormat="1" applyFont="1" applyBorder="1" applyAlignment="1" applyProtection="1">
      <alignment horizontal="center" vertical="center"/>
      <protection/>
    </xf>
    <xf numFmtId="0" fontId="2" fillId="0" borderId="37" xfId="0" applyNumberFormat="1" applyFont="1" applyBorder="1" applyAlignment="1" applyProtection="1">
      <alignment horizontal="center" vertical="center"/>
      <protection/>
    </xf>
    <xf numFmtId="0" fontId="2" fillId="0" borderId="54" xfId="0" applyNumberFormat="1" applyFont="1" applyFill="1" applyBorder="1" applyAlignment="1" applyProtection="1">
      <alignment horizontal="center" vertical="center"/>
      <protection/>
    </xf>
    <xf numFmtId="0" fontId="2" fillId="0" borderId="37" xfId="0" applyNumberFormat="1" applyFont="1" applyFill="1" applyBorder="1" applyAlignment="1" applyProtection="1">
      <alignment horizontal="center" vertical="center"/>
      <protection/>
    </xf>
    <xf numFmtId="168" fontId="2" fillId="0" borderId="54" xfId="0" applyNumberFormat="1" applyFont="1" applyBorder="1" applyAlignment="1" applyProtection="1">
      <alignment horizontal="right" vertical="center"/>
      <protection/>
    </xf>
    <xf numFmtId="168" fontId="2" fillId="0" borderId="12" xfId="0" applyNumberFormat="1" applyFont="1" applyFill="1" applyBorder="1" applyAlignment="1" applyProtection="1">
      <alignment horizontal="right" vertical="center"/>
      <protection/>
    </xf>
    <xf numFmtId="168" fontId="1" fillId="0" borderId="106" xfId="0" applyNumberFormat="1" applyFont="1" applyFill="1" applyBorder="1" applyAlignment="1" applyProtection="1">
      <alignment horizontal="right" vertical="center"/>
      <protection/>
    </xf>
    <xf numFmtId="0" fontId="2" fillId="0" borderId="0" xfId="0" applyFont="1" applyFill="1" applyBorder="1" applyAlignment="1">
      <alignment horizontal="center" vertical="center"/>
    </xf>
    <xf numFmtId="0" fontId="2" fillId="0" borderId="84" xfId="0" applyNumberFormat="1" applyFont="1" applyFill="1" applyBorder="1" applyAlignment="1" applyProtection="1">
      <alignment horizontal="center" vertical="center"/>
      <protection/>
    </xf>
    <xf numFmtId="0" fontId="2" fillId="0" borderId="91" xfId="0" applyNumberFormat="1" applyFont="1" applyFill="1" applyBorder="1" applyAlignment="1" applyProtection="1">
      <alignment horizontal="center" vertical="center"/>
      <protection/>
    </xf>
    <xf numFmtId="168" fontId="2" fillId="0" borderId="93" xfId="0" applyNumberFormat="1" applyFont="1" applyBorder="1" applyAlignment="1" applyProtection="1">
      <alignment horizontal="right" vertical="center"/>
      <protection/>
    </xf>
    <xf numFmtId="168" fontId="2" fillId="0" borderId="25" xfId="0" applyNumberFormat="1" applyFont="1" applyBorder="1" applyAlignment="1" applyProtection="1">
      <alignment horizontal="right" vertical="center"/>
      <protection/>
    </xf>
    <xf numFmtId="168" fontId="2" fillId="0" borderId="25" xfId="0" applyNumberFormat="1" applyFont="1" applyFill="1" applyBorder="1" applyAlignment="1" applyProtection="1">
      <alignment horizontal="right" vertical="center"/>
      <protection/>
    </xf>
    <xf numFmtId="168" fontId="2" fillId="0" borderId="26" xfId="0" applyNumberFormat="1" applyFont="1" applyFill="1" applyBorder="1" applyAlignment="1" applyProtection="1">
      <alignment horizontal="right" vertical="center"/>
      <protection/>
    </xf>
    <xf numFmtId="168" fontId="1" fillId="0" borderId="116" xfId="0" applyNumberFormat="1" applyFont="1" applyFill="1" applyBorder="1" applyAlignment="1" applyProtection="1">
      <alignment horizontal="right" vertical="center"/>
      <protection/>
    </xf>
    <xf numFmtId="0" fontId="2" fillId="0" borderId="0" xfId="0" applyFont="1" applyFill="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center"/>
    </xf>
    <xf numFmtId="0" fontId="1" fillId="33" borderId="66" xfId="0" applyFont="1" applyFill="1" applyBorder="1" applyAlignment="1" applyProtection="1">
      <alignment horizontal="center" vertical="center"/>
      <protection/>
    </xf>
    <xf numFmtId="0" fontId="15" fillId="0" borderId="54" xfId="0" applyFont="1" applyBorder="1" applyAlignment="1" applyProtection="1">
      <alignment horizontal="center" vertical="center"/>
      <protection/>
    </xf>
    <xf numFmtId="168" fontId="2" fillId="0" borderId="54" xfId="0" applyNumberFormat="1" applyFont="1" applyBorder="1" applyAlignment="1" applyProtection="1">
      <alignment horizontal="center" vertical="center"/>
      <protection/>
    </xf>
    <xf numFmtId="168" fontId="2" fillId="0" borderId="0" xfId="0" applyNumberFormat="1" applyFont="1" applyBorder="1" applyAlignment="1" applyProtection="1">
      <alignment horizontal="center" vertical="center"/>
      <protection/>
    </xf>
    <xf numFmtId="168" fontId="2" fillId="0" borderId="12" xfId="0" applyNumberFormat="1" applyFont="1" applyBorder="1" applyAlignment="1" applyProtection="1">
      <alignment horizontal="center" vertical="center"/>
      <protection/>
    </xf>
    <xf numFmtId="168" fontId="2" fillId="0" borderId="12" xfId="0" applyNumberFormat="1" applyFont="1" applyBorder="1" applyAlignment="1" applyProtection="1">
      <alignment horizontal="right" vertical="center"/>
      <protection/>
    </xf>
    <xf numFmtId="0" fontId="15" fillId="0" borderId="54" xfId="0" applyNumberFormat="1" applyFont="1" applyBorder="1" applyAlignment="1" applyProtection="1">
      <alignment horizontal="center" vertical="center"/>
      <protection/>
    </xf>
    <xf numFmtId="168" fontId="2" fillId="0" borderId="54" xfId="0" applyNumberFormat="1" applyFont="1" applyBorder="1" applyAlignment="1">
      <alignment horizontal="center" vertical="center"/>
    </xf>
    <xf numFmtId="168" fontId="2" fillId="0" borderId="0" xfId="0" applyNumberFormat="1" applyFont="1" applyBorder="1" applyAlignment="1">
      <alignment horizontal="center" vertical="center"/>
    </xf>
    <xf numFmtId="168" fontId="2" fillId="0" borderId="0" xfId="0" applyNumberFormat="1" applyFont="1" applyBorder="1" applyAlignment="1">
      <alignment horizontal="right" vertical="center"/>
    </xf>
    <xf numFmtId="168" fontId="2" fillId="0" borderId="12"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0" fontId="13" fillId="0" borderId="0" xfId="0" applyFont="1" applyBorder="1" applyAlignment="1">
      <alignment horizontal="center" vertical="center"/>
    </xf>
    <xf numFmtId="0" fontId="15" fillId="0" borderId="84" xfId="0" applyNumberFormat="1" applyFont="1" applyBorder="1" applyAlignment="1" applyProtection="1">
      <alignment horizontal="center" vertical="center"/>
      <protection/>
    </xf>
    <xf numFmtId="0" fontId="2" fillId="0" borderId="91" xfId="0" applyNumberFormat="1" applyFont="1" applyBorder="1" applyAlignment="1" applyProtection="1">
      <alignment horizontal="center" vertical="center"/>
      <protection/>
    </xf>
    <xf numFmtId="168" fontId="2" fillId="0" borderId="93" xfId="0" applyNumberFormat="1" applyFont="1" applyBorder="1" applyAlignment="1">
      <alignment horizontal="center" vertical="center"/>
    </xf>
    <xf numFmtId="168" fontId="2" fillId="0" borderId="25" xfId="0" applyNumberFormat="1" applyFont="1" applyBorder="1" applyAlignment="1">
      <alignment horizontal="center" vertical="center"/>
    </xf>
    <xf numFmtId="168" fontId="2" fillId="0" borderId="25" xfId="0" applyNumberFormat="1" applyFont="1" applyBorder="1" applyAlignment="1">
      <alignment horizontal="right" vertical="center"/>
    </xf>
    <xf numFmtId="168" fontId="2" fillId="0" borderId="25" xfId="0" applyNumberFormat="1" applyFont="1" applyFill="1" applyBorder="1" applyAlignment="1">
      <alignment horizontal="right" vertical="center"/>
    </xf>
    <xf numFmtId="168" fontId="2" fillId="0" borderId="26" xfId="0" applyNumberFormat="1" applyFont="1" applyFill="1" applyBorder="1" applyAlignment="1">
      <alignment horizontal="right" vertical="center"/>
    </xf>
    <xf numFmtId="181" fontId="13" fillId="0" borderId="0" xfId="0" applyNumberFormat="1" applyFont="1" applyAlignment="1">
      <alignment horizontal="center" vertical="center"/>
    </xf>
    <xf numFmtId="181" fontId="10" fillId="0" borderId="0" xfId="0" applyNumberFormat="1" applyFont="1" applyAlignment="1">
      <alignment horizontal="center" vertical="center"/>
    </xf>
    <xf numFmtId="169" fontId="14" fillId="0" borderId="0" xfId="0" applyNumberFormat="1" applyFont="1" applyAlignment="1">
      <alignment horizontal="center" vertical="center"/>
    </xf>
    <xf numFmtId="181" fontId="14" fillId="0" borderId="0" xfId="0" applyNumberFormat="1" applyFont="1" applyAlignment="1">
      <alignment horizontal="center" vertical="center"/>
    </xf>
    <xf numFmtId="0" fontId="0" fillId="0" borderId="0" xfId="0" applyFont="1" applyBorder="1" applyAlignment="1">
      <alignment vertical="center"/>
    </xf>
    <xf numFmtId="0" fontId="23" fillId="33" borderId="151" xfId="0" applyFont="1" applyFill="1" applyBorder="1" applyAlignment="1" applyProtection="1">
      <alignment horizontal="left" vertical="center"/>
      <protection/>
    </xf>
    <xf numFmtId="0" fontId="23" fillId="33" borderId="88" xfId="0" applyFont="1" applyFill="1" applyBorder="1" applyAlignment="1" quotePrefix="1">
      <alignment horizontal="center" vertical="center"/>
    </xf>
    <xf numFmtId="0" fontId="23" fillId="33" borderId="88" xfId="0" applyNumberFormat="1" applyFont="1" applyFill="1" applyBorder="1" applyAlignment="1" quotePrefix="1">
      <alignment horizontal="center" vertical="center"/>
    </xf>
    <xf numFmtId="0" fontId="23" fillId="33" borderId="89" xfId="0" applyNumberFormat="1" applyFont="1" applyFill="1" applyBorder="1" applyAlignment="1" quotePrefix="1">
      <alignment horizontal="center" vertical="center"/>
    </xf>
    <xf numFmtId="0" fontId="2" fillId="0" borderId="37" xfId="0" applyFont="1" applyBorder="1" applyAlignment="1" applyProtection="1">
      <alignment horizontal="left" vertical="center"/>
      <protection/>
    </xf>
    <xf numFmtId="168" fontId="2" fillId="0" borderId="22" xfId="0" applyNumberFormat="1" applyFont="1" applyBorder="1" applyAlignment="1">
      <alignment horizontal="right" vertical="center"/>
    </xf>
    <xf numFmtId="168" fontId="2" fillId="0" borderId="22" xfId="0" applyNumberFormat="1" applyFont="1" applyFill="1" applyBorder="1" applyAlignment="1">
      <alignment horizontal="right" vertical="center"/>
    </xf>
    <xf numFmtId="168" fontId="2" fillId="0" borderId="0" xfId="42" applyNumberFormat="1" applyFont="1" applyBorder="1" applyAlignment="1">
      <alignment horizontal="right" vertical="center"/>
    </xf>
    <xf numFmtId="168" fontId="2" fillId="0" borderId="0" xfId="42" applyNumberFormat="1" applyFont="1" applyFill="1" applyBorder="1" applyAlignment="1">
      <alignment horizontal="right" vertical="center"/>
    </xf>
    <xf numFmtId="168" fontId="2" fillId="0" borderId="22" xfId="42" applyNumberFormat="1" applyFont="1" applyFill="1" applyBorder="1" applyAlignment="1">
      <alignment horizontal="right" vertical="center"/>
    </xf>
    <xf numFmtId="0" fontId="2" fillId="0" borderId="40" xfId="0" applyFont="1" applyBorder="1" applyAlignment="1" applyProtection="1">
      <alignment horizontal="left" vertical="center"/>
      <protection/>
    </xf>
    <xf numFmtId="168" fontId="2" fillId="0" borderId="10" xfId="0" applyNumberFormat="1" applyFont="1" applyBorder="1" applyAlignment="1">
      <alignment horizontal="right" vertical="center"/>
    </xf>
    <xf numFmtId="168" fontId="2" fillId="0" borderId="10" xfId="42" applyNumberFormat="1" applyFont="1" applyBorder="1" applyAlignment="1">
      <alignment horizontal="right" vertical="center"/>
    </xf>
    <xf numFmtId="168" fontId="2" fillId="0" borderId="10" xfId="42" applyNumberFormat="1" applyFont="1" applyFill="1" applyBorder="1" applyAlignment="1">
      <alignment horizontal="right" vertical="center"/>
    </xf>
    <xf numFmtId="168" fontId="2" fillId="0" borderId="23" xfId="42" applyNumberFormat="1" applyFont="1" applyFill="1" applyBorder="1" applyAlignment="1">
      <alignment horizontal="right" vertical="center"/>
    </xf>
    <xf numFmtId="0" fontId="23" fillId="0" borderId="91" xfId="0" applyFont="1" applyBorder="1" applyAlignment="1" applyProtection="1">
      <alignment horizontal="left" vertical="center"/>
      <protection/>
    </xf>
    <xf numFmtId="168" fontId="23" fillId="0" borderId="25" xfId="0" applyNumberFormat="1" applyFont="1" applyBorder="1" applyAlignment="1">
      <alignment horizontal="right" vertical="center"/>
    </xf>
    <xf numFmtId="168" fontId="23" fillId="0" borderId="25" xfId="42" applyNumberFormat="1" applyFont="1" applyBorder="1" applyAlignment="1">
      <alignment horizontal="right" vertical="center"/>
    </xf>
    <xf numFmtId="168" fontId="23" fillId="0" borderId="25" xfId="42" applyNumberFormat="1" applyFont="1" applyFill="1" applyBorder="1" applyAlignment="1">
      <alignment horizontal="right" vertical="center"/>
    </xf>
    <xf numFmtId="168" fontId="23" fillId="0" borderId="27" xfId="42" applyNumberFormat="1" applyFont="1" applyFill="1" applyBorder="1" applyAlignment="1">
      <alignment horizontal="right" vertical="center"/>
    </xf>
    <xf numFmtId="0" fontId="21" fillId="0" borderId="0" xfId="0" applyFont="1" applyAlignment="1">
      <alignment horizontal="right"/>
    </xf>
    <xf numFmtId="0" fontId="23" fillId="33" borderId="15" xfId="0" applyFont="1" applyFill="1" applyBorder="1" applyAlignment="1" quotePrefix="1">
      <alignment horizontal="center" vertical="center"/>
    </xf>
    <xf numFmtId="166" fontId="23" fillId="33" borderId="67" xfId="0" applyNumberFormat="1" applyFont="1" applyFill="1" applyBorder="1" applyAlignment="1" quotePrefix="1">
      <alignment horizontal="center" vertical="center"/>
    </xf>
    <xf numFmtId="166" fontId="23" fillId="33" borderId="15" xfId="0" applyNumberFormat="1" applyFont="1" applyFill="1" applyBorder="1" applyAlignment="1" quotePrefix="1">
      <alignment horizontal="center" vertical="center"/>
    </xf>
    <xf numFmtId="166" fontId="2" fillId="0" borderId="12" xfId="42" applyNumberFormat="1" applyFont="1" applyBorder="1" applyAlignment="1">
      <alignment horizontal="right" vertical="center"/>
    </xf>
    <xf numFmtId="166" fontId="2" fillId="0" borderId="57" xfId="42" applyNumberFormat="1" applyFont="1" applyBorder="1" applyAlignment="1">
      <alignment horizontal="right" vertical="center"/>
    </xf>
    <xf numFmtId="166" fontId="2" fillId="0" borderId="12" xfId="42" applyNumberFormat="1" applyFont="1" applyFill="1" applyBorder="1" applyAlignment="1">
      <alignment horizontal="right" vertical="center"/>
    </xf>
    <xf numFmtId="166" fontId="2" fillId="0" borderId="13" xfId="42" applyNumberFormat="1" applyFont="1" applyBorder="1" applyAlignment="1">
      <alignment horizontal="right" vertical="center"/>
    </xf>
    <xf numFmtId="166" fontId="2" fillId="0" borderId="65" xfId="42" applyNumberFormat="1" applyFont="1" applyBorder="1" applyAlignment="1">
      <alignment horizontal="right" vertical="center"/>
    </xf>
    <xf numFmtId="166" fontId="2" fillId="0" borderId="13" xfId="42" applyNumberFormat="1" applyFont="1" applyFill="1" applyBorder="1" applyAlignment="1">
      <alignment horizontal="right" vertical="center"/>
    </xf>
    <xf numFmtId="0" fontId="23" fillId="0" borderId="67" xfId="0" applyFont="1" applyBorder="1" applyAlignment="1">
      <alignment vertical="center"/>
    </xf>
    <xf numFmtId="166" fontId="23" fillId="0" borderId="13" xfId="42" applyNumberFormat="1" applyFont="1" applyBorder="1" applyAlignment="1">
      <alignment horizontal="right" vertical="center"/>
    </xf>
    <xf numFmtId="166" fontId="23" fillId="0" borderId="13" xfId="42" applyNumberFormat="1" applyFont="1" applyFill="1" applyBorder="1" applyAlignment="1">
      <alignment horizontal="right" vertical="center"/>
    </xf>
    <xf numFmtId="166" fontId="23" fillId="0" borderId="67" xfId="42" applyNumberFormat="1" applyFont="1" applyFill="1" applyBorder="1" applyAlignment="1">
      <alignment horizontal="right" vertical="center"/>
    </xf>
    <xf numFmtId="177" fontId="2" fillId="0" borderId="22" xfId="0" applyNumberFormat="1" applyFont="1" applyFill="1" applyBorder="1" applyAlignment="1">
      <alignment horizontal="left"/>
    </xf>
    <xf numFmtId="178" fontId="2" fillId="0" borderId="22" xfId="0" applyNumberFormat="1" applyFont="1" applyFill="1" applyBorder="1" applyAlignment="1">
      <alignment horizontal="left"/>
    </xf>
    <xf numFmtId="164" fontId="2" fillId="0" borderId="10" xfId="0" applyNumberFormat="1" applyFont="1" applyFill="1" applyBorder="1" applyAlignment="1">
      <alignment horizontal="center"/>
    </xf>
    <xf numFmtId="0" fontId="13" fillId="0" borderId="33" xfId="0" applyFont="1" applyBorder="1" applyAlignment="1">
      <alignment vertical="center"/>
    </xf>
    <xf numFmtId="0" fontId="8" fillId="0" borderId="0" xfId="0" applyFont="1" applyBorder="1" applyAlignment="1">
      <alignment horizontal="left"/>
    </xf>
    <xf numFmtId="169" fontId="2" fillId="0" borderId="28" xfId="0" applyNumberFormat="1" applyFont="1" applyBorder="1" applyAlignment="1">
      <alignment/>
    </xf>
    <xf numFmtId="169" fontId="2" fillId="0" borderId="0" xfId="0" applyNumberFormat="1" applyFont="1" applyBorder="1" applyAlignment="1">
      <alignment/>
    </xf>
    <xf numFmtId="169" fontId="2" fillId="0" borderId="22" xfId="0" applyNumberFormat="1" applyFont="1" applyBorder="1" applyAlignment="1">
      <alignment/>
    </xf>
    <xf numFmtId="169" fontId="2" fillId="0" borderId="31" xfId="0" applyNumberFormat="1" applyFont="1" applyBorder="1" applyAlignment="1">
      <alignment/>
    </xf>
    <xf numFmtId="169" fontId="2" fillId="0" borderId="25" xfId="0" applyNumberFormat="1" applyFont="1" applyBorder="1" applyAlignment="1">
      <alignment/>
    </xf>
    <xf numFmtId="169" fontId="2" fillId="0" borderId="27" xfId="0" applyNumberFormat="1" applyFont="1" applyBorder="1" applyAlignment="1">
      <alignment/>
    </xf>
    <xf numFmtId="2" fontId="15" fillId="0" borderId="67" xfId="0" applyNumberFormat="1" applyFont="1" applyBorder="1" applyAlignment="1">
      <alignment horizontal="right"/>
    </xf>
    <xf numFmtId="0" fontId="38" fillId="0" borderId="12" xfId="0" applyFont="1" applyBorder="1" applyAlignment="1">
      <alignment horizontal="center"/>
    </xf>
    <xf numFmtId="0" fontId="16" fillId="0" borderId="0" xfId="0" applyFont="1" applyFill="1" applyBorder="1" applyAlignment="1">
      <alignment/>
    </xf>
    <xf numFmtId="0" fontId="13" fillId="0" borderId="32" xfId="0" applyFont="1" applyBorder="1" applyAlignment="1">
      <alignment vertical="center"/>
    </xf>
    <xf numFmtId="2" fontId="2" fillId="0" borderId="55" xfId="0" applyNumberFormat="1" applyFont="1" applyBorder="1" applyAlignment="1">
      <alignment vertical="center"/>
    </xf>
    <xf numFmtId="2" fontId="1" fillId="0" borderId="103" xfId="0" applyNumberFormat="1" applyFont="1" applyBorder="1" applyAlignment="1">
      <alignment vertical="center"/>
    </xf>
    <xf numFmtId="0" fontId="2" fillId="0" borderId="11" xfId="0" applyFont="1" applyBorder="1" applyAlignment="1">
      <alignment horizontal="left" vertical="center"/>
    </xf>
    <xf numFmtId="0" fontId="2" fillId="0" borderId="69" xfId="0" applyFont="1" applyFill="1" applyBorder="1" applyAlignment="1" quotePrefix="1">
      <alignment horizontal="left"/>
    </xf>
    <xf numFmtId="1" fontId="2" fillId="0" borderId="15" xfId="0" applyNumberFormat="1" applyFont="1" applyBorder="1" applyAlignment="1">
      <alignment horizontal="center"/>
    </xf>
    <xf numFmtId="43" fontId="2" fillId="0" borderId="57" xfId="42" applyNumberFormat="1" applyFont="1" applyBorder="1" applyAlignment="1">
      <alignment/>
    </xf>
    <xf numFmtId="43" fontId="2" fillId="0" borderId="12" xfId="42" applyNumberFormat="1" applyFont="1" applyBorder="1" applyAlignment="1">
      <alignment/>
    </xf>
    <xf numFmtId="43" fontId="2" fillId="0" borderId="22" xfId="42" applyNumberFormat="1" applyFont="1" applyFill="1" applyBorder="1" applyAlignment="1">
      <alignment/>
    </xf>
    <xf numFmtId="43" fontId="2" fillId="0" borderId="12" xfId="42" applyNumberFormat="1" applyFont="1" applyFill="1" applyBorder="1" applyAlignment="1">
      <alignment/>
    </xf>
    <xf numFmtId="43" fontId="2" fillId="0" borderId="65" xfId="42" applyNumberFormat="1" applyFont="1" applyBorder="1" applyAlignment="1">
      <alignment/>
    </xf>
    <xf numFmtId="43" fontId="2" fillId="0" borderId="65" xfId="42" applyNumberFormat="1" applyFont="1" applyFill="1" applyBorder="1" applyAlignment="1">
      <alignment/>
    </xf>
    <xf numFmtId="43" fontId="2" fillId="0" borderId="104" xfId="42" applyNumberFormat="1" applyFont="1" applyFill="1" applyBorder="1" applyAlignment="1">
      <alignment/>
    </xf>
    <xf numFmtId="43" fontId="23" fillId="0" borderId="92" xfId="42" applyNumberFormat="1" applyFont="1" applyBorder="1" applyAlignment="1">
      <alignment horizontal="center" vertical="center"/>
    </xf>
    <xf numFmtId="43" fontId="23" fillId="0" borderId="26" xfId="42" applyNumberFormat="1" applyFont="1" applyBorder="1" applyAlignment="1">
      <alignment horizontal="center" vertical="center"/>
    </xf>
    <xf numFmtId="43" fontId="23" fillId="0" borderId="26" xfId="42" applyNumberFormat="1" applyFont="1" applyFill="1" applyBorder="1" applyAlignment="1">
      <alignment horizontal="center" vertical="center"/>
    </xf>
    <xf numFmtId="43" fontId="23" fillId="0" borderId="27" xfId="42" applyNumberFormat="1" applyFont="1" applyFill="1" applyBorder="1" applyAlignment="1">
      <alignment horizontal="center" vertical="center"/>
    </xf>
    <xf numFmtId="2" fontId="15" fillId="0" borderId="67" xfId="0" applyNumberFormat="1" applyFont="1" applyBorder="1" applyAlignment="1" quotePrefix="1">
      <alignment horizontal="right"/>
    </xf>
    <xf numFmtId="2" fontId="15" fillId="0" borderId="67" xfId="0" applyNumberFormat="1" applyFont="1" applyFill="1" applyBorder="1" applyAlignment="1">
      <alignment horizontal="right" vertical="center"/>
    </xf>
    <xf numFmtId="1" fontId="15" fillId="0" borderId="67" xfId="0" applyNumberFormat="1" applyFont="1" applyBorder="1" applyAlignment="1">
      <alignment horizontal="right"/>
    </xf>
    <xf numFmtId="2" fontId="2" fillId="0" borderId="22" xfId="0" applyNumberFormat="1" applyFont="1" applyFill="1" applyBorder="1" applyAlignment="1" quotePrefix="1">
      <alignment horizontal="center"/>
    </xf>
    <xf numFmtId="2" fontId="2" fillId="0" borderId="0" xfId="0" applyNumberFormat="1" applyFont="1" applyFill="1" applyBorder="1" applyAlignment="1" quotePrefix="1">
      <alignment horizontal="center"/>
    </xf>
    <xf numFmtId="0" fontId="2" fillId="0" borderId="0" xfId="0" applyFont="1" applyBorder="1" applyAlignment="1">
      <alignment vertical="top" wrapText="1"/>
    </xf>
    <xf numFmtId="0" fontId="2" fillId="0" borderId="69" xfId="0" applyFont="1" applyBorder="1" applyAlignment="1">
      <alignment/>
    </xf>
    <xf numFmtId="167" fontId="2" fillId="0" borderId="0" xfId="0" applyNumberFormat="1" applyFont="1" applyFill="1" applyAlignment="1">
      <alignment/>
    </xf>
    <xf numFmtId="176" fontId="2" fillId="0" borderId="22" xfId="0" applyNumberFormat="1" applyFont="1" applyFill="1" applyBorder="1" applyAlignment="1">
      <alignment horizontal="right"/>
    </xf>
    <xf numFmtId="0" fontId="23" fillId="0" borderId="0" xfId="0" applyFont="1" applyFill="1" applyBorder="1" applyAlignment="1">
      <alignment horizontal="center" vertical="center"/>
    </xf>
    <xf numFmtId="177" fontId="23" fillId="0" borderId="0" xfId="0" applyNumberFormat="1" applyFont="1" applyFill="1" applyBorder="1" applyAlignment="1">
      <alignment vertical="center"/>
    </xf>
    <xf numFmtId="0" fontId="2" fillId="0" borderId="92" xfId="0" applyFont="1" applyBorder="1" applyAlignment="1">
      <alignment/>
    </xf>
    <xf numFmtId="166" fontId="2" fillId="0" borderId="93" xfId="0" applyNumberFormat="1" applyFont="1" applyFill="1" applyBorder="1" applyAlignment="1" applyProtection="1">
      <alignment vertical="center"/>
      <protection/>
    </xf>
    <xf numFmtId="166" fontId="2" fillId="0" borderId="26" xfId="0" applyNumberFormat="1" applyFont="1" applyFill="1" applyBorder="1" applyAlignment="1" applyProtection="1">
      <alignment vertical="center"/>
      <protection/>
    </xf>
    <xf numFmtId="166" fontId="2" fillId="0" borderId="92" xfId="0" applyNumberFormat="1" applyFont="1" applyFill="1" applyBorder="1" applyAlignment="1" applyProtection="1">
      <alignment horizontal="center" vertical="center"/>
      <protection/>
    </xf>
    <xf numFmtId="164" fontId="2" fillId="0" borderId="93" xfId="0" applyNumberFormat="1" applyFont="1" applyBorder="1" applyAlignment="1">
      <alignment/>
    </xf>
    <xf numFmtId="1" fontId="2" fillId="0" borderId="26" xfId="0" applyNumberFormat="1" applyFont="1" applyBorder="1" applyAlignment="1">
      <alignment/>
    </xf>
    <xf numFmtId="2" fontId="2" fillId="0" borderId="73" xfId="0" applyNumberFormat="1" applyFont="1" applyBorder="1" applyAlignment="1" quotePrefix="1">
      <alignment horizontal="center" vertical="center"/>
    </xf>
    <xf numFmtId="2" fontId="2" fillId="0" borderId="73" xfId="0" applyNumberFormat="1" applyFont="1" applyBorder="1" applyAlignment="1">
      <alignment horizontal="center" vertical="center"/>
    </xf>
    <xf numFmtId="2" fontId="2" fillId="0" borderId="75" xfId="0" applyNumberFormat="1" applyFont="1" applyBorder="1" applyAlignment="1">
      <alignment horizontal="center" vertical="center"/>
    </xf>
    <xf numFmtId="2" fontId="2" fillId="0" borderId="80" xfId="0" applyNumberFormat="1" applyFont="1" applyBorder="1" applyAlignment="1">
      <alignment horizontal="center" vertical="center"/>
    </xf>
    <xf numFmtId="164" fontId="2" fillId="0" borderId="23" xfId="0" applyNumberFormat="1" applyFont="1" applyBorder="1" applyAlignment="1">
      <alignment horizontal="center"/>
    </xf>
    <xf numFmtId="164" fontId="2" fillId="0" borderId="62" xfId="0" applyNumberFormat="1" applyFont="1" applyBorder="1" applyAlignment="1">
      <alignment horizontal="center"/>
    </xf>
    <xf numFmtId="164" fontId="2" fillId="0" borderId="33" xfId="0" applyNumberFormat="1" applyFont="1" applyBorder="1" applyAlignment="1">
      <alignment horizontal="center"/>
    </xf>
    <xf numFmtId="164" fontId="2" fillId="0" borderId="70" xfId="0" applyNumberFormat="1" applyFont="1" applyBorder="1" applyAlignment="1">
      <alignment horizontal="center"/>
    </xf>
    <xf numFmtId="164" fontId="1" fillId="33" borderId="70" xfId="0" applyNumberFormat="1" applyFont="1" applyFill="1" applyBorder="1" applyAlignment="1">
      <alignment horizontal="center"/>
    </xf>
    <xf numFmtId="164" fontId="2" fillId="0" borderId="24" xfId="0" applyNumberFormat="1" applyFont="1" applyBorder="1" applyAlignment="1">
      <alignment horizontal="center"/>
    </xf>
    <xf numFmtId="164" fontId="2" fillId="0" borderId="0" xfId="0" applyNumberFormat="1" applyFont="1" applyAlignment="1">
      <alignment horizontal="center"/>
    </xf>
    <xf numFmtId="168" fontId="1" fillId="0" borderId="22" xfId="0" applyNumberFormat="1" applyFont="1" applyBorder="1" applyAlignment="1" applyProtection="1">
      <alignment horizontal="center" vertical="center"/>
      <protection/>
    </xf>
    <xf numFmtId="168" fontId="1" fillId="0" borderId="22" xfId="0" applyNumberFormat="1" applyFont="1" applyFill="1" applyBorder="1" applyAlignment="1">
      <alignment horizontal="center" vertical="center"/>
    </xf>
    <xf numFmtId="168" fontId="1" fillId="0" borderId="27" xfId="0" applyNumberFormat="1" applyFont="1" applyFill="1" applyBorder="1" applyAlignment="1">
      <alignment horizontal="center" vertical="center"/>
    </xf>
    <xf numFmtId="164" fontId="12" fillId="0" borderId="0" xfId="0" applyNumberFormat="1" applyFont="1" applyBorder="1" applyAlignment="1">
      <alignment/>
    </xf>
    <xf numFmtId="0" fontId="23" fillId="33" borderId="63" xfId="0" applyFont="1" applyFill="1" applyBorder="1" applyAlignment="1">
      <alignment vertical="center"/>
    </xf>
    <xf numFmtId="0" fontId="23" fillId="33" borderId="58" xfId="0" applyFont="1" applyFill="1" applyBorder="1" applyAlignment="1">
      <alignment vertical="center"/>
    </xf>
    <xf numFmtId="0" fontId="23" fillId="33" borderId="91" xfId="0" applyFont="1" applyFill="1" applyBorder="1" applyAlignment="1">
      <alignment horizontal="center" vertical="center"/>
    </xf>
    <xf numFmtId="0" fontId="23" fillId="33" borderId="92" xfId="0" applyFont="1" applyFill="1" applyBorder="1" applyAlignment="1">
      <alignment horizontal="center" vertical="center"/>
    </xf>
    <xf numFmtId="0" fontId="23" fillId="33" borderId="116" xfId="0" applyFont="1" applyFill="1" applyBorder="1" applyAlignment="1">
      <alignment horizontal="center" vertical="center"/>
    </xf>
    <xf numFmtId="0" fontId="23" fillId="33" borderId="38" xfId="0" applyFont="1" applyFill="1" applyBorder="1" applyAlignment="1">
      <alignment horizontal="center" vertical="center"/>
    </xf>
    <xf numFmtId="0" fontId="23" fillId="33" borderId="33" xfId="0" applyFont="1" applyFill="1" applyBorder="1" applyAlignment="1">
      <alignment horizontal="center" vertical="center"/>
    </xf>
    <xf numFmtId="0" fontId="12" fillId="0" borderId="41" xfId="0" applyFont="1" applyBorder="1" applyAlignment="1">
      <alignment/>
    </xf>
    <xf numFmtId="164" fontId="12" fillId="0" borderId="57" xfId="0" applyNumberFormat="1" applyFont="1" applyBorder="1" applyAlignment="1">
      <alignment/>
    </xf>
    <xf numFmtId="175" fontId="12" fillId="0" borderId="57" xfId="0" applyNumberFormat="1" applyFont="1" applyBorder="1" applyAlignment="1">
      <alignment horizontal="center"/>
    </xf>
    <xf numFmtId="175" fontId="12" fillId="0" borderId="106" xfId="0" applyNumberFormat="1" applyFont="1" applyBorder="1" applyAlignment="1">
      <alignment horizontal="center"/>
    </xf>
    <xf numFmtId="164" fontId="12" fillId="0" borderId="37" xfId="0" applyNumberFormat="1" applyFont="1" applyBorder="1" applyAlignment="1">
      <alignment horizontal="center"/>
    </xf>
    <xf numFmtId="0" fontId="23" fillId="0" borderId="58" xfId="0" applyFont="1" applyBorder="1" applyAlignment="1">
      <alignment/>
    </xf>
    <xf numFmtId="164" fontId="23" fillId="0" borderId="92" xfId="0" applyNumberFormat="1" applyFont="1" applyBorder="1" applyAlignment="1">
      <alignment/>
    </xf>
    <xf numFmtId="164" fontId="23" fillId="0" borderId="116" xfId="0" applyNumberFormat="1" applyFont="1" applyBorder="1" applyAlignment="1">
      <alignment horizontal="right"/>
    </xf>
    <xf numFmtId="175" fontId="23" fillId="0" borderId="92" xfId="0" applyNumberFormat="1" applyFont="1" applyBorder="1" applyAlignment="1">
      <alignment horizontal="center"/>
    </xf>
    <xf numFmtId="175" fontId="23" fillId="0" borderId="116" xfId="0" applyNumberFormat="1" applyFont="1" applyBorder="1" applyAlignment="1">
      <alignment horizontal="center"/>
    </xf>
    <xf numFmtId="164" fontId="23" fillId="0" borderId="91" xfId="0" applyNumberFormat="1" applyFont="1" applyBorder="1" applyAlignment="1">
      <alignment horizontal="center"/>
    </xf>
    <xf numFmtId="164" fontId="23" fillId="0" borderId="27" xfId="0" applyNumberFormat="1" applyFont="1" applyBorder="1" applyAlignment="1">
      <alignment horizontal="center"/>
    </xf>
    <xf numFmtId="164" fontId="12" fillId="0" borderId="0" xfId="0" applyNumberFormat="1" applyFont="1" applyAlignment="1">
      <alignment/>
    </xf>
    <xf numFmtId="164" fontId="12" fillId="0" borderId="69" xfId="0" applyNumberFormat="1" applyFont="1" applyFill="1" applyBorder="1" applyAlignment="1">
      <alignment horizontal="center"/>
    </xf>
    <xf numFmtId="168" fontId="2" fillId="0" borderId="0" xfId="0" applyNumberFormat="1" applyFont="1" applyAlignment="1" applyProtection="1">
      <alignment horizontal="left" vertical="center" wrapText="1"/>
      <protection/>
    </xf>
    <xf numFmtId="168" fontId="2" fillId="0" borderId="0" xfId="0" applyNumberFormat="1" applyFont="1" applyFill="1" applyAlignment="1" applyProtection="1">
      <alignment horizontal="left" vertical="center" wrapText="1"/>
      <protection/>
    </xf>
    <xf numFmtId="164" fontId="1" fillId="0" borderId="0" xfId="0" applyNumberFormat="1" applyFont="1" applyAlignment="1">
      <alignment horizontal="center"/>
    </xf>
    <xf numFmtId="164" fontId="8" fillId="0" borderId="0" xfId="0" applyNumberFormat="1" applyFont="1" applyAlignment="1">
      <alignment horizontal="center"/>
    </xf>
    <xf numFmtId="164" fontId="1" fillId="33" borderId="66" xfId="0" applyNumberFormat="1" applyFont="1" applyFill="1" applyBorder="1" applyAlignment="1" quotePrefix="1">
      <alignment horizontal="center"/>
    </xf>
    <xf numFmtId="164" fontId="1" fillId="33" borderId="14" xfId="0" applyNumberFormat="1" applyFont="1" applyFill="1" applyBorder="1" applyAlignment="1">
      <alignment horizontal="center"/>
    </xf>
    <xf numFmtId="164" fontId="1" fillId="33" borderId="24" xfId="0" applyNumberFormat="1" applyFont="1" applyFill="1" applyBorder="1" applyAlignment="1">
      <alignment horizontal="center"/>
    </xf>
    <xf numFmtId="164" fontId="1" fillId="33" borderId="30" xfId="0" applyNumberFormat="1" applyFont="1" applyFill="1" applyBorder="1" applyAlignment="1" quotePrefix="1">
      <alignment horizontal="center"/>
    </xf>
    <xf numFmtId="164" fontId="1" fillId="33" borderId="15" xfId="0" applyNumberFormat="1" applyFont="1" applyFill="1" applyBorder="1" applyAlignment="1">
      <alignment horizontal="center"/>
    </xf>
    <xf numFmtId="164" fontId="1" fillId="33" borderId="30" xfId="0" applyNumberFormat="1" applyFont="1" applyFill="1" applyBorder="1" applyAlignment="1">
      <alignment horizontal="center"/>
    </xf>
    <xf numFmtId="164" fontId="1" fillId="33" borderId="66" xfId="0" applyNumberFormat="1" applyFont="1" applyFill="1" applyBorder="1" applyAlignment="1">
      <alignment horizontal="center"/>
    </xf>
    <xf numFmtId="0" fontId="8" fillId="0" borderId="0" xfId="0" applyFont="1" applyAlignment="1">
      <alignment horizontal="center"/>
    </xf>
    <xf numFmtId="164" fontId="8" fillId="0" borderId="0" xfId="0" applyNumberFormat="1" applyFont="1" applyBorder="1" applyAlignment="1">
      <alignment horizontal="center"/>
    </xf>
    <xf numFmtId="166" fontId="1" fillId="33" borderId="66" xfId="0" applyNumberFormat="1" applyFont="1" applyFill="1" applyBorder="1" applyAlignment="1" applyProtection="1">
      <alignment horizontal="center" vertical="center"/>
      <protection/>
    </xf>
    <xf numFmtId="166" fontId="1" fillId="33" borderId="14" xfId="0" applyNumberFormat="1" applyFont="1" applyFill="1" applyBorder="1" applyAlignment="1" applyProtection="1">
      <alignment horizontal="center" vertical="center"/>
      <protection/>
    </xf>
    <xf numFmtId="166" fontId="1" fillId="33" borderId="15" xfId="0" applyNumberFormat="1" applyFont="1" applyFill="1" applyBorder="1" applyAlignment="1" applyProtection="1">
      <alignment horizontal="center" vertical="center"/>
      <protection/>
    </xf>
    <xf numFmtId="1" fontId="1" fillId="33" borderId="66" xfId="0" applyNumberFormat="1" applyFont="1" applyFill="1" applyBorder="1" applyAlignment="1" applyProtection="1" quotePrefix="1">
      <alignment horizontal="center" vertical="center"/>
      <protection/>
    </xf>
    <xf numFmtId="1" fontId="1" fillId="33" borderId="14" xfId="0" applyNumberFormat="1" applyFont="1" applyFill="1" applyBorder="1" applyAlignment="1" applyProtection="1" quotePrefix="1">
      <alignment horizontal="center" vertical="center"/>
      <protection/>
    </xf>
    <xf numFmtId="1" fontId="1" fillId="33" borderId="15" xfId="0" applyNumberFormat="1" applyFont="1" applyFill="1" applyBorder="1" applyAlignment="1" applyProtection="1" quotePrefix="1">
      <alignment horizontal="center" vertical="center"/>
      <protection/>
    </xf>
    <xf numFmtId="0" fontId="1" fillId="33" borderId="55" xfId="0" applyFont="1" applyFill="1" applyBorder="1" applyAlignment="1">
      <alignment horizontal="center" vertical="center" wrapText="1"/>
    </xf>
    <xf numFmtId="0" fontId="1" fillId="33" borderId="57" xfId="0" applyFont="1" applyFill="1" applyBorder="1" applyAlignment="1">
      <alignment horizontal="center" vertical="center" wrapText="1"/>
    </xf>
    <xf numFmtId="0" fontId="1" fillId="33" borderId="55" xfId="0" applyFont="1" applyFill="1" applyBorder="1" applyAlignment="1">
      <alignment horizontal="center" vertical="center"/>
    </xf>
    <xf numFmtId="0" fontId="1" fillId="33" borderId="57" xfId="0" applyFont="1" applyFill="1" applyBorder="1" applyAlignment="1">
      <alignment horizontal="center" vertical="center"/>
    </xf>
    <xf numFmtId="0" fontId="1" fillId="33" borderId="65" xfId="0" applyFont="1" applyFill="1" applyBorder="1" applyAlignment="1">
      <alignment horizontal="center" vertical="center"/>
    </xf>
    <xf numFmtId="1" fontId="1" fillId="33" borderId="66" xfId="0" applyNumberFormat="1" applyFont="1" applyFill="1" applyBorder="1" applyAlignment="1" applyProtection="1">
      <alignment horizontal="center" vertical="center"/>
      <protection/>
    </xf>
    <xf numFmtId="1" fontId="1" fillId="33" borderId="15" xfId="0" applyNumberFormat="1" applyFont="1" applyFill="1" applyBorder="1" applyAlignment="1" applyProtection="1">
      <alignment horizontal="center" vertical="center"/>
      <protection/>
    </xf>
    <xf numFmtId="0" fontId="1" fillId="0" borderId="0" xfId="0" applyFont="1" applyAlignment="1">
      <alignment horizontal="center"/>
    </xf>
    <xf numFmtId="0" fontId="1" fillId="0" borderId="0" xfId="0" applyFont="1" applyAlignment="1">
      <alignment horizontal="center" vertical="center"/>
    </xf>
    <xf numFmtId="0" fontId="8" fillId="0" borderId="0" xfId="0" applyFont="1" applyAlignment="1" applyProtection="1">
      <alignment horizontal="center" vertical="center"/>
      <protection/>
    </xf>
    <xf numFmtId="0" fontId="23" fillId="33" borderId="85" xfId="0" applyFont="1" applyFill="1" applyBorder="1" applyAlignment="1">
      <alignment horizontal="left" vertical="center"/>
    </xf>
    <xf numFmtId="0" fontId="13" fillId="33" borderId="40" xfId="0" applyFont="1" applyFill="1" applyBorder="1" applyAlignment="1">
      <alignment horizontal="left" vertical="center"/>
    </xf>
    <xf numFmtId="0" fontId="23" fillId="33" borderId="125" xfId="0" applyFont="1" applyFill="1" applyBorder="1" applyAlignment="1" quotePrefix="1">
      <alignment horizontal="center"/>
    </xf>
    <xf numFmtId="0" fontId="23" fillId="33" borderId="150" xfId="0" applyFont="1" applyFill="1" applyBorder="1" applyAlignment="1" quotePrefix="1">
      <alignment horizontal="center"/>
    </xf>
    <xf numFmtId="0" fontId="23" fillId="33" borderId="88" xfId="0" applyFont="1" applyFill="1" applyBorder="1" applyAlignment="1" quotePrefix="1">
      <alignment horizontal="center"/>
    </xf>
    <xf numFmtId="0" fontId="23" fillId="33" borderId="89" xfId="0" applyFont="1" applyFill="1" applyBorder="1" applyAlignment="1" quotePrefix="1">
      <alignment horizontal="center"/>
    </xf>
    <xf numFmtId="0" fontId="8" fillId="0" borderId="0" xfId="0" applyFont="1" applyAlignment="1">
      <alignment horizontal="center" vertical="center"/>
    </xf>
    <xf numFmtId="0" fontId="8" fillId="0" borderId="0" xfId="0" applyFont="1" applyBorder="1" applyAlignment="1">
      <alignment horizontal="center"/>
    </xf>
    <xf numFmtId="39" fontId="35" fillId="0" borderId="0" xfId="0" applyNumberFormat="1" applyFont="1" applyBorder="1" applyAlignment="1" applyProtection="1">
      <alignment horizontal="center"/>
      <protection/>
    </xf>
    <xf numFmtId="39" fontId="1" fillId="0" borderId="0" xfId="0" applyNumberFormat="1" applyFont="1" applyAlignment="1" applyProtection="1">
      <alignment horizontal="center"/>
      <protection/>
    </xf>
    <xf numFmtId="39" fontId="23" fillId="33" borderId="125" xfId="0" applyNumberFormat="1" applyFont="1" applyFill="1" applyBorder="1" applyAlignment="1" applyProtection="1" quotePrefix="1">
      <alignment horizontal="center"/>
      <protection/>
    </xf>
    <xf numFmtId="39" fontId="23" fillId="33" borderId="88" xfId="0" applyNumberFormat="1" applyFont="1" applyFill="1" applyBorder="1" applyAlignment="1" applyProtection="1" quotePrefix="1">
      <alignment horizontal="center"/>
      <protection/>
    </xf>
    <xf numFmtId="39" fontId="23" fillId="33" borderId="150" xfId="0" applyNumberFormat="1" applyFont="1" applyFill="1" applyBorder="1" applyAlignment="1" applyProtection="1" quotePrefix="1">
      <alignment horizontal="center"/>
      <protection/>
    </xf>
    <xf numFmtId="39" fontId="23" fillId="33" borderId="89" xfId="0" applyNumberFormat="1" applyFont="1" applyFill="1" applyBorder="1" applyAlignment="1" applyProtection="1" quotePrefix="1">
      <alignment horizontal="center"/>
      <protection/>
    </xf>
    <xf numFmtId="0" fontId="8" fillId="0" borderId="0" xfId="0" applyFont="1" applyFill="1" applyBorder="1" applyAlignment="1">
      <alignment horizontal="center"/>
    </xf>
    <xf numFmtId="39" fontId="35" fillId="0" borderId="0" xfId="0" applyNumberFormat="1" applyFont="1" applyFill="1" applyBorder="1" applyAlignment="1" applyProtection="1">
      <alignment horizontal="center"/>
      <protection/>
    </xf>
    <xf numFmtId="0" fontId="17" fillId="0" borderId="0" xfId="0" applyFont="1" applyAlignment="1">
      <alignment horizontal="center"/>
    </xf>
    <xf numFmtId="0" fontId="0" fillId="0" borderId="0" xfId="0" applyAlignment="1">
      <alignment horizontal="center"/>
    </xf>
    <xf numFmtId="0" fontId="23" fillId="33" borderId="66" xfId="0" applyFont="1" applyFill="1" applyBorder="1" applyAlignment="1" quotePrefix="1">
      <alignment horizontal="center"/>
    </xf>
    <xf numFmtId="0" fontId="23" fillId="33" borderId="15" xfId="0" applyFont="1" applyFill="1" applyBorder="1" applyAlignment="1" quotePrefix="1">
      <alignment horizontal="center"/>
    </xf>
    <xf numFmtId="0" fontId="23" fillId="33" borderId="14" xfId="0" applyFont="1" applyFill="1" applyBorder="1" applyAlignment="1" quotePrefix="1">
      <alignment horizontal="center"/>
    </xf>
    <xf numFmtId="0" fontId="17" fillId="0" borderId="0" xfId="0" applyFont="1" applyFill="1" applyAlignment="1" applyProtection="1">
      <alignment horizontal="center" vertical="center"/>
      <protection/>
    </xf>
    <xf numFmtId="0" fontId="17" fillId="0" borderId="0" xfId="0" applyFont="1" applyAlignment="1" applyProtection="1">
      <alignment horizontal="center" vertical="center"/>
      <protection/>
    </xf>
    <xf numFmtId="0" fontId="1" fillId="0" borderId="0" xfId="0" applyFont="1" applyAlignment="1" applyProtection="1">
      <alignment horizontal="center" vertical="center"/>
      <protection/>
    </xf>
    <xf numFmtId="0" fontId="1" fillId="33" borderId="68" xfId="0" applyFont="1" applyFill="1" applyBorder="1" applyAlignment="1">
      <alignment horizontal="center"/>
    </xf>
    <xf numFmtId="0" fontId="1" fillId="33" borderId="69" xfId="0" applyFont="1" applyFill="1" applyBorder="1" applyAlignment="1">
      <alignment horizontal="center"/>
    </xf>
    <xf numFmtId="0" fontId="1" fillId="33" borderId="86" xfId="0" applyFont="1" applyFill="1" applyBorder="1" applyAlignment="1">
      <alignment horizontal="center"/>
    </xf>
    <xf numFmtId="0" fontId="1" fillId="33" borderId="29" xfId="0" applyFont="1" applyFill="1" applyBorder="1" applyAlignment="1">
      <alignment horizontal="center"/>
    </xf>
    <xf numFmtId="0" fontId="1" fillId="33" borderId="10" xfId="0" applyFont="1" applyFill="1" applyBorder="1" applyAlignment="1">
      <alignment horizontal="center"/>
    </xf>
    <xf numFmtId="0" fontId="1" fillId="33" borderId="13" xfId="0" applyFont="1" applyFill="1" applyBorder="1" applyAlignment="1">
      <alignment horizontal="center"/>
    </xf>
    <xf numFmtId="0" fontId="2" fillId="0" borderId="110" xfId="0" applyFont="1" applyBorder="1" applyAlignment="1">
      <alignment horizontal="center"/>
    </xf>
    <xf numFmtId="0" fontId="2" fillId="0" borderId="56" xfId="0" applyFont="1" applyBorder="1" applyAlignment="1">
      <alignment horizontal="center"/>
    </xf>
    <xf numFmtId="0" fontId="2" fillId="0" borderId="11" xfId="0" applyFont="1" applyBorder="1" applyAlignment="1">
      <alignment horizontal="center"/>
    </xf>
    <xf numFmtId="0" fontId="2" fillId="0" borderId="84"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1" fillId="0" borderId="110" xfId="0" applyFont="1" applyBorder="1" applyAlignment="1" applyProtection="1">
      <alignment horizontal="center" vertical="center"/>
      <protection/>
    </xf>
    <xf numFmtId="0" fontId="1" fillId="0" borderId="84" xfId="0" applyFont="1" applyBorder="1" applyAlignment="1" applyProtection="1">
      <alignment horizontal="center" vertical="center"/>
      <protection/>
    </xf>
    <xf numFmtId="0" fontId="1" fillId="33" borderId="88" xfId="0" applyFont="1" applyFill="1" applyBorder="1" applyAlignment="1" applyProtection="1">
      <alignment horizontal="center" vertical="center"/>
      <protection/>
    </xf>
    <xf numFmtId="0" fontId="1" fillId="33" borderId="150" xfId="0" applyFont="1" applyFill="1" applyBorder="1" applyAlignment="1" applyProtection="1">
      <alignment horizontal="center" vertical="center"/>
      <protection/>
    </xf>
    <xf numFmtId="0" fontId="11" fillId="0" borderId="110" xfId="0" applyFont="1" applyBorder="1" applyAlignment="1" applyProtection="1">
      <alignment horizontal="center" vertical="center"/>
      <protection/>
    </xf>
    <xf numFmtId="0" fontId="11" fillId="0" borderId="84" xfId="0" applyFont="1" applyBorder="1" applyAlignment="1" applyProtection="1">
      <alignment horizontal="center" vertical="center"/>
      <protection/>
    </xf>
    <xf numFmtId="0" fontId="1" fillId="33" borderId="85" xfId="0" applyFont="1" applyFill="1" applyBorder="1" applyAlignment="1" applyProtection="1">
      <alignment horizontal="center" vertical="center"/>
      <protection/>
    </xf>
    <xf numFmtId="0" fontId="1" fillId="33" borderId="40" xfId="0" applyFont="1" applyFill="1" applyBorder="1" applyAlignment="1" applyProtection="1">
      <alignment horizontal="center" vertical="center"/>
      <protection/>
    </xf>
    <xf numFmtId="0" fontId="1" fillId="33" borderId="125" xfId="0" applyFont="1" applyFill="1" applyBorder="1" applyAlignment="1" applyProtection="1">
      <alignment horizontal="center" vertical="center"/>
      <protection/>
    </xf>
    <xf numFmtId="0" fontId="17" fillId="0" borderId="0" xfId="0" applyFont="1" applyAlignment="1">
      <alignment horizontal="center" vertical="center"/>
    </xf>
    <xf numFmtId="0" fontId="11" fillId="33" borderId="55"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150" xfId="0" applyFont="1" applyFill="1" applyBorder="1" applyAlignment="1">
      <alignment horizontal="center" vertical="center"/>
    </xf>
    <xf numFmtId="0" fontId="11" fillId="33" borderId="89" xfId="0" applyFont="1" applyFill="1" applyBorder="1" applyAlignment="1">
      <alignment horizontal="center" vertical="center"/>
    </xf>
    <xf numFmtId="0" fontId="1" fillId="33" borderId="68"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95" xfId="0" applyFont="1" applyFill="1" applyBorder="1" applyAlignment="1">
      <alignment horizontal="center" vertical="center" wrapText="1"/>
    </xf>
    <xf numFmtId="0" fontId="1" fillId="33" borderId="84" xfId="0" applyFont="1" applyFill="1" applyBorder="1" applyAlignment="1">
      <alignment horizontal="center" vertical="center" wrapText="1"/>
    </xf>
    <xf numFmtId="0" fontId="1" fillId="33" borderId="94" xfId="0" applyFont="1" applyFill="1" applyBorder="1" applyAlignment="1">
      <alignment horizontal="center" vertical="center" wrapText="1"/>
    </xf>
    <xf numFmtId="0" fontId="1" fillId="33" borderId="65" xfId="0" applyFont="1" applyFill="1" applyBorder="1" applyAlignment="1">
      <alignment horizontal="center" vertical="center" wrapText="1"/>
    </xf>
    <xf numFmtId="0" fontId="1" fillId="33" borderId="70"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8" fillId="0" borderId="25" xfId="0" applyFont="1" applyBorder="1" applyAlignment="1">
      <alignment horizontal="center"/>
    </xf>
    <xf numFmtId="0" fontId="23" fillId="33" borderId="30" xfId="0" applyFont="1" applyFill="1" applyBorder="1" applyAlignment="1">
      <alignment horizontal="center" vertical="center"/>
    </xf>
    <xf numFmtId="0" fontId="23" fillId="33" borderId="14" xfId="0" applyFont="1" applyFill="1" applyBorder="1" applyAlignment="1">
      <alignment horizontal="center" vertical="center"/>
    </xf>
    <xf numFmtId="0" fontId="23" fillId="33" borderId="24"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14" xfId="0" applyFont="1" applyFill="1" applyBorder="1" applyAlignment="1">
      <alignment horizontal="center"/>
    </xf>
    <xf numFmtId="0" fontId="23" fillId="33" borderId="15" xfId="0" applyFont="1" applyFill="1" applyBorder="1" applyAlignment="1">
      <alignment horizontal="center"/>
    </xf>
    <xf numFmtId="0" fontId="23" fillId="33" borderId="66" xfId="0" applyFont="1" applyFill="1" applyBorder="1" applyAlignment="1">
      <alignment horizontal="center" vertical="center"/>
    </xf>
    <xf numFmtId="0" fontId="8" fillId="0" borderId="0" xfId="0" applyFont="1" applyFill="1" applyAlignment="1">
      <alignment horizontal="center" vertical="center"/>
    </xf>
    <xf numFmtId="0" fontId="23" fillId="33" borderId="67" xfId="0" applyFont="1" applyFill="1" applyBorder="1" applyAlignment="1">
      <alignment horizontal="center" vertical="center"/>
    </xf>
    <xf numFmtId="0" fontId="23" fillId="33" borderId="101"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23" fillId="33" borderId="152" xfId="0" applyFont="1" applyFill="1" applyBorder="1" applyAlignment="1">
      <alignment horizontal="center" vertical="center"/>
    </xf>
    <xf numFmtId="0" fontId="23" fillId="33" borderId="88" xfId="0" applyFont="1" applyFill="1" applyBorder="1" applyAlignment="1">
      <alignment horizontal="center" vertical="center"/>
    </xf>
    <xf numFmtId="0" fontId="23" fillId="33" borderId="89" xfId="0" applyFont="1" applyFill="1" applyBorder="1" applyAlignment="1">
      <alignment horizontal="center" vertical="center"/>
    </xf>
    <xf numFmtId="0" fontId="1" fillId="0" borderId="110" xfId="0" applyFont="1" applyBorder="1" applyAlignment="1">
      <alignment horizontal="center" vertical="center"/>
    </xf>
    <xf numFmtId="0" fontId="1" fillId="0" borderId="56" xfId="0" applyFont="1" applyBorder="1" applyAlignment="1">
      <alignment horizontal="center" vertical="center"/>
    </xf>
    <xf numFmtId="0" fontId="1" fillId="0" borderId="11" xfId="0" applyFont="1" applyBorder="1" applyAlignment="1">
      <alignment horizontal="center" vertical="center"/>
    </xf>
    <xf numFmtId="0" fontId="1" fillId="33" borderId="152" xfId="0" applyFont="1" applyFill="1" applyBorder="1" applyAlignment="1">
      <alignment horizontal="center" vertical="center"/>
    </xf>
    <xf numFmtId="0" fontId="1" fillId="33" borderId="88" xfId="0" applyFont="1" applyFill="1" applyBorder="1" applyAlignment="1">
      <alignment horizontal="center" vertical="center"/>
    </xf>
    <xf numFmtId="0" fontId="1" fillId="33" borderId="89" xfId="0" applyFont="1" applyFill="1" applyBorder="1" applyAlignment="1">
      <alignment horizontal="center" vertical="center"/>
    </xf>
    <xf numFmtId="0" fontId="1" fillId="33" borderId="28" xfId="0" applyFont="1" applyFill="1" applyBorder="1" applyAlignment="1">
      <alignment horizontal="center" vertical="center" wrapText="1"/>
    </xf>
    <xf numFmtId="0" fontId="11" fillId="33" borderId="30"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56"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8" fillId="33" borderId="152" xfId="0" applyFont="1" applyFill="1" applyBorder="1" applyAlignment="1">
      <alignment horizontal="center" vertical="center"/>
    </xf>
    <xf numFmtId="0" fontId="8" fillId="33" borderId="88" xfId="0" applyFont="1" applyFill="1" applyBorder="1" applyAlignment="1">
      <alignment horizontal="center" vertical="center"/>
    </xf>
    <xf numFmtId="0" fontId="8" fillId="33" borderId="89" xfId="0" applyFont="1" applyFill="1" applyBorder="1" applyAlignment="1">
      <alignment horizontal="center" vertical="center"/>
    </xf>
    <xf numFmtId="0" fontId="1" fillId="33" borderId="28"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67" xfId="0" applyFont="1" applyFill="1" applyBorder="1" applyAlignment="1">
      <alignment horizontal="center" vertical="center"/>
    </xf>
    <xf numFmtId="0" fontId="1" fillId="33" borderId="66" xfId="0" applyFont="1" applyFill="1" applyBorder="1" applyAlignment="1">
      <alignment horizontal="center" vertical="center"/>
    </xf>
    <xf numFmtId="0" fontId="1" fillId="0" borderId="74" xfId="0" applyFont="1" applyBorder="1" applyAlignment="1">
      <alignment horizontal="center"/>
    </xf>
    <xf numFmtId="0" fontId="1" fillId="0" borderId="14" xfId="0" applyFont="1" applyBorder="1" applyAlignment="1">
      <alignment horizontal="center"/>
    </xf>
    <xf numFmtId="0" fontId="1" fillId="0" borderId="10" xfId="0" applyFont="1" applyBorder="1" applyAlignment="1">
      <alignment horizontal="center"/>
    </xf>
    <xf numFmtId="0" fontId="1" fillId="0" borderId="153" xfId="0" applyFont="1" applyBorder="1" applyAlignment="1">
      <alignment horizontal="center"/>
    </xf>
    <xf numFmtId="0" fontId="1" fillId="0" borderId="154" xfId="0" applyFont="1" applyBorder="1" applyAlignment="1">
      <alignment horizontal="center"/>
    </xf>
    <xf numFmtId="0" fontId="1" fillId="0" borderId="155" xfId="0" applyFont="1" applyBorder="1" applyAlignment="1">
      <alignment horizontal="center"/>
    </xf>
    <xf numFmtId="0" fontId="2" fillId="0" borderId="0" xfId="0" applyFont="1" applyAlignment="1">
      <alignment horizontal="center" vertical="center" wrapText="1"/>
    </xf>
    <xf numFmtId="0" fontId="1" fillId="33" borderId="68" xfId="0" applyFont="1" applyFill="1" applyBorder="1" applyAlignment="1">
      <alignment horizontal="center" vertical="center"/>
    </xf>
    <xf numFmtId="0" fontId="1" fillId="33" borderId="69" xfId="0" applyFont="1" applyFill="1" applyBorder="1" applyAlignment="1">
      <alignment horizontal="center" vertical="center"/>
    </xf>
    <xf numFmtId="0" fontId="1" fillId="33" borderId="70" xfId="0" applyFont="1" applyFill="1" applyBorder="1" applyAlignment="1">
      <alignment horizontal="center" vertical="center"/>
    </xf>
    <xf numFmtId="0" fontId="2" fillId="0" borderId="0" xfId="0" applyFont="1" applyAlignment="1" quotePrefix="1">
      <alignment horizontal="center" vertical="center"/>
    </xf>
    <xf numFmtId="165" fontId="1" fillId="33" borderId="68" xfId="58" applyNumberFormat="1" applyFont="1" applyFill="1" applyBorder="1" applyAlignment="1" applyProtection="1">
      <alignment horizontal="center" vertical="center"/>
      <protection/>
    </xf>
    <xf numFmtId="165" fontId="1" fillId="33" borderId="29" xfId="58" applyFont="1" applyFill="1" applyBorder="1" applyAlignment="1">
      <alignment horizontal="center" vertical="center"/>
      <protection/>
    </xf>
    <xf numFmtId="165" fontId="1" fillId="33" borderId="152" xfId="58" applyNumberFormat="1" applyFont="1" applyFill="1" applyBorder="1" applyAlignment="1" applyProtection="1">
      <alignment horizontal="center" vertical="center"/>
      <protection/>
    </xf>
    <xf numFmtId="165" fontId="1" fillId="33" borderId="89" xfId="58" applyNumberFormat="1" applyFont="1" applyFill="1" applyBorder="1" applyAlignment="1" applyProtection="1">
      <alignment horizontal="center" vertical="center"/>
      <protection/>
    </xf>
    <xf numFmtId="165" fontId="1" fillId="33" borderId="88" xfId="58" applyNumberFormat="1" applyFont="1" applyFill="1" applyBorder="1" applyAlignment="1" applyProtection="1">
      <alignment horizontal="center" vertical="center"/>
      <protection/>
    </xf>
    <xf numFmtId="165" fontId="1" fillId="0" borderId="0" xfId="58" applyFont="1" applyAlignment="1">
      <alignment horizontal="center"/>
      <protection/>
    </xf>
    <xf numFmtId="165" fontId="8" fillId="0" borderId="0" xfId="58" applyNumberFormat="1" applyFont="1" applyAlignment="1" applyProtection="1">
      <alignment horizontal="center"/>
      <protection/>
    </xf>
    <xf numFmtId="165" fontId="1" fillId="0" borderId="0" xfId="58" applyNumberFormat="1" applyFont="1" applyAlignment="1" applyProtection="1">
      <alignment horizontal="center"/>
      <protection/>
    </xf>
    <xf numFmtId="165" fontId="1" fillId="0" borderId="0" xfId="58" applyFont="1" applyBorder="1" applyAlignment="1" quotePrefix="1">
      <alignment horizontal="center"/>
      <protection/>
    </xf>
    <xf numFmtId="0" fontId="2" fillId="0" borderId="0" xfId="0" applyFont="1" applyBorder="1" applyAlignment="1">
      <alignment horizontal="center" vertical="center"/>
    </xf>
    <xf numFmtId="0" fontId="1" fillId="33" borderId="94" xfId="0" applyFont="1" applyFill="1" applyBorder="1" applyAlignment="1">
      <alignment horizontal="center" vertical="center"/>
    </xf>
    <xf numFmtId="0" fontId="1" fillId="33" borderId="125" xfId="0" applyFont="1" applyFill="1" applyBorder="1" applyAlignment="1">
      <alignment horizontal="center" vertical="center"/>
    </xf>
    <xf numFmtId="0" fontId="1" fillId="33" borderId="150" xfId="0" applyFont="1" applyFill="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165" fontId="1" fillId="33" borderId="63" xfId="58" applyNumberFormat="1" applyFont="1" applyFill="1" applyBorder="1" applyAlignment="1" applyProtection="1">
      <alignment horizontal="center" vertical="center"/>
      <protection/>
    </xf>
    <xf numFmtId="165" fontId="1" fillId="33" borderId="61" xfId="58" applyFont="1" applyFill="1" applyBorder="1" applyAlignment="1">
      <alignment horizontal="center" vertical="center"/>
      <protection/>
    </xf>
    <xf numFmtId="165" fontId="1" fillId="0" borderId="0" xfId="59" applyFont="1" applyAlignment="1">
      <alignment horizontal="center"/>
      <protection/>
    </xf>
    <xf numFmtId="165" fontId="8" fillId="0" borderId="0" xfId="59" applyNumberFormat="1" applyFont="1" applyAlignment="1" applyProtection="1">
      <alignment horizontal="center"/>
      <protection/>
    </xf>
    <xf numFmtId="165" fontId="1" fillId="0" borderId="0" xfId="59" applyNumberFormat="1" applyFont="1" applyAlignment="1" applyProtection="1">
      <alignment horizontal="center"/>
      <protection/>
    </xf>
    <xf numFmtId="165" fontId="1" fillId="0" borderId="0" xfId="59" applyFont="1" applyBorder="1" applyAlignment="1" quotePrefix="1">
      <alignment horizontal="center"/>
      <protection/>
    </xf>
    <xf numFmtId="0" fontId="1" fillId="0" borderId="0" xfId="0" applyFont="1" applyBorder="1" applyAlignment="1">
      <alignment horizontal="center"/>
    </xf>
    <xf numFmtId="0" fontId="1" fillId="33" borderId="125" xfId="0" applyFont="1" applyFill="1" applyBorder="1" applyAlignment="1">
      <alignment horizontal="center"/>
    </xf>
    <xf numFmtId="0" fontId="1" fillId="33" borderId="88" xfId="0" applyFont="1" applyFill="1" applyBorder="1" applyAlignment="1">
      <alignment horizontal="center"/>
    </xf>
    <xf numFmtId="0" fontId="1" fillId="33" borderId="89" xfId="0" applyFont="1" applyFill="1" applyBorder="1" applyAlignment="1">
      <alignment horizontal="center"/>
    </xf>
    <xf numFmtId="0" fontId="1" fillId="33" borderId="85" xfId="0" applyFont="1" applyFill="1" applyBorder="1" applyAlignment="1">
      <alignment horizontal="center" vertical="center"/>
    </xf>
    <xf numFmtId="0" fontId="1" fillId="33" borderId="40" xfId="0" applyFont="1" applyFill="1" applyBorder="1" applyAlignment="1">
      <alignment horizontal="center" vertical="center"/>
    </xf>
    <xf numFmtId="0" fontId="1" fillId="33" borderId="96" xfId="0" applyFont="1" applyFill="1" applyBorder="1" applyAlignment="1">
      <alignment horizontal="center" vertical="center"/>
    </xf>
    <xf numFmtId="0" fontId="1" fillId="33" borderId="104" xfId="0" applyFont="1" applyFill="1" applyBorder="1" applyAlignment="1">
      <alignment horizontal="center" vertical="center"/>
    </xf>
    <xf numFmtId="0" fontId="1" fillId="33" borderId="152" xfId="0" applyFont="1" applyFill="1" applyBorder="1" applyAlignment="1">
      <alignment horizontal="center"/>
    </xf>
    <xf numFmtId="164" fontId="1" fillId="33" borderId="105" xfId="0" applyNumberFormat="1" applyFont="1" applyFill="1" applyBorder="1" applyAlignment="1">
      <alignment horizontal="center" vertical="center"/>
    </xf>
    <xf numFmtId="0" fontId="2" fillId="33" borderId="40" xfId="0" applyFont="1" applyFill="1" applyBorder="1" applyAlignment="1">
      <alignment horizontal="center" vertical="center"/>
    </xf>
    <xf numFmtId="164" fontId="1" fillId="33" borderId="55" xfId="0" applyNumberFormat="1" applyFont="1" applyFill="1" applyBorder="1" applyAlignment="1">
      <alignment horizontal="center" vertical="center"/>
    </xf>
    <xf numFmtId="0" fontId="2" fillId="33" borderId="65" xfId="0" applyFont="1" applyFill="1" applyBorder="1" applyAlignment="1">
      <alignment horizontal="center" vertical="center"/>
    </xf>
    <xf numFmtId="164" fontId="1" fillId="33" borderId="59" xfId="0" applyNumberFormat="1" applyFont="1" applyFill="1" applyBorder="1" applyAlignment="1">
      <alignment horizontal="center" vertical="center"/>
    </xf>
    <xf numFmtId="0" fontId="2" fillId="33" borderId="104" xfId="0" applyFont="1" applyFill="1" applyBorder="1" applyAlignment="1">
      <alignment horizontal="center" vertical="center"/>
    </xf>
    <xf numFmtId="164" fontId="23" fillId="33" borderId="152" xfId="0" applyNumberFormat="1" applyFont="1" applyFill="1" applyBorder="1" applyAlignment="1">
      <alignment horizontal="center"/>
    </xf>
    <xf numFmtId="164" fontId="23" fillId="33" borderId="88" xfId="0" applyNumberFormat="1" applyFont="1" applyFill="1" applyBorder="1" applyAlignment="1">
      <alignment horizontal="center"/>
    </xf>
    <xf numFmtId="164" fontId="23" fillId="33" borderId="89" xfId="0" applyNumberFormat="1" applyFont="1" applyFill="1" applyBorder="1" applyAlignment="1">
      <alignment horizontal="center"/>
    </xf>
    <xf numFmtId="0" fontId="23" fillId="33" borderId="88" xfId="0" applyFont="1" applyFill="1" applyBorder="1" applyAlignment="1">
      <alignment horizontal="center"/>
    </xf>
    <xf numFmtId="0" fontId="23" fillId="33" borderId="89" xfId="0" applyFont="1" applyFill="1" applyBorder="1" applyAlignment="1">
      <alignment horizontal="center"/>
    </xf>
    <xf numFmtId="0" fontId="8" fillId="0" borderId="0" xfId="0" applyFont="1" applyBorder="1" applyAlignment="1" applyProtection="1">
      <alignment horizontal="center"/>
      <protection/>
    </xf>
    <xf numFmtId="0" fontId="23" fillId="33" borderId="10" xfId="0" applyFont="1" applyFill="1" applyBorder="1" applyAlignment="1">
      <alignment horizontal="center" vertical="center"/>
    </xf>
    <xf numFmtId="0" fontId="23" fillId="33" borderId="23" xfId="0" applyFont="1" applyFill="1" applyBorder="1" applyAlignment="1">
      <alignment horizontal="center" vertical="center"/>
    </xf>
    <xf numFmtId="1" fontId="23" fillId="33" borderId="85" xfId="0" applyNumberFormat="1" applyFont="1" applyFill="1" applyBorder="1" applyAlignment="1" applyProtection="1">
      <alignment horizontal="center" vertical="center" wrapText="1"/>
      <protection locked="0"/>
    </xf>
    <xf numFmtId="1" fontId="23" fillId="33" borderId="37" xfId="0" applyNumberFormat="1" applyFont="1" applyFill="1" applyBorder="1" applyAlignment="1" applyProtection="1">
      <alignment horizontal="center" vertical="center" wrapText="1"/>
      <protection locked="0"/>
    </xf>
    <xf numFmtId="1" fontId="23" fillId="33" borderId="40" xfId="0" applyNumberFormat="1" applyFont="1" applyFill="1" applyBorder="1" applyAlignment="1" applyProtection="1">
      <alignment horizontal="center" vertical="center" wrapText="1"/>
      <protection locked="0"/>
    </xf>
    <xf numFmtId="0" fontId="23" fillId="33" borderId="95" xfId="0" applyFont="1" applyFill="1" applyBorder="1" applyAlignment="1" applyProtection="1">
      <alignment horizontal="center" vertical="center" wrapText="1"/>
      <protection locked="0"/>
    </xf>
    <xf numFmtId="0" fontId="23" fillId="33" borderId="54" xfId="0" applyFont="1" applyFill="1" applyBorder="1" applyAlignment="1" applyProtection="1">
      <alignment horizontal="center" vertical="center" wrapText="1"/>
      <protection locked="0"/>
    </xf>
    <xf numFmtId="0" fontId="23" fillId="33" borderId="84" xfId="0" applyFont="1" applyFill="1" applyBorder="1" applyAlignment="1" applyProtection="1">
      <alignment horizontal="center" vertical="center" wrapText="1"/>
      <protection locked="0"/>
    </xf>
    <xf numFmtId="0" fontId="23" fillId="33" borderId="69" xfId="0" applyFont="1" applyFill="1" applyBorder="1" applyAlignment="1">
      <alignment horizontal="center" vertical="center"/>
    </xf>
    <xf numFmtId="0" fontId="23" fillId="33" borderId="70" xfId="0" applyFont="1" applyFill="1" applyBorder="1" applyAlignment="1">
      <alignment horizontal="center" vertical="center"/>
    </xf>
    <xf numFmtId="0" fontId="1" fillId="0" borderId="0" xfId="0" applyFont="1" applyAlignment="1" applyProtection="1">
      <alignment horizontal="center"/>
      <protection/>
    </xf>
    <xf numFmtId="0" fontId="1" fillId="33" borderId="94" xfId="0" applyFont="1" applyFill="1" applyBorder="1" applyAlignment="1" applyProtection="1">
      <alignment horizontal="center" vertical="center"/>
      <protection/>
    </xf>
    <xf numFmtId="0" fontId="1" fillId="33" borderId="65" xfId="0" applyFont="1" applyFill="1" applyBorder="1" applyAlignment="1" applyProtection="1">
      <alignment horizontal="center" vertical="center"/>
      <protection/>
    </xf>
    <xf numFmtId="0" fontId="2" fillId="33" borderId="63" xfId="0" applyFont="1" applyFill="1" applyBorder="1" applyAlignment="1">
      <alignment horizontal="center" vertical="center"/>
    </xf>
    <xf numFmtId="0" fontId="2" fillId="33" borderId="61" xfId="0" applyFont="1" applyFill="1" applyBorder="1" applyAlignment="1">
      <alignment horizontal="center" vertical="center"/>
    </xf>
    <xf numFmtId="0" fontId="34" fillId="0" borderId="0" xfId="0" applyFont="1" applyFill="1" applyBorder="1" applyAlignment="1">
      <alignment horizontal="center"/>
    </xf>
    <xf numFmtId="0" fontId="34" fillId="0" borderId="0" xfId="0" applyFont="1" applyFill="1" applyBorder="1" applyAlignment="1">
      <alignment horizontal="left"/>
    </xf>
    <xf numFmtId="0" fontId="1" fillId="33" borderId="151" xfId="0" applyFont="1" applyFill="1" applyBorder="1" applyAlignment="1">
      <alignment horizontal="center" vertical="center"/>
    </xf>
    <xf numFmtId="0" fontId="1" fillId="33" borderId="87" xfId="0" applyFont="1" applyFill="1" applyBorder="1" applyAlignment="1">
      <alignment horizontal="center" vertical="center"/>
    </xf>
    <xf numFmtId="0" fontId="1" fillId="33" borderId="90"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63" xfId="0" applyFont="1" applyFill="1" applyBorder="1" applyAlignment="1">
      <alignment horizontal="center" vertical="center"/>
    </xf>
    <xf numFmtId="0" fontId="1" fillId="33" borderId="61" xfId="0" applyFont="1" applyFill="1" applyBorder="1" applyAlignment="1">
      <alignment horizontal="center" vertical="center"/>
    </xf>
    <xf numFmtId="0" fontId="11" fillId="33" borderId="85" xfId="0" applyFont="1" applyFill="1" applyBorder="1" applyAlignment="1">
      <alignment horizontal="center"/>
    </xf>
    <xf numFmtId="0" fontId="11" fillId="33" borderId="96" xfId="0" applyFont="1" applyFill="1" applyBorder="1" applyAlignment="1">
      <alignment horizontal="center"/>
    </xf>
    <xf numFmtId="0" fontId="11" fillId="33" borderId="29" xfId="0" applyFont="1" applyFill="1" applyBorder="1" applyAlignment="1">
      <alignment horizontal="center"/>
    </xf>
    <xf numFmtId="0" fontId="11" fillId="33" borderId="23" xfId="0" applyFont="1" applyFill="1" applyBorder="1" applyAlignment="1">
      <alignment horizontal="center"/>
    </xf>
    <xf numFmtId="0" fontId="8" fillId="0" borderId="0" xfId="0" applyFont="1" applyFill="1" applyAlignment="1">
      <alignment horizontal="center"/>
    </xf>
    <xf numFmtId="0" fontId="8" fillId="0" borderId="0" xfId="0" applyFont="1" applyFill="1" applyAlignment="1" quotePrefix="1">
      <alignment horizontal="center"/>
    </xf>
    <xf numFmtId="0" fontId="12" fillId="0" borderId="0" xfId="0" applyFont="1" applyFill="1" applyBorder="1" applyAlignment="1">
      <alignment horizontal="right"/>
    </xf>
    <xf numFmtId="0" fontId="12" fillId="0" borderId="0" xfId="0" applyFont="1" applyFill="1" applyBorder="1" applyAlignment="1" quotePrefix="1">
      <alignment horizontal="right"/>
    </xf>
    <xf numFmtId="0" fontId="12" fillId="0" borderId="0" xfId="0" applyFont="1" applyFill="1" applyBorder="1" applyAlignment="1">
      <alignment horizontal="center"/>
    </xf>
    <xf numFmtId="0" fontId="12" fillId="0" borderId="0" xfId="0" applyFont="1" applyFill="1" applyBorder="1" applyAlignment="1" quotePrefix="1">
      <alignment horizontal="center"/>
    </xf>
    <xf numFmtId="0" fontId="2" fillId="33" borderId="68" xfId="0" applyFont="1" applyFill="1" applyBorder="1" applyAlignment="1">
      <alignment horizontal="center"/>
    </xf>
    <xf numFmtId="0" fontId="2" fillId="33" borderId="28" xfId="0" applyFont="1" applyFill="1" applyBorder="1" applyAlignment="1">
      <alignment horizontal="center"/>
    </xf>
    <xf numFmtId="0" fontId="1" fillId="33" borderId="90" xfId="0" applyFont="1" applyFill="1" applyBorder="1" applyAlignment="1">
      <alignment horizontal="center"/>
    </xf>
    <xf numFmtId="0" fontId="1" fillId="33" borderId="67" xfId="0" applyFont="1" applyFill="1" applyBorder="1" applyAlignment="1">
      <alignment horizontal="center"/>
    </xf>
    <xf numFmtId="0" fontId="1" fillId="33" borderId="101" xfId="0" applyFont="1" applyFill="1" applyBorder="1" applyAlignment="1">
      <alignment horizontal="center"/>
    </xf>
    <xf numFmtId="0" fontId="1" fillId="33" borderId="10" xfId="0" applyFont="1" applyFill="1" applyBorder="1" applyAlignment="1">
      <alignment horizontal="center" vertical="center"/>
    </xf>
    <xf numFmtId="166" fontId="17" fillId="0" borderId="0" xfId="0" applyNumberFormat="1" applyFont="1" applyAlignment="1" applyProtection="1">
      <alignment horizontal="center" wrapText="1"/>
      <protection/>
    </xf>
    <xf numFmtId="166" fontId="17" fillId="0" borderId="0" xfId="0" applyNumberFormat="1" applyFont="1" applyAlignment="1" applyProtection="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rt62srawan" xfId="57"/>
    <cellStyle name="Normal_bartaman point" xfId="58"/>
    <cellStyle name="Normal_CPI"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5</xdr:col>
      <xdr:colOff>171450</xdr:colOff>
      <xdr:row>0</xdr:row>
      <xdr:rowOff>0</xdr:rowOff>
    </xdr:to>
    <xdr:pic>
      <xdr:nvPicPr>
        <xdr:cNvPr id="1" name="Picture 1" descr="LOGO"/>
        <xdr:cNvPicPr preferRelativeResize="1">
          <a:picLocks noChangeAspect="1"/>
        </xdr:cNvPicPr>
      </xdr:nvPicPr>
      <xdr:blipFill>
        <a:blip r:embed="rId1"/>
        <a:stretch>
          <a:fillRect/>
        </a:stretch>
      </xdr:blipFill>
      <xdr:spPr>
        <a:xfrm>
          <a:off x="3762375" y="0"/>
          <a:ext cx="523875" cy="0"/>
        </a:xfrm>
        <a:prstGeom prst="rect">
          <a:avLst/>
        </a:prstGeom>
        <a:noFill/>
        <a:ln w="9525" cmpd="sng">
          <a:noFill/>
        </a:ln>
      </xdr:spPr>
    </xdr:pic>
    <xdr:clientData/>
  </xdr:twoCellAnchor>
  <xdr:twoCellAnchor>
    <xdr:from>
      <xdr:col>4</xdr:col>
      <xdr:colOff>257175</xdr:colOff>
      <xdr:row>86</xdr:row>
      <xdr:rowOff>0</xdr:rowOff>
    </xdr:from>
    <xdr:to>
      <xdr:col>5</xdr:col>
      <xdr:colOff>285750</xdr:colOff>
      <xdr:row>86</xdr:row>
      <xdr:rowOff>0</xdr:rowOff>
    </xdr:to>
    <xdr:pic>
      <xdr:nvPicPr>
        <xdr:cNvPr id="2" name="Picture 2" descr="LOGO"/>
        <xdr:cNvPicPr preferRelativeResize="1">
          <a:picLocks noChangeAspect="1"/>
        </xdr:cNvPicPr>
      </xdr:nvPicPr>
      <xdr:blipFill>
        <a:blip r:embed="rId1"/>
        <a:stretch>
          <a:fillRect/>
        </a:stretch>
      </xdr:blipFill>
      <xdr:spPr>
        <a:xfrm>
          <a:off x="3876675" y="10353675"/>
          <a:ext cx="523875" cy="0"/>
        </a:xfrm>
        <a:prstGeom prst="rect">
          <a:avLst/>
        </a:prstGeom>
        <a:noFill/>
        <a:ln w="9525" cmpd="sng">
          <a:noFill/>
        </a:ln>
      </xdr:spPr>
    </xdr:pic>
    <xdr:clientData/>
  </xdr:twoCellAnchor>
  <xdr:twoCellAnchor>
    <xdr:from>
      <xdr:col>4</xdr:col>
      <xdr:colOff>219075</xdr:colOff>
      <xdr:row>86</xdr:row>
      <xdr:rowOff>0</xdr:rowOff>
    </xdr:from>
    <xdr:to>
      <xdr:col>5</xdr:col>
      <xdr:colOff>247650</xdr:colOff>
      <xdr:row>86</xdr:row>
      <xdr:rowOff>0</xdr:rowOff>
    </xdr:to>
    <xdr:pic>
      <xdr:nvPicPr>
        <xdr:cNvPr id="3" name="Picture 3" descr="LOGO"/>
        <xdr:cNvPicPr preferRelativeResize="1">
          <a:picLocks noChangeAspect="1"/>
        </xdr:cNvPicPr>
      </xdr:nvPicPr>
      <xdr:blipFill>
        <a:blip r:embed="rId1"/>
        <a:stretch>
          <a:fillRect/>
        </a:stretch>
      </xdr:blipFill>
      <xdr:spPr>
        <a:xfrm>
          <a:off x="3838575" y="10353675"/>
          <a:ext cx="523875" cy="0"/>
        </a:xfrm>
        <a:prstGeom prst="rect">
          <a:avLst/>
        </a:prstGeom>
        <a:noFill/>
        <a:ln w="9525" cmpd="sng">
          <a:noFill/>
        </a:ln>
      </xdr:spPr>
    </xdr:pic>
    <xdr:clientData/>
  </xdr:twoCellAnchor>
  <xdr:twoCellAnchor>
    <xdr:from>
      <xdr:col>4</xdr:col>
      <xdr:colOff>190500</xdr:colOff>
      <xdr:row>86</xdr:row>
      <xdr:rowOff>0</xdr:rowOff>
    </xdr:from>
    <xdr:to>
      <xdr:col>5</xdr:col>
      <xdr:colOff>219075</xdr:colOff>
      <xdr:row>86</xdr:row>
      <xdr:rowOff>0</xdr:rowOff>
    </xdr:to>
    <xdr:pic>
      <xdr:nvPicPr>
        <xdr:cNvPr id="4" name="Picture 4" descr="LOGO"/>
        <xdr:cNvPicPr preferRelativeResize="1">
          <a:picLocks noChangeAspect="1"/>
        </xdr:cNvPicPr>
      </xdr:nvPicPr>
      <xdr:blipFill>
        <a:blip r:embed="rId1"/>
        <a:stretch>
          <a:fillRect/>
        </a:stretch>
      </xdr:blipFill>
      <xdr:spPr>
        <a:xfrm>
          <a:off x="3810000" y="10353675"/>
          <a:ext cx="5238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5" name="Picture 5" descr="LOGO"/>
        <xdr:cNvPicPr preferRelativeResize="1">
          <a:picLocks noChangeAspect="1"/>
        </xdr:cNvPicPr>
      </xdr:nvPicPr>
      <xdr:blipFill>
        <a:blip r:embed="rId1"/>
        <a:stretch>
          <a:fillRect/>
        </a:stretch>
      </xdr:blipFill>
      <xdr:spPr>
        <a:xfrm>
          <a:off x="3762375" y="0"/>
          <a:ext cx="5238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6" name="Picture 6" descr="LOGO"/>
        <xdr:cNvPicPr preferRelativeResize="1">
          <a:picLocks noChangeAspect="1"/>
        </xdr:cNvPicPr>
      </xdr:nvPicPr>
      <xdr:blipFill>
        <a:blip r:embed="rId1"/>
        <a:stretch>
          <a:fillRect/>
        </a:stretch>
      </xdr:blipFill>
      <xdr:spPr>
        <a:xfrm>
          <a:off x="3762375" y="0"/>
          <a:ext cx="5238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7" name="Picture 7" descr="LOGO"/>
        <xdr:cNvPicPr preferRelativeResize="1">
          <a:picLocks noChangeAspect="1"/>
        </xdr:cNvPicPr>
      </xdr:nvPicPr>
      <xdr:blipFill>
        <a:blip r:embed="rId1"/>
        <a:stretch>
          <a:fillRect/>
        </a:stretch>
      </xdr:blipFill>
      <xdr:spPr>
        <a:xfrm>
          <a:off x="3762375" y="0"/>
          <a:ext cx="5238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8" name="Picture 8" descr="LOGO"/>
        <xdr:cNvPicPr preferRelativeResize="1">
          <a:picLocks noChangeAspect="1"/>
        </xdr:cNvPicPr>
      </xdr:nvPicPr>
      <xdr:blipFill>
        <a:blip r:embed="rId1"/>
        <a:stretch>
          <a:fillRect/>
        </a:stretch>
      </xdr:blipFill>
      <xdr:spPr>
        <a:xfrm>
          <a:off x="3762375" y="0"/>
          <a:ext cx="523875" cy="0"/>
        </a:xfrm>
        <a:prstGeom prst="rect">
          <a:avLst/>
        </a:prstGeom>
        <a:noFill/>
        <a:ln w="9525" cmpd="sng">
          <a:noFill/>
        </a:ln>
      </xdr:spPr>
    </xdr:pic>
    <xdr:clientData/>
  </xdr:twoCellAnchor>
  <xdr:twoCellAnchor>
    <xdr:from>
      <xdr:col>4</xdr:col>
      <xdr:colOff>257175</xdr:colOff>
      <xdr:row>60</xdr:row>
      <xdr:rowOff>0</xdr:rowOff>
    </xdr:from>
    <xdr:to>
      <xdr:col>5</xdr:col>
      <xdr:colOff>285750</xdr:colOff>
      <xdr:row>60</xdr:row>
      <xdr:rowOff>0</xdr:rowOff>
    </xdr:to>
    <xdr:pic>
      <xdr:nvPicPr>
        <xdr:cNvPr id="9" name="Picture 9" descr="LOGO"/>
        <xdr:cNvPicPr preferRelativeResize="1">
          <a:picLocks noChangeAspect="1"/>
        </xdr:cNvPicPr>
      </xdr:nvPicPr>
      <xdr:blipFill>
        <a:blip r:embed="rId1"/>
        <a:stretch>
          <a:fillRect/>
        </a:stretch>
      </xdr:blipFill>
      <xdr:spPr>
        <a:xfrm>
          <a:off x="3876675" y="6115050"/>
          <a:ext cx="523875" cy="0"/>
        </a:xfrm>
        <a:prstGeom prst="rect">
          <a:avLst/>
        </a:prstGeom>
        <a:noFill/>
        <a:ln w="9525" cmpd="sng">
          <a:noFill/>
        </a:ln>
      </xdr:spPr>
    </xdr:pic>
    <xdr:clientData/>
  </xdr:twoCellAnchor>
  <xdr:twoCellAnchor>
    <xdr:from>
      <xdr:col>4</xdr:col>
      <xdr:colOff>219075</xdr:colOff>
      <xdr:row>60</xdr:row>
      <xdr:rowOff>0</xdr:rowOff>
    </xdr:from>
    <xdr:to>
      <xdr:col>5</xdr:col>
      <xdr:colOff>247650</xdr:colOff>
      <xdr:row>60</xdr:row>
      <xdr:rowOff>0</xdr:rowOff>
    </xdr:to>
    <xdr:pic>
      <xdr:nvPicPr>
        <xdr:cNvPr id="10" name="Picture 10" descr="LOGO"/>
        <xdr:cNvPicPr preferRelativeResize="1">
          <a:picLocks noChangeAspect="1"/>
        </xdr:cNvPicPr>
      </xdr:nvPicPr>
      <xdr:blipFill>
        <a:blip r:embed="rId1"/>
        <a:stretch>
          <a:fillRect/>
        </a:stretch>
      </xdr:blipFill>
      <xdr:spPr>
        <a:xfrm>
          <a:off x="3838575" y="6115050"/>
          <a:ext cx="523875" cy="0"/>
        </a:xfrm>
        <a:prstGeom prst="rect">
          <a:avLst/>
        </a:prstGeom>
        <a:noFill/>
        <a:ln w="9525" cmpd="sng">
          <a:noFill/>
        </a:ln>
      </xdr:spPr>
    </xdr:pic>
    <xdr:clientData/>
  </xdr:twoCellAnchor>
  <xdr:twoCellAnchor>
    <xdr:from>
      <xdr:col>4</xdr:col>
      <xdr:colOff>190500</xdr:colOff>
      <xdr:row>60</xdr:row>
      <xdr:rowOff>0</xdr:rowOff>
    </xdr:from>
    <xdr:to>
      <xdr:col>5</xdr:col>
      <xdr:colOff>219075</xdr:colOff>
      <xdr:row>60</xdr:row>
      <xdr:rowOff>0</xdr:rowOff>
    </xdr:to>
    <xdr:pic>
      <xdr:nvPicPr>
        <xdr:cNvPr id="11" name="Picture 11" descr="LOGO"/>
        <xdr:cNvPicPr preferRelativeResize="1">
          <a:picLocks noChangeAspect="1"/>
        </xdr:cNvPicPr>
      </xdr:nvPicPr>
      <xdr:blipFill>
        <a:blip r:embed="rId1"/>
        <a:stretch>
          <a:fillRect/>
        </a:stretch>
      </xdr:blipFill>
      <xdr:spPr>
        <a:xfrm>
          <a:off x="3810000" y="6115050"/>
          <a:ext cx="523875" cy="0"/>
        </a:xfrm>
        <a:prstGeom prst="rect">
          <a:avLst/>
        </a:prstGeom>
        <a:noFill/>
        <a:ln w="9525" cmpd="sng">
          <a:noFill/>
        </a:ln>
      </xdr:spPr>
    </xdr:pic>
    <xdr:clientData/>
  </xdr:twoCellAnchor>
  <xdr:twoCellAnchor>
    <xdr:from>
      <xdr:col>4</xdr:col>
      <xdr:colOff>257175</xdr:colOff>
      <xdr:row>60</xdr:row>
      <xdr:rowOff>0</xdr:rowOff>
    </xdr:from>
    <xdr:to>
      <xdr:col>5</xdr:col>
      <xdr:colOff>285750</xdr:colOff>
      <xdr:row>60</xdr:row>
      <xdr:rowOff>0</xdr:rowOff>
    </xdr:to>
    <xdr:pic>
      <xdr:nvPicPr>
        <xdr:cNvPr id="12" name="Picture 12" descr="LOGO"/>
        <xdr:cNvPicPr preferRelativeResize="1">
          <a:picLocks noChangeAspect="1"/>
        </xdr:cNvPicPr>
      </xdr:nvPicPr>
      <xdr:blipFill>
        <a:blip r:embed="rId1"/>
        <a:stretch>
          <a:fillRect/>
        </a:stretch>
      </xdr:blipFill>
      <xdr:spPr>
        <a:xfrm>
          <a:off x="3876675" y="6115050"/>
          <a:ext cx="523875" cy="0"/>
        </a:xfrm>
        <a:prstGeom prst="rect">
          <a:avLst/>
        </a:prstGeom>
        <a:noFill/>
        <a:ln w="9525" cmpd="sng">
          <a:noFill/>
        </a:ln>
      </xdr:spPr>
    </xdr:pic>
    <xdr:clientData/>
  </xdr:twoCellAnchor>
  <xdr:twoCellAnchor>
    <xdr:from>
      <xdr:col>4</xdr:col>
      <xdr:colOff>219075</xdr:colOff>
      <xdr:row>60</xdr:row>
      <xdr:rowOff>0</xdr:rowOff>
    </xdr:from>
    <xdr:to>
      <xdr:col>5</xdr:col>
      <xdr:colOff>247650</xdr:colOff>
      <xdr:row>60</xdr:row>
      <xdr:rowOff>0</xdr:rowOff>
    </xdr:to>
    <xdr:pic>
      <xdr:nvPicPr>
        <xdr:cNvPr id="13" name="Picture 13" descr="LOGO"/>
        <xdr:cNvPicPr preferRelativeResize="1">
          <a:picLocks noChangeAspect="1"/>
        </xdr:cNvPicPr>
      </xdr:nvPicPr>
      <xdr:blipFill>
        <a:blip r:embed="rId1"/>
        <a:stretch>
          <a:fillRect/>
        </a:stretch>
      </xdr:blipFill>
      <xdr:spPr>
        <a:xfrm>
          <a:off x="3838575" y="6115050"/>
          <a:ext cx="523875" cy="0"/>
        </a:xfrm>
        <a:prstGeom prst="rect">
          <a:avLst/>
        </a:prstGeom>
        <a:noFill/>
        <a:ln w="9525" cmpd="sng">
          <a:noFill/>
        </a:ln>
      </xdr:spPr>
    </xdr:pic>
    <xdr:clientData/>
  </xdr:twoCellAnchor>
  <xdr:twoCellAnchor>
    <xdr:from>
      <xdr:col>4</xdr:col>
      <xdr:colOff>190500</xdr:colOff>
      <xdr:row>60</xdr:row>
      <xdr:rowOff>0</xdr:rowOff>
    </xdr:from>
    <xdr:to>
      <xdr:col>5</xdr:col>
      <xdr:colOff>219075</xdr:colOff>
      <xdr:row>60</xdr:row>
      <xdr:rowOff>0</xdr:rowOff>
    </xdr:to>
    <xdr:pic>
      <xdr:nvPicPr>
        <xdr:cNvPr id="14" name="Picture 14" descr="LOGO"/>
        <xdr:cNvPicPr preferRelativeResize="1">
          <a:picLocks noChangeAspect="1"/>
        </xdr:cNvPicPr>
      </xdr:nvPicPr>
      <xdr:blipFill>
        <a:blip r:embed="rId1"/>
        <a:stretch>
          <a:fillRect/>
        </a:stretch>
      </xdr:blipFill>
      <xdr:spPr>
        <a:xfrm>
          <a:off x="3810000" y="6115050"/>
          <a:ext cx="523875" cy="0"/>
        </a:xfrm>
        <a:prstGeom prst="rect">
          <a:avLst/>
        </a:prstGeom>
        <a:noFill/>
        <a:ln w="9525" cmpd="sng">
          <a:noFill/>
        </a:ln>
      </xdr:spPr>
    </xdr:pic>
    <xdr:clientData/>
  </xdr:twoCellAnchor>
  <xdr:twoCellAnchor>
    <xdr:from>
      <xdr:col>4</xdr:col>
      <xdr:colOff>257175</xdr:colOff>
      <xdr:row>60</xdr:row>
      <xdr:rowOff>0</xdr:rowOff>
    </xdr:from>
    <xdr:to>
      <xdr:col>5</xdr:col>
      <xdr:colOff>285750</xdr:colOff>
      <xdr:row>60</xdr:row>
      <xdr:rowOff>0</xdr:rowOff>
    </xdr:to>
    <xdr:pic>
      <xdr:nvPicPr>
        <xdr:cNvPr id="15" name="Picture 15" descr="LOGO"/>
        <xdr:cNvPicPr preferRelativeResize="1">
          <a:picLocks noChangeAspect="1"/>
        </xdr:cNvPicPr>
      </xdr:nvPicPr>
      <xdr:blipFill>
        <a:blip r:embed="rId1"/>
        <a:stretch>
          <a:fillRect/>
        </a:stretch>
      </xdr:blipFill>
      <xdr:spPr>
        <a:xfrm>
          <a:off x="3876675" y="6115050"/>
          <a:ext cx="523875" cy="0"/>
        </a:xfrm>
        <a:prstGeom prst="rect">
          <a:avLst/>
        </a:prstGeom>
        <a:noFill/>
        <a:ln w="9525" cmpd="sng">
          <a:noFill/>
        </a:ln>
      </xdr:spPr>
    </xdr:pic>
    <xdr:clientData/>
  </xdr:twoCellAnchor>
  <xdr:twoCellAnchor>
    <xdr:from>
      <xdr:col>4</xdr:col>
      <xdr:colOff>219075</xdr:colOff>
      <xdr:row>60</xdr:row>
      <xdr:rowOff>0</xdr:rowOff>
    </xdr:from>
    <xdr:to>
      <xdr:col>5</xdr:col>
      <xdr:colOff>247650</xdr:colOff>
      <xdr:row>60</xdr:row>
      <xdr:rowOff>0</xdr:rowOff>
    </xdr:to>
    <xdr:pic>
      <xdr:nvPicPr>
        <xdr:cNvPr id="16" name="Picture 16" descr="LOGO"/>
        <xdr:cNvPicPr preferRelativeResize="1">
          <a:picLocks noChangeAspect="1"/>
        </xdr:cNvPicPr>
      </xdr:nvPicPr>
      <xdr:blipFill>
        <a:blip r:embed="rId1"/>
        <a:stretch>
          <a:fillRect/>
        </a:stretch>
      </xdr:blipFill>
      <xdr:spPr>
        <a:xfrm>
          <a:off x="3838575" y="6115050"/>
          <a:ext cx="523875" cy="0"/>
        </a:xfrm>
        <a:prstGeom prst="rect">
          <a:avLst/>
        </a:prstGeom>
        <a:noFill/>
        <a:ln w="9525" cmpd="sng">
          <a:noFill/>
        </a:ln>
      </xdr:spPr>
    </xdr:pic>
    <xdr:clientData/>
  </xdr:twoCellAnchor>
  <xdr:twoCellAnchor>
    <xdr:from>
      <xdr:col>4</xdr:col>
      <xdr:colOff>190500</xdr:colOff>
      <xdr:row>60</xdr:row>
      <xdr:rowOff>0</xdr:rowOff>
    </xdr:from>
    <xdr:to>
      <xdr:col>5</xdr:col>
      <xdr:colOff>219075</xdr:colOff>
      <xdr:row>60</xdr:row>
      <xdr:rowOff>0</xdr:rowOff>
    </xdr:to>
    <xdr:pic>
      <xdr:nvPicPr>
        <xdr:cNvPr id="17" name="Picture 17" descr="LOGO"/>
        <xdr:cNvPicPr preferRelativeResize="1">
          <a:picLocks noChangeAspect="1"/>
        </xdr:cNvPicPr>
      </xdr:nvPicPr>
      <xdr:blipFill>
        <a:blip r:embed="rId1"/>
        <a:stretch>
          <a:fillRect/>
        </a:stretch>
      </xdr:blipFill>
      <xdr:spPr>
        <a:xfrm>
          <a:off x="3810000" y="6115050"/>
          <a:ext cx="523875" cy="0"/>
        </a:xfrm>
        <a:prstGeom prst="rect">
          <a:avLst/>
        </a:prstGeom>
        <a:noFill/>
        <a:ln w="9525" cmpd="sng">
          <a:noFill/>
        </a:ln>
      </xdr:spPr>
    </xdr:pic>
    <xdr:clientData/>
  </xdr:twoCellAnchor>
  <xdr:twoCellAnchor>
    <xdr:from>
      <xdr:col>4</xdr:col>
      <xdr:colOff>257175</xdr:colOff>
      <xdr:row>60</xdr:row>
      <xdr:rowOff>0</xdr:rowOff>
    </xdr:from>
    <xdr:to>
      <xdr:col>5</xdr:col>
      <xdr:colOff>285750</xdr:colOff>
      <xdr:row>60</xdr:row>
      <xdr:rowOff>0</xdr:rowOff>
    </xdr:to>
    <xdr:pic>
      <xdr:nvPicPr>
        <xdr:cNvPr id="18" name="Picture 18" descr="LOGO"/>
        <xdr:cNvPicPr preferRelativeResize="1">
          <a:picLocks noChangeAspect="1"/>
        </xdr:cNvPicPr>
      </xdr:nvPicPr>
      <xdr:blipFill>
        <a:blip r:embed="rId1"/>
        <a:stretch>
          <a:fillRect/>
        </a:stretch>
      </xdr:blipFill>
      <xdr:spPr>
        <a:xfrm>
          <a:off x="3876675" y="6115050"/>
          <a:ext cx="523875" cy="0"/>
        </a:xfrm>
        <a:prstGeom prst="rect">
          <a:avLst/>
        </a:prstGeom>
        <a:noFill/>
        <a:ln w="9525" cmpd="sng">
          <a:noFill/>
        </a:ln>
      </xdr:spPr>
    </xdr:pic>
    <xdr:clientData/>
  </xdr:twoCellAnchor>
  <xdr:twoCellAnchor>
    <xdr:from>
      <xdr:col>4</xdr:col>
      <xdr:colOff>219075</xdr:colOff>
      <xdr:row>60</xdr:row>
      <xdr:rowOff>0</xdr:rowOff>
    </xdr:from>
    <xdr:to>
      <xdr:col>5</xdr:col>
      <xdr:colOff>247650</xdr:colOff>
      <xdr:row>60</xdr:row>
      <xdr:rowOff>0</xdr:rowOff>
    </xdr:to>
    <xdr:pic>
      <xdr:nvPicPr>
        <xdr:cNvPr id="19" name="Picture 19" descr="LOGO"/>
        <xdr:cNvPicPr preferRelativeResize="1">
          <a:picLocks noChangeAspect="1"/>
        </xdr:cNvPicPr>
      </xdr:nvPicPr>
      <xdr:blipFill>
        <a:blip r:embed="rId1"/>
        <a:stretch>
          <a:fillRect/>
        </a:stretch>
      </xdr:blipFill>
      <xdr:spPr>
        <a:xfrm>
          <a:off x="3838575" y="6115050"/>
          <a:ext cx="523875" cy="0"/>
        </a:xfrm>
        <a:prstGeom prst="rect">
          <a:avLst/>
        </a:prstGeom>
        <a:noFill/>
        <a:ln w="9525" cmpd="sng">
          <a:noFill/>
        </a:ln>
      </xdr:spPr>
    </xdr:pic>
    <xdr:clientData/>
  </xdr:twoCellAnchor>
  <xdr:twoCellAnchor>
    <xdr:from>
      <xdr:col>4</xdr:col>
      <xdr:colOff>190500</xdr:colOff>
      <xdr:row>60</xdr:row>
      <xdr:rowOff>0</xdr:rowOff>
    </xdr:from>
    <xdr:to>
      <xdr:col>5</xdr:col>
      <xdr:colOff>219075</xdr:colOff>
      <xdr:row>60</xdr:row>
      <xdr:rowOff>0</xdr:rowOff>
    </xdr:to>
    <xdr:pic>
      <xdr:nvPicPr>
        <xdr:cNvPr id="20" name="Picture 20" descr="LOGO"/>
        <xdr:cNvPicPr preferRelativeResize="1">
          <a:picLocks noChangeAspect="1"/>
        </xdr:cNvPicPr>
      </xdr:nvPicPr>
      <xdr:blipFill>
        <a:blip r:embed="rId1"/>
        <a:stretch>
          <a:fillRect/>
        </a:stretch>
      </xdr:blipFill>
      <xdr:spPr>
        <a:xfrm>
          <a:off x="3810000" y="6115050"/>
          <a:ext cx="523875" cy="0"/>
        </a:xfrm>
        <a:prstGeom prst="rect">
          <a:avLst/>
        </a:prstGeom>
        <a:noFill/>
        <a:ln w="9525" cmpd="sng">
          <a:noFill/>
        </a:ln>
      </xdr:spPr>
    </xdr:pic>
    <xdr:clientData/>
  </xdr:twoCellAnchor>
  <xdr:twoCellAnchor>
    <xdr:from>
      <xdr:col>4</xdr:col>
      <xdr:colOff>257175</xdr:colOff>
      <xdr:row>60</xdr:row>
      <xdr:rowOff>0</xdr:rowOff>
    </xdr:from>
    <xdr:to>
      <xdr:col>5</xdr:col>
      <xdr:colOff>285750</xdr:colOff>
      <xdr:row>60</xdr:row>
      <xdr:rowOff>0</xdr:rowOff>
    </xdr:to>
    <xdr:pic>
      <xdr:nvPicPr>
        <xdr:cNvPr id="21" name="Picture 21" descr="LOGO"/>
        <xdr:cNvPicPr preferRelativeResize="1">
          <a:picLocks noChangeAspect="1"/>
        </xdr:cNvPicPr>
      </xdr:nvPicPr>
      <xdr:blipFill>
        <a:blip r:embed="rId1"/>
        <a:stretch>
          <a:fillRect/>
        </a:stretch>
      </xdr:blipFill>
      <xdr:spPr>
        <a:xfrm>
          <a:off x="3876675" y="6115050"/>
          <a:ext cx="523875" cy="0"/>
        </a:xfrm>
        <a:prstGeom prst="rect">
          <a:avLst/>
        </a:prstGeom>
        <a:noFill/>
        <a:ln w="9525" cmpd="sng">
          <a:noFill/>
        </a:ln>
      </xdr:spPr>
    </xdr:pic>
    <xdr:clientData/>
  </xdr:twoCellAnchor>
  <xdr:twoCellAnchor>
    <xdr:from>
      <xdr:col>4</xdr:col>
      <xdr:colOff>219075</xdr:colOff>
      <xdr:row>60</xdr:row>
      <xdr:rowOff>0</xdr:rowOff>
    </xdr:from>
    <xdr:to>
      <xdr:col>5</xdr:col>
      <xdr:colOff>247650</xdr:colOff>
      <xdr:row>60</xdr:row>
      <xdr:rowOff>0</xdr:rowOff>
    </xdr:to>
    <xdr:pic>
      <xdr:nvPicPr>
        <xdr:cNvPr id="22" name="Picture 22" descr="LOGO"/>
        <xdr:cNvPicPr preferRelativeResize="1">
          <a:picLocks noChangeAspect="1"/>
        </xdr:cNvPicPr>
      </xdr:nvPicPr>
      <xdr:blipFill>
        <a:blip r:embed="rId1"/>
        <a:stretch>
          <a:fillRect/>
        </a:stretch>
      </xdr:blipFill>
      <xdr:spPr>
        <a:xfrm>
          <a:off x="3838575" y="6115050"/>
          <a:ext cx="523875" cy="0"/>
        </a:xfrm>
        <a:prstGeom prst="rect">
          <a:avLst/>
        </a:prstGeom>
        <a:noFill/>
        <a:ln w="9525" cmpd="sng">
          <a:noFill/>
        </a:ln>
      </xdr:spPr>
    </xdr:pic>
    <xdr:clientData/>
  </xdr:twoCellAnchor>
  <xdr:twoCellAnchor>
    <xdr:from>
      <xdr:col>4</xdr:col>
      <xdr:colOff>190500</xdr:colOff>
      <xdr:row>60</xdr:row>
      <xdr:rowOff>0</xdr:rowOff>
    </xdr:from>
    <xdr:to>
      <xdr:col>5</xdr:col>
      <xdr:colOff>219075</xdr:colOff>
      <xdr:row>60</xdr:row>
      <xdr:rowOff>0</xdr:rowOff>
    </xdr:to>
    <xdr:pic>
      <xdr:nvPicPr>
        <xdr:cNvPr id="23" name="Picture 23" descr="LOGO"/>
        <xdr:cNvPicPr preferRelativeResize="1">
          <a:picLocks noChangeAspect="1"/>
        </xdr:cNvPicPr>
      </xdr:nvPicPr>
      <xdr:blipFill>
        <a:blip r:embed="rId1"/>
        <a:stretch>
          <a:fillRect/>
        </a:stretch>
      </xdr:blipFill>
      <xdr:spPr>
        <a:xfrm>
          <a:off x="3810000" y="6115050"/>
          <a:ext cx="5238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200025</xdr:rowOff>
    </xdr:to>
    <xdr:pic>
      <xdr:nvPicPr>
        <xdr:cNvPr id="1" name="Picture 1" descr="LOGO"/>
        <xdr:cNvPicPr preferRelativeResize="1">
          <a:picLocks noChangeAspect="1"/>
        </xdr:cNvPicPr>
      </xdr:nvPicPr>
      <xdr:blipFill>
        <a:blip r:embed="rId1"/>
        <a:stretch>
          <a:fillRect/>
        </a:stretch>
      </xdr:blipFill>
      <xdr:spPr>
        <a:xfrm>
          <a:off x="9629775" y="0"/>
          <a:ext cx="0" cy="0"/>
        </a:xfrm>
        <a:prstGeom prst="rect">
          <a:avLst/>
        </a:prstGeom>
        <a:noFill/>
        <a:ln w="9525" cmpd="sng">
          <a:noFill/>
        </a:ln>
      </xdr:spPr>
    </xdr:pic>
    <xdr:clientData/>
  </xdr:twoCellAnchor>
  <xdr:oneCellAnchor>
    <xdr:from>
      <xdr:col>2</xdr:col>
      <xdr:colOff>571500</xdr:colOff>
      <xdr:row>22</xdr:row>
      <xdr:rowOff>0</xdr:rowOff>
    </xdr:from>
    <xdr:ext cx="76200" cy="200025"/>
    <xdr:sp>
      <xdr:nvSpPr>
        <xdr:cNvPr id="2" name="Text Box 2"/>
        <xdr:cNvSpPr txBox="1">
          <a:spLocks noChangeArrowheads="1"/>
        </xdr:cNvSpPr>
      </xdr:nvSpPr>
      <xdr:spPr>
        <a:xfrm>
          <a:off x="3876675" y="5067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85"/>
  <sheetViews>
    <sheetView tabSelected="1" zoomScalePageLayoutView="0" workbookViewId="0" topLeftCell="A1">
      <selection activeCell="D52" sqref="D52"/>
    </sheetView>
  </sheetViews>
  <sheetFormatPr defaultColWidth="9.140625" defaultRowHeight="12.75"/>
  <cols>
    <col min="1" max="16384" width="9.140625" style="387" customWidth="1"/>
  </cols>
  <sheetData>
    <row r="1" spans="3:4" ht="15.75">
      <c r="C1" s="100"/>
      <c r="D1" s="1358" t="s">
        <v>389</v>
      </c>
    </row>
    <row r="2" spans="3:4" ht="15.75">
      <c r="C2" s="100"/>
      <c r="D2" s="658" t="s">
        <v>1026</v>
      </c>
    </row>
    <row r="3" spans="3:4" ht="15.75">
      <c r="C3" s="389"/>
      <c r="D3" s="659"/>
    </row>
    <row r="4" spans="2:5" ht="15.75">
      <c r="B4" s="1350" t="s">
        <v>544</v>
      </c>
      <c r="C4" s="382"/>
      <c r="D4" s="382"/>
      <c r="E4" s="382"/>
    </row>
    <row r="5" spans="1:5" ht="15.75">
      <c r="A5" s="659">
        <v>1</v>
      </c>
      <c r="B5" s="389" t="s">
        <v>390</v>
      </c>
      <c r="C5" s="389"/>
      <c r="D5" s="389"/>
      <c r="E5" s="389"/>
    </row>
    <row r="6" spans="1:5" ht="15.75">
      <c r="A6" s="659">
        <v>2</v>
      </c>
      <c r="B6" s="389" t="s">
        <v>391</v>
      </c>
      <c r="C6" s="389"/>
      <c r="D6" s="389"/>
      <c r="E6" s="389"/>
    </row>
    <row r="7" spans="1:5" ht="15.75">
      <c r="A7" s="659">
        <v>3</v>
      </c>
      <c r="B7" s="387" t="s">
        <v>596</v>
      </c>
      <c r="C7" s="389"/>
      <c r="D7" s="389"/>
      <c r="E7" s="389"/>
    </row>
    <row r="8" spans="1:5" ht="15.75">
      <c r="A8" s="659">
        <v>4</v>
      </c>
      <c r="B8" s="387" t="s">
        <v>392</v>
      </c>
      <c r="C8" s="389"/>
      <c r="D8" s="389"/>
      <c r="E8" s="389"/>
    </row>
    <row r="9" spans="1:5" ht="15.75">
      <c r="A9" s="659"/>
      <c r="B9" s="420" t="s">
        <v>995</v>
      </c>
      <c r="C9" s="389"/>
      <c r="D9" s="389"/>
      <c r="E9" s="389"/>
    </row>
    <row r="10" spans="1:5" ht="15.75">
      <c r="A10" s="659">
        <v>5</v>
      </c>
      <c r="B10" s="387" t="s">
        <v>996</v>
      </c>
      <c r="C10" s="389"/>
      <c r="D10" s="389"/>
      <c r="E10" s="389"/>
    </row>
    <row r="11" spans="1:5" ht="15.75">
      <c r="A11" s="659">
        <v>6</v>
      </c>
      <c r="B11" s="387" t="s">
        <v>997</v>
      </c>
      <c r="C11" s="389"/>
      <c r="D11" s="389"/>
      <c r="E11" s="389"/>
    </row>
    <row r="12" spans="1:5" ht="15.75">
      <c r="A12" s="659">
        <v>7</v>
      </c>
      <c r="B12" s="387" t="s">
        <v>998</v>
      </c>
      <c r="C12" s="389"/>
      <c r="D12" s="389"/>
      <c r="E12" s="389"/>
    </row>
    <row r="13" spans="1:5" ht="15.75">
      <c r="A13" s="659">
        <v>8</v>
      </c>
      <c r="B13" s="387" t="s">
        <v>999</v>
      </c>
      <c r="C13" s="389"/>
      <c r="D13" s="389"/>
      <c r="E13" s="389"/>
    </row>
    <row r="14" spans="1:5" ht="15.75">
      <c r="A14" s="659">
        <v>9</v>
      </c>
      <c r="B14" s="387" t="s">
        <v>1000</v>
      </c>
      <c r="C14" s="389"/>
      <c r="D14" s="389"/>
      <c r="E14" s="389"/>
    </row>
    <row r="15" spans="1:5" ht="15.75">
      <c r="A15" s="659">
        <v>10</v>
      </c>
      <c r="B15" s="387" t="s">
        <v>1079</v>
      </c>
      <c r="C15" s="389"/>
      <c r="D15" s="389"/>
      <c r="E15" s="389"/>
    </row>
    <row r="16" spans="1:5" ht="15.75">
      <c r="A16" s="659">
        <v>11</v>
      </c>
      <c r="B16" s="387" t="s">
        <v>1001</v>
      </c>
      <c r="C16" s="389"/>
      <c r="D16" s="389"/>
      <c r="E16" s="389"/>
    </row>
    <row r="17" spans="1:5" ht="15.75">
      <c r="A17" s="659">
        <v>12</v>
      </c>
      <c r="B17" s="387" t="s">
        <v>1002</v>
      </c>
      <c r="C17" s="389"/>
      <c r="D17" s="389"/>
      <c r="E17" s="389"/>
    </row>
    <row r="18" spans="1:5" s="420" customFormat="1" ht="15.75">
      <c r="A18" s="382"/>
      <c r="B18" s="420" t="s">
        <v>1003</v>
      </c>
      <c r="C18" s="388"/>
      <c r="D18" s="388"/>
      <c r="E18" s="388"/>
    </row>
    <row r="19" spans="1:5" ht="15.75">
      <c r="A19" s="659">
        <v>13</v>
      </c>
      <c r="B19" s="387" t="s">
        <v>813</v>
      </c>
      <c r="C19" s="389"/>
      <c r="D19" s="389"/>
      <c r="E19" s="389"/>
    </row>
    <row r="20" spans="1:5" ht="15.75">
      <c r="A20" s="659">
        <v>14</v>
      </c>
      <c r="B20" s="387" t="s">
        <v>0</v>
      </c>
      <c r="C20" s="389"/>
      <c r="D20" s="389"/>
      <c r="E20" s="389"/>
    </row>
    <row r="21" spans="1:5" ht="15.75">
      <c r="A21" s="659">
        <v>15</v>
      </c>
      <c r="B21" s="387" t="s">
        <v>816</v>
      </c>
      <c r="C21" s="389"/>
      <c r="D21" s="389"/>
      <c r="E21" s="389"/>
    </row>
    <row r="22" spans="1:5" ht="15.75">
      <c r="A22" s="659">
        <v>16</v>
      </c>
      <c r="B22" s="387" t="s">
        <v>941</v>
      </c>
      <c r="C22" s="389"/>
      <c r="D22" s="389"/>
      <c r="E22" s="389"/>
    </row>
    <row r="23" spans="1:5" ht="15.75">
      <c r="A23" s="659">
        <v>17</v>
      </c>
      <c r="B23" s="387" t="s">
        <v>1</v>
      </c>
      <c r="C23" s="389"/>
      <c r="D23" s="389"/>
      <c r="E23" s="389"/>
    </row>
    <row r="24" spans="1:5" ht="15.75">
      <c r="A24" s="659">
        <v>18</v>
      </c>
      <c r="B24" s="387" t="s">
        <v>1004</v>
      </c>
      <c r="C24" s="389"/>
      <c r="D24" s="389"/>
      <c r="E24" s="389"/>
    </row>
    <row r="25" spans="1:5" ht="15.75">
      <c r="A25" s="659"/>
      <c r="B25" s="420" t="s">
        <v>1005</v>
      </c>
      <c r="C25" s="389"/>
      <c r="D25" s="389"/>
      <c r="E25" s="389"/>
    </row>
    <row r="26" spans="1:7" ht="15.75">
      <c r="A26" s="659">
        <v>19</v>
      </c>
      <c r="B26" s="387" t="s">
        <v>549</v>
      </c>
      <c r="C26" s="389"/>
      <c r="D26" s="389"/>
      <c r="E26" s="389"/>
      <c r="G26" s="389"/>
    </row>
    <row r="27" spans="1:5" ht="15.75">
      <c r="A27" s="659">
        <v>20</v>
      </c>
      <c r="B27" s="387" t="s">
        <v>550</v>
      </c>
      <c r="C27" s="389"/>
      <c r="D27" s="389"/>
      <c r="E27" s="389"/>
    </row>
    <row r="28" spans="1:5" ht="15.75">
      <c r="A28" s="659">
        <v>21</v>
      </c>
      <c r="B28" s="387" t="s">
        <v>566</v>
      </c>
      <c r="C28" s="389"/>
      <c r="D28" s="389"/>
      <c r="E28" s="389"/>
    </row>
    <row r="29" spans="1:5" ht="15.75">
      <c r="A29" s="659">
        <v>22</v>
      </c>
      <c r="B29" s="387" t="s">
        <v>568</v>
      </c>
      <c r="C29" s="389"/>
      <c r="D29" s="389"/>
      <c r="E29" s="389"/>
    </row>
    <row r="30" spans="1:5" ht="15.75">
      <c r="A30" s="659"/>
      <c r="B30" s="420" t="s">
        <v>1006</v>
      </c>
      <c r="C30" s="389"/>
      <c r="D30" s="389"/>
      <c r="E30" s="389"/>
    </row>
    <row r="31" spans="1:5" ht="15.75">
      <c r="A31" s="659">
        <v>23</v>
      </c>
      <c r="B31" s="387" t="s">
        <v>393</v>
      </c>
      <c r="C31" s="389"/>
      <c r="D31" s="389"/>
      <c r="E31" s="389"/>
    </row>
    <row r="32" spans="1:5" ht="15.75">
      <c r="A32" s="659">
        <v>24</v>
      </c>
      <c r="B32" s="387" t="s">
        <v>394</v>
      </c>
      <c r="C32" s="389"/>
      <c r="D32" s="389"/>
      <c r="E32" s="389"/>
    </row>
    <row r="33" spans="1:5" ht="15.75">
      <c r="A33" s="659">
        <v>25</v>
      </c>
      <c r="B33" s="387" t="s">
        <v>1007</v>
      </c>
      <c r="C33" s="389"/>
      <c r="D33" s="389"/>
      <c r="E33" s="389"/>
    </row>
    <row r="34" spans="1:5" ht="15.75">
      <c r="A34" s="659">
        <v>26</v>
      </c>
      <c r="B34" s="389" t="s">
        <v>217</v>
      </c>
      <c r="C34" s="389"/>
      <c r="D34" s="389"/>
      <c r="E34" s="389"/>
    </row>
    <row r="35" spans="1:5" ht="15.75">
      <c r="A35" s="659">
        <v>27</v>
      </c>
      <c r="B35" s="389" t="s">
        <v>1008</v>
      </c>
      <c r="C35" s="389"/>
      <c r="D35" s="389"/>
      <c r="E35" s="389"/>
    </row>
    <row r="36" spans="1:5" ht="15.75">
      <c r="A36" s="659">
        <v>28</v>
      </c>
      <c r="B36" s="389" t="s">
        <v>263</v>
      </c>
      <c r="C36" s="389"/>
      <c r="D36" s="389"/>
      <c r="E36" s="389"/>
    </row>
    <row r="37" spans="1:5" ht="15.75">
      <c r="A37" s="659"/>
      <c r="B37" s="388" t="s">
        <v>1009</v>
      </c>
      <c r="C37" s="389"/>
      <c r="D37" s="389"/>
      <c r="E37" s="389"/>
    </row>
    <row r="38" spans="1:5" ht="15.75">
      <c r="A38" s="659">
        <v>29</v>
      </c>
      <c r="B38" s="389" t="s">
        <v>395</v>
      </c>
      <c r="C38" s="389"/>
      <c r="D38" s="389"/>
      <c r="E38" s="389"/>
    </row>
    <row r="39" spans="1:5" ht="15.75">
      <c r="A39" s="659">
        <v>30</v>
      </c>
      <c r="B39" s="389" t="s">
        <v>569</v>
      </c>
      <c r="C39" s="389"/>
      <c r="D39" s="389"/>
      <c r="E39" s="389"/>
    </row>
    <row r="40" spans="1:5" ht="15.75">
      <c r="A40" s="659">
        <v>31</v>
      </c>
      <c r="B40" s="389" t="s">
        <v>649</v>
      </c>
      <c r="C40" s="389"/>
      <c r="D40" s="389"/>
      <c r="E40" s="389"/>
    </row>
    <row r="41" spans="1:5" ht="15.75">
      <c r="A41" s="659"/>
      <c r="B41" s="388" t="s">
        <v>1010</v>
      </c>
      <c r="C41" s="389"/>
      <c r="D41" s="389"/>
      <c r="E41" s="389"/>
    </row>
    <row r="42" spans="1:5" ht="15.75">
      <c r="A42" s="659">
        <v>32</v>
      </c>
      <c r="B42" s="389" t="s">
        <v>396</v>
      </c>
      <c r="C42" s="389"/>
      <c r="D42" s="389"/>
      <c r="E42" s="389"/>
    </row>
    <row r="43" spans="1:5" ht="15.75">
      <c r="A43" s="659">
        <v>33</v>
      </c>
      <c r="B43" s="389" t="s">
        <v>2</v>
      </c>
      <c r="C43" s="389"/>
      <c r="D43" s="389"/>
      <c r="E43" s="389"/>
    </row>
    <row r="44" spans="1:5" ht="15.75">
      <c r="A44" s="659">
        <v>34</v>
      </c>
      <c r="B44" s="389" t="s">
        <v>1021</v>
      </c>
      <c r="C44" s="389"/>
      <c r="D44" s="389"/>
      <c r="E44" s="389"/>
    </row>
    <row r="45" spans="1:5" ht="15.75">
      <c r="A45" s="659">
        <v>35</v>
      </c>
      <c r="B45" s="389" t="s">
        <v>397</v>
      </c>
      <c r="C45" s="389"/>
      <c r="D45" s="389"/>
      <c r="E45" s="389"/>
    </row>
    <row r="46" spans="1:5" ht="15.75">
      <c r="A46" s="659">
        <v>36</v>
      </c>
      <c r="B46" s="389" t="s">
        <v>1022</v>
      </c>
      <c r="C46" s="389"/>
      <c r="D46" s="389"/>
      <c r="E46" s="389"/>
    </row>
    <row r="47" spans="1:5" ht="15.75">
      <c r="A47" s="659">
        <v>37</v>
      </c>
      <c r="B47" s="1359" t="s">
        <v>459</v>
      </c>
      <c r="C47" s="389"/>
      <c r="D47" s="389"/>
      <c r="E47" s="389"/>
    </row>
    <row r="48" spans="1:5" ht="15.75">
      <c r="A48" s="659">
        <v>38</v>
      </c>
      <c r="B48" s="1359" t="s">
        <v>453</v>
      </c>
      <c r="C48" s="389"/>
      <c r="D48" s="389"/>
      <c r="E48" s="389"/>
    </row>
    <row r="53" spans="1:5" ht="15.75">
      <c r="A53" s="389"/>
      <c r="B53" s="389"/>
      <c r="C53" s="389"/>
      <c r="D53" s="389"/>
      <c r="E53" s="389"/>
    </row>
    <row r="54" spans="1:5" ht="15.75">
      <c r="A54" s="389"/>
      <c r="B54" s="389"/>
      <c r="C54" s="389"/>
      <c r="D54" s="389"/>
      <c r="E54" s="389"/>
    </row>
    <row r="55" spans="1:5" ht="15.75">
      <c r="A55" s="389"/>
      <c r="B55" s="389"/>
      <c r="C55" s="389"/>
      <c r="D55" s="389"/>
      <c r="E55" s="389"/>
    </row>
    <row r="56" spans="1:5" ht="15.75">
      <c r="A56" s="389"/>
      <c r="B56" s="389"/>
      <c r="C56" s="389"/>
      <c r="D56" s="389"/>
      <c r="E56" s="389"/>
    </row>
    <row r="57" spans="1:5" ht="15.75">
      <c r="A57" s="389"/>
      <c r="B57" s="389"/>
      <c r="C57" s="389"/>
      <c r="D57" s="389"/>
      <c r="E57" s="389"/>
    </row>
    <row r="58" spans="1:5" ht="15.75">
      <c r="A58" s="389"/>
      <c r="B58" s="389"/>
      <c r="C58" s="389"/>
      <c r="D58" s="389"/>
      <c r="E58" s="389"/>
    </row>
    <row r="59" spans="1:5" ht="15.75">
      <c r="A59" s="389"/>
      <c r="B59" s="389"/>
      <c r="C59" s="389"/>
      <c r="D59" s="389"/>
      <c r="E59" s="389"/>
    </row>
    <row r="60" spans="1:5" ht="15.75">
      <c r="A60" s="389"/>
      <c r="B60" s="389"/>
      <c r="C60" s="389"/>
      <c r="D60" s="389"/>
      <c r="E60" s="389"/>
    </row>
    <row r="61" spans="1:5" ht="15.75">
      <c r="A61" s="389"/>
      <c r="B61" s="389"/>
      <c r="C61" s="389"/>
      <c r="D61" s="389"/>
      <c r="E61" s="389"/>
    </row>
    <row r="62" spans="1:5" ht="15.75">
      <c r="A62" s="389"/>
      <c r="B62" s="389"/>
      <c r="C62" s="389"/>
      <c r="D62" s="389"/>
      <c r="E62" s="389"/>
    </row>
    <row r="63" spans="1:5" ht="15.75">
      <c r="A63" s="389"/>
      <c r="B63" s="389"/>
      <c r="C63" s="389"/>
      <c r="D63" s="389"/>
      <c r="E63" s="389"/>
    </row>
    <row r="64" spans="1:5" ht="15.75">
      <c r="A64" s="389"/>
      <c r="B64" s="389"/>
      <c r="C64" s="389"/>
      <c r="D64" s="389"/>
      <c r="E64" s="389"/>
    </row>
    <row r="65" spans="1:5" ht="15.75">
      <c r="A65" s="389"/>
      <c r="B65" s="389"/>
      <c r="C65" s="389"/>
      <c r="D65" s="389"/>
      <c r="E65" s="389"/>
    </row>
    <row r="66" spans="1:5" ht="15.75">
      <c r="A66" s="389"/>
      <c r="B66" s="389"/>
      <c r="C66" s="389"/>
      <c r="D66" s="389"/>
      <c r="E66" s="389"/>
    </row>
    <row r="67" spans="1:5" ht="15.75">
      <c r="A67" s="389"/>
      <c r="B67" s="389"/>
      <c r="C67" s="389"/>
      <c r="D67" s="389"/>
      <c r="E67" s="389"/>
    </row>
    <row r="68" spans="1:5" ht="15.75">
      <c r="A68" s="389"/>
      <c r="B68" s="389"/>
      <c r="C68" s="389"/>
      <c r="D68" s="389"/>
      <c r="E68" s="389"/>
    </row>
    <row r="69" spans="1:5" ht="15.75">
      <c r="A69" s="389"/>
      <c r="B69" s="389"/>
      <c r="C69" s="389"/>
      <c r="D69" s="389"/>
      <c r="E69" s="389"/>
    </row>
    <row r="70" spans="1:5" ht="15.75">
      <c r="A70" s="389"/>
      <c r="B70" s="389"/>
      <c r="C70" s="389"/>
      <c r="D70" s="389"/>
      <c r="E70" s="389"/>
    </row>
    <row r="71" spans="1:5" ht="15.75">
      <c r="A71" s="389"/>
      <c r="B71" s="389"/>
      <c r="C71" s="389"/>
      <c r="D71" s="389"/>
      <c r="E71" s="389"/>
    </row>
    <row r="72" spans="1:5" ht="15.75">
      <c r="A72" s="389"/>
      <c r="B72" s="389"/>
      <c r="C72" s="389"/>
      <c r="D72" s="389"/>
      <c r="E72" s="389"/>
    </row>
    <row r="73" spans="1:5" ht="15.75">
      <c r="A73" s="389"/>
      <c r="B73" s="389"/>
      <c r="C73" s="389"/>
      <c r="D73" s="389"/>
      <c r="E73" s="389"/>
    </row>
    <row r="74" spans="1:5" ht="15.75">
      <c r="A74" s="389"/>
      <c r="B74" s="389"/>
      <c r="C74" s="389"/>
      <c r="D74" s="389"/>
      <c r="E74" s="389"/>
    </row>
    <row r="75" spans="1:5" ht="15.75">
      <c r="A75" s="389"/>
      <c r="B75" s="389"/>
      <c r="C75" s="389"/>
      <c r="D75" s="389"/>
      <c r="E75" s="389"/>
    </row>
    <row r="76" spans="1:5" ht="15.75">
      <c r="A76" s="389"/>
      <c r="B76" s="389"/>
      <c r="C76" s="389"/>
      <c r="D76" s="389"/>
      <c r="E76" s="389"/>
    </row>
    <row r="77" spans="1:5" ht="15.75">
      <c r="A77" s="389"/>
      <c r="B77" s="389"/>
      <c r="C77" s="389"/>
      <c r="D77" s="389"/>
      <c r="E77" s="389"/>
    </row>
    <row r="78" spans="1:5" ht="15.75">
      <c r="A78" s="389"/>
      <c r="B78" s="389"/>
      <c r="C78" s="389"/>
      <c r="D78" s="389"/>
      <c r="E78" s="389"/>
    </row>
    <row r="79" spans="1:5" ht="15.75">
      <c r="A79" s="389"/>
      <c r="B79" s="389"/>
      <c r="C79" s="389"/>
      <c r="D79" s="389"/>
      <c r="E79" s="389"/>
    </row>
    <row r="80" spans="1:5" ht="15.75">
      <c r="A80" s="389"/>
      <c r="B80" s="389"/>
      <c r="C80" s="389"/>
      <c r="D80" s="389"/>
      <c r="E80" s="389"/>
    </row>
    <row r="81" spans="1:5" ht="15.75">
      <c r="A81" s="389"/>
      <c r="B81" s="389"/>
      <c r="C81" s="389"/>
      <c r="D81" s="389"/>
      <c r="E81" s="389"/>
    </row>
    <row r="82" spans="1:5" ht="15.75">
      <c r="A82" s="389"/>
      <c r="B82" s="389"/>
      <c r="C82" s="389"/>
      <c r="D82" s="389"/>
      <c r="E82" s="389"/>
    </row>
    <row r="83" spans="1:5" ht="15.75">
      <c r="A83" s="389"/>
      <c r="B83" s="389"/>
      <c r="C83" s="389"/>
      <c r="D83" s="389"/>
      <c r="E83" s="389"/>
    </row>
    <row r="84" spans="1:5" ht="15.75">
      <c r="A84" s="389"/>
      <c r="B84" s="389"/>
      <c r="C84" s="389"/>
      <c r="D84" s="389"/>
      <c r="E84" s="389"/>
    </row>
    <row r="85" spans="1:5" ht="15.75">
      <c r="A85" s="389"/>
      <c r="B85" s="389"/>
      <c r="C85" s="389"/>
      <c r="D85" s="389"/>
      <c r="E85" s="389"/>
    </row>
    <row r="86" spans="1:5" ht="15.75">
      <c r="A86" s="389"/>
      <c r="B86" s="389"/>
      <c r="C86" s="389"/>
      <c r="D86" s="389"/>
      <c r="E86" s="389"/>
    </row>
    <row r="87" spans="1:5" ht="15.75">
      <c r="A87" s="389"/>
      <c r="B87" s="389"/>
      <c r="C87" s="389"/>
      <c r="D87" s="389"/>
      <c r="E87" s="389"/>
    </row>
    <row r="88" spans="1:5" ht="15.75">
      <c r="A88" s="389"/>
      <c r="B88" s="389"/>
      <c r="C88" s="389"/>
      <c r="D88" s="389"/>
      <c r="E88" s="389"/>
    </row>
    <row r="89" spans="1:5" ht="15.75">
      <c r="A89" s="389"/>
      <c r="B89" s="389"/>
      <c r="C89" s="389"/>
      <c r="D89" s="389"/>
      <c r="E89" s="389"/>
    </row>
    <row r="90" spans="1:5" ht="15.75">
      <c r="A90" s="389"/>
      <c r="B90" s="389"/>
      <c r="C90" s="389"/>
      <c r="D90" s="389"/>
      <c r="E90" s="389"/>
    </row>
    <row r="91" spans="1:5" ht="15.75">
      <c r="A91" s="389"/>
      <c r="B91" s="389"/>
      <c r="C91" s="389"/>
      <c r="D91" s="389"/>
      <c r="E91" s="389"/>
    </row>
    <row r="92" spans="1:5" ht="15.75">
      <c r="A92" s="389"/>
      <c r="B92" s="389"/>
      <c r="C92" s="389"/>
      <c r="D92" s="389"/>
      <c r="E92" s="389"/>
    </row>
    <row r="93" spans="1:5" ht="15.75">
      <c r="A93" s="389"/>
      <c r="B93" s="389"/>
      <c r="C93" s="389"/>
      <c r="D93" s="389"/>
      <c r="E93" s="389"/>
    </row>
    <row r="94" spans="1:5" ht="15.75">
      <c r="A94" s="389"/>
      <c r="B94" s="389"/>
      <c r="C94" s="389"/>
      <c r="D94" s="389"/>
      <c r="E94" s="389"/>
    </row>
    <row r="95" spans="1:5" ht="15.75">
      <c r="A95" s="389"/>
      <c r="B95" s="389"/>
      <c r="C95" s="389"/>
      <c r="D95" s="389"/>
      <c r="E95" s="389"/>
    </row>
    <row r="96" spans="1:5" ht="15.75">
      <c r="A96" s="389"/>
      <c r="B96" s="389"/>
      <c r="C96" s="389"/>
      <c r="D96" s="389"/>
      <c r="E96" s="389"/>
    </row>
    <row r="97" spans="1:5" ht="15.75">
      <c r="A97" s="389"/>
      <c r="B97" s="389"/>
      <c r="C97" s="389"/>
      <c r="D97" s="389"/>
      <c r="E97" s="389"/>
    </row>
    <row r="98" spans="1:5" ht="15.75">
      <c r="A98" s="389"/>
      <c r="B98" s="389"/>
      <c r="C98" s="389"/>
      <c r="D98" s="389"/>
      <c r="E98" s="389"/>
    </row>
    <row r="99" spans="1:5" ht="15.75">
      <c r="A99" s="389"/>
      <c r="B99" s="389"/>
      <c r="C99" s="389"/>
      <c r="D99" s="389"/>
      <c r="E99" s="389"/>
    </row>
    <row r="100" spans="1:5" ht="15.75">
      <c r="A100" s="389"/>
      <c r="B100" s="389"/>
      <c r="C100" s="389"/>
      <c r="D100" s="389"/>
      <c r="E100" s="389"/>
    </row>
    <row r="101" spans="1:5" ht="15.75">
      <c r="A101" s="389"/>
      <c r="B101" s="389"/>
      <c r="C101" s="389"/>
      <c r="D101" s="389"/>
      <c r="E101" s="389"/>
    </row>
    <row r="102" spans="1:5" ht="15.75">
      <c r="A102" s="389"/>
      <c r="B102" s="389"/>
      <c r="C102" s="389"/>
      <c r="D102" s="389"/>
      <c r="E102" s="389"/>
    </row>
    <row r="103" spans="1:5" ht="15.75">
      <c r="A103" s="389"/>
      <c r="B103" s="389"/>
      <c r="C103" s="389"/>
      <c r="D103" s="389"/>
      <c r="E103" s="389"/>
    </row>
    <row r="104" spans="1:5" ht="15.75">
      <c r="A104" s="389"/>
      <c r="B104" s="389"/>
      <c r="C104" s="389"/>
      <c r="D104" s="389"/>
      <c r="E104" s="389"/>
    </row>
    <row r="105" spans="1:5" ht="15.75">
      <c r="A105" s="389"/>
      <c r="B105" s="389"/>
      <c r="C105" s="389"/>
      <c r="D105" s="389"/>
      <c r="E105" s="389"/>
    </row>
    <row r="106" spans="1:5" ht="15.75">
      <c r="A106" s="389"/>
      <c r="B106" s="389"/>
      <c r="C106" s="389"/>
      <c r="D106" s="389"/>
      <c r="E106" s="389"/>
    </row>
    <row r="107" spans="1:5" ht="15.75">
      <c r="A107" s="389"/>
      <c r="B107" s="389"/>
      <c r="C107" s="389"/>
      <c r="D107" s="389"/>
      <c r="E107" s="389"/>
    </row>
    <row r="108" spans="1:5" ht="15.75">
      <c r="A108" s="389"/>
      <c r="B108" s="389"/>
      <c r="C108" s="389"/>
      <c r="D108" s="389"/>
      <c r="E108" s="389"/>
    </row>
    <row r="109" spans="1:5" ht="15.75">
      <c r="A109" s="389"/>
      <c r="B109" s="389"/>
      <c r="C109" s="389"/>
      <c r="D109" s="389"/>
      <c r="E109" s="389"/>
    </row>
    <row r="110" spans="1:5" ht="15.75">
      <c r="A110" s="389"/>
      <c r="B110" s="389"/>
      <c r="C110" s="389"/>
      <c r="D110" s="389"/>
      <c r="E110" s="389"/>
    </row>
    <row r="111" spans="1:5" ht="15.75">
      <c r="A111" s="389"/>
      <c r="B111" s="389"/>
      <c r="C111" s="389"/>
      <c r="D111" s="389"/>
      <c r="E111" s="389"/>
    </row>
    <row r="112" spans="1:5" ht="15.75">
      <c r="A112" s="389"/>
      <c r="B112" s="389"/>
      <c r="C112" s="389"/>
      <c r="D112" s="389"/>
      <c r="E112" s="389"/>
    </row>
    <row r="113" spans="1:5" ht="15.75">
      <c r="A113" s="389"/>
      <c r="B113" s="389"/>
      <c r="C113" s="389"/>
      <c r="D113" s="389"/>
      <c r="E113" s="389"/>
    </row>
    <row r="114" spans="1:5" ht="15.75">
      <c r="A114" s="389"/>
      <c r="B114" s="389"/>
      <c r="C114" s="389"/>
      <c r="D114" s="389"/>
      <c r="E114" s="389"/>
    </row>
    <row r="115" spans="1:5" ht="15.75">
      <c r="A115" s="389"/>
      <c r="B115" s="389"/>
      <c r="C115" s="389"/>
      <c r="D115" s="389"/>
      <c r="E115" s="389"/>
    </row>
    <row r="116" spans="1:5" ht="15.75">
      <c r="A116" s="389"/>
      <c r="B116" s="389"/>
      <c r="C116" s="389"/>
      <c r="D116" s="389"/>
      <c r="E116" s="389"/>
    </row>
    <row r="117" spans="1:5" ht="15.75">
      <c r="A117" s="389"/>
      <c r="B117" s="389"/>
      <c r="C117" s="389"/>
      <c r="D117" s="389"/>
      <c r="E117" s="389"/>
    </row>
    <row r="118" spans="1:5" ht="15.75">
      <c r="A118" s="389"/>
      <c r="B118" s="389"/>
      <c r="C118" s="389"/>
      <c r="D118" s="389"/>
      <c r="E118" s="389"/>
    </row>
    <row r="119" spans="1:5" ht="15.75">
      <c r="A119" s="389"/>
      <c r="B119" s="389"/>
      <c r="C119" s="389"/>
      <c r="D119" s="389"/>
      <c r="E119" s="389"/>
    </row>
    <row r="120" spans="1:5" ht="15.75">
      <c r="A120" s="389"/>
      <c r="B120" s="389"/>
      <c r="C120" s="389"/>
      <c r="D120" s="389"/>
      <c r="E120" s="389"/>
    </row>
    <row r="121" spans="1:5" ht="15.75">
      <c r="A121" s="389"/>
      <c r="B121" s="389"/>
      <c r="C121" s="389"/>
      <c r="D121" s="389"/>
      <c r="E121" s="389"/>
    </row>
    <row r="122" spans="1:5" ht="15.75">
      <c r="A122" s="389"/>
      <c r="B122" s="389"/>
      <c r="C122" s="389"/>
      <c r="D122" s="389"/>
      <c r="E122" s="389"/>
    </row>
    <row r="123" spans="1:5" ht="15.75">
      <c r="A123" s="389"/>
      <c r="B123" s="389"/>
      <c r="C123" s="389"/>
      <c r="D123" s="389"/>
      <c r="E123" s="389"/>
    </row>
    <row r="124" spans="1:5" ht="15.75">
      <c r="A124" s="389"/>
      <c r="B124" s="389"/>
      <c r="C124" s="389"/>
      <c r="D124" s="389"/>
      <c r="E124" s="389"/>
    </row>
    <row r="125" spans="1:5" ht="15.75">
      <c r="A125" s="389"/>
      <c r="B125" s="389"/>
      <c r="C125" s="389"/>
      <c r="D125" s="389"/>
      <c r="E125" s="389"/>
    </row>
    <row r="126" spans="1:5" ht="15.75">
      <c r="A126" s="389"/>
      <c r="B126" s="389"/>
      <c r="C126" s="389"/>
      <c r="D126" s="389"/>
      <c r="E126" s="389"/>
    </row>
    <row r="127" spans="1:5" ht="15.75">
      <c r="A127" s="389"/>
      <c r="B127" s="389"/>
      <c r="C127" s="389"/>
      <c r="D127" s="389"/>
      <c r="E127" s="389"/>
    </row>
    <row r="128" spans="1:5" ht="15.75">
      <c r="A128" s="389"/>
      <c r="B128" s="389"/>
      <c r="C128" s="389"/>
      <c r="D128" s="389"/>
      <c r="E128" s="389"/>
    </row>
    <row r="129" spans="1:5" ht="15.75">
      <c r="A129" s="389"/>
      <c r="B129" s="389"/>
      <c r="C129" s="389"/>
      <c r="D129" s="389"/>
      <c r="E129" s="389"/>
    </row>
    <row r="130" spans="1:5" ht="15.75">
      <c r="A130" s="389"/>
      <c r="B130" s="389"/>
      <c r="C130" s="389"/>
      <c r="D130" s="389"/>
      <c r="E130" s="389"/>
    </row>
    <row r="131" spans="1:5" ht="15.75">
      <c r="A131" s="389"/>
      <c r="B131" s="389"/>
      <c r="C131" s="389"/>
      <c r="D131" s="389"/>
      <c r="E131" s="389"/>
    </row>
    <row r="132" spans="1:5" ht="15.75">
      <c r="A132" s="389"/>
      <c r="B132" s="389"/>
      <c r="C132" s="389"/>
      <c r="D132" s="389"/>
      <c r="E132" s="389"/>
    </row>
    <row r="133" spans="1:5" ht="15.75">
      <c r="A133" s="389"/>
      <c r="B133" s="389"/>
      <c r="C133" s="389"/>
      <c r="D133" s="389"/>
      <c r="E133" s="389"/>
    </row>
    <row r="134" spans="1:5" ht="15.75">
      <c r="A134" s="389"/>
      <c r="B134" s="389"/>
      <c r="C134" s="389"/>
      <c r="D134" s="389"/>
      <c r="E134" s="389"/>
    </row>
    <row r="135" spans="1:5" ht="15.75">
      <c r="A135" s="389"/>
      <c r="B135" s="389"/>
      <c r="C135" s="389"/>
      <c r="D135" s="389"/>
      <c r="E135" s="389"/>
    </row>
    <row r="136" spans="1:5" ht="15.75">
      <c r="A136" s="389"/>
      <c r="B136" s="389"/>
      <c r="C136" s="389"/>
      <c r="D136" s="389"/>
      <c r="E136" s="389"/>
    </row>
    <row r="137" spans="1:5" ht="15.75">
      <c r="A137" s="389"/>
      <c r="B137" s="389"/>
      <c r="C137" s="389"/>
      <c r="D137" s="389"/>
      <c r="E137" s="389"/>
    </row>
    <row r="138" spans="1:5" ht="15.75">
      <c r="A138" s="389"/>
      <c r="B138" s="389"/>
      <c r="C138" s="389"/>
      <c r="D138" s="389"/>
      <c r="E138" s="389"/>
    </row>
    <row r="139" spans="1:5" ht="15.75">
      <c r="A139" s="389"/>
      <c r="B139" s="389"/>
      <c r="C139" s="389"/>
      <c r="D139" s="389"/>
      <c r="E139" s="389"/>
    </row>
    <row r="140" spans="1:5" ht="15.75">
      <c r="A140" s="389"/>
      <c r="B140" s="389"/>
      <c r="C140" s="389"/>
      <c r="D140" s="389"/>
      <c r="E140" s="389"/>
    </row>
    <row r="141" spans="1:5" ht="15.75">
      <c r="A141" s="389"/>
      <c r="B141" s="389"/>
      <c r="C141" s="389"/>
      <c r="D141" s="389"/>
      <c r="E141" s="389"/>
    </row>
    <row r="142" spans="1:5" ht="15.75">
      <c r="A142" s="389"/>
      <c r="B142" s="389"/>
      <c r="C142" s="389"/>
      <c r="D142" s="389"/>
      <c r="E142" s="389"/>
    </row>
    <row r="143" spans="1:5" ht="15.75">
      <c r="A143" s="389"/>
      <c r="B143" s="389"/>
      <c r="C143" s="389"/>
      <c r="D143" s="389"/>
      <c r="E143" s="389"/>
    </row>
    <row r="144" spans="1:5" ht="15.75">
      <c r="A144" s="389"/>
      <c r="B144" s="389"/>
      <c r="C144" s="389"/>
      <c r="D144" s="389"/>
      <c r="E144" s="389"/>
    </row>
    <row r="145" spans="1:5" ht="15.75">
      <c r="A145" s="389"/>
      <c r="B145" s="389"/>
      <c r="C145" s="389"/>
      <c r="D145" s="389"/>
      <c r="E145" s="389"/>
    </row>
    <row r="146" spans="1:5" ht="15.75">
      <c r="A146" s="389"/>
      <c r="B146" s="389"/>
      <c r="C146" s="389"/>
      <c r="D146" s="389"/>
      <c r="E146" s="389"/>
    </row>
    <row r="147" spans="1:5" ht="15.75">
      <c r="A147" s="389"/>
      <c r="B147" s="389"/>
      <c r="C147" s="389"/>
      <c r="D147" s="389"/>
      <c r="E147" s="389"/>
    </row>
    <row r="148" spans="1:5" ht="15.75">
      <c r="A148" s="389"/>
      <c r="B148" s="389"/>
      <c r="C148" s="389"/>
      <c r="D148" s="389"/>
      <c r="E148" s="389"/>
    </row>
    <row r="149" spans="1:5" ht="15.75">
      <c r="A149" s="389"/>
      <c r="B149" s="389"/>
      <c r="C149" s="389"/>
      <c r="D149" s="389"/>
      <c r="E149" s="389"/>
    </row>
    <row r="150" spans="1:5" ht="15.75">
      <c r="A150" s="389"/>
      <c r="B150" s="389"/>
      <c r="C150" s="389"/>
      <c r="D150" s="389"/>
      <c r="E150" s="389"/>
    </row>
    <row r="151" spans="1:5" ht="15.75">
      <c r="A151" s="389"/>
      <c r="B151" s="389"/>
      <c r="C151" s="389"/>
      <c r="D151" s="389"/>
      <c r="E151" s="389"/>
    </row>
    <row r="152" spans="1:5" ht="15.75">
      <c r="A152" s="389"/>
      <c r="B152" s="389"/>
      <c r="C152" s="389"/>
      <c r="D152" s="389"/>
      <c r="E152" s="389"/>
    </row>
    <row r="153" spans="1:5" ht="15.75">
      <c r="A153" s="389"/>
      <c r="B153" s="389"/>
      <c r="C153" s="389"/>
      <c r="D153" s="389"/>
      <c r="E153" s="389"/>
    </row>
    <row r="154" spans="1:5" ht="15.75">
      <c r="A154" s="389"/>
      <c r="B154" s="389"/>
      <c r="C154" s="389"/>
      <c r="D154" s="389"/>
      <c r="E154" s="389"/>
    </row>
    <row r="155" spans="1:5" ht="15.75">
      <c r="A155" s="389"/>
      <c r="B155" s="389"/>
      <c r="C155" s="389"/>
      <c r="D155" s="389"/>
      <c r="E155" s="389"/>
    </row>
    <row r="156" spans="1:5" ht="15.75">
      <c r="A156" s="389"/>
      <c r="B156" s="389"/>
      <c r="C156" s="389"/>
      <c r="D156" s="389"/>
      <c r="E156" s="389"/>
    </row>
    <row r="157" spans="1:5" ht="15.75">
      <c r="A157" s="389"/>
      <c r="B157" s="389"/>
      <c r="C157" s="389"/>
      <c r="D157" s="389"/>
      <c r="E157" s="389"/>
    </row>
    <row r="158" spans="1:5" ht="15.75">
      <c r="A158" s="389"/>
      <c r="B158" s="389"/>
      <c r="C158" s="389"/>
      <c r="D158" s="389"/>
      <c r="E158" s="389"/>
    </row>
    <row r="159" spans="1:5" ht="15.75">
      <c r="A159" s="389"/>
      <c r="B159" s="389"/>
      <c r="C159" s="389"/>
      <c r="D159" s="389"/>
      <c r="E159" s="389"/>
    </row>
    <row r="160" spans="1:5" ht="15.75">
      <c r="A160" s="389"/>
      <c r="B160" s="389"/>
      <c r="C160" s="389"/>
      <c r="D160" s="389"/>
      <c r="E160" s="389"/>
    </row>
    <row r="161" spans="1:5" ht="15.75">
      <c r="A161" s="389"/>
      <c r="B161" s="389"/>
      <c r="C161" s="389"/>
      <c r="D161" s="389"/>
      <c r="E161" s="389"/>
    </row>
    <row r="162" spans="1:5" ht="15.75">
      <c r="A162" s="389"/>
      <c r="B162" s="389"/>
      <c r="C162" s="389"/>
      <c r="D162" s="389"/>
      <c r="E162" s="389"/>
    </row>
    <row r="163" spans="1:5" ht="15.75">
      <c r="A163" s="389"/>
      <c r="B163" s="389"/>
      <c r="C163" s="389"/>
      <c r="D163" s="389"/>
      <c r="E163" s="389"/>
    </row>
    <row r="164" spans="1:5" ht="15.75">
      <c r="A164" s="389"/>
      <c r="B164" s="389"/>
      <c r="C164" s="389"/>
      <c r="D164" s="389"/>
      <c r="E164" s="389"/>
    </row>
    <row r="165" spans="1:5" ht="15.75">
      <c r="A165" s="389"/>
      <c r="B165" s="389"/>
      <c r="C165" s="389"/>
      <c r="D165" s="389"/>
      <c r="E165" s="389"/>
    </row>
    <row r="166" spans="1:5" ht="15.75">
      <c r="A166" s="389"/>
      <c r="B166" s="389"/>
      <c r="C166" s="389"/>
      <c r="D166" s="389"/>
      <c r="E166" s="389"/>
    </row>
    <row r="167" spans="1:5" ht="15.75">
      <c r="A167" s="389"/>
      <c r="B167" s="389"/>
      <c r="C167" s="389"/>
      <c r="D167" s="389"/>
      <c r="E167" s="389"/>
    </row>
    <row r="168" spans="1:5" ht="15.75">
      <c r="A168" s="389"/>
      <c r="B168" s="389"/>
      <c r="C168" s="389"/>
      <c r="D168" s="389"/>
      <c r="E168" s="389"/>
    </row>
    <row r="169" spans="1:5" ht="15.75">
      <c r="A169" s="389"/>
      <c r="B169" s="389"/>
      <c r="C169" s="389"/>
      <c r="D169" s="389"/>
      <c r="E169" s="389"/>
    </row>
    <row r="170" spans="1:5" ht="15.75">
      <c r="A170" s="389"/>
      <c r="B170" s="389"/>
      <c r="C170" s="389"/>
      <c r="D170" s="389"/>
      <c r="E170" s="389"/>
    </row>
    <row r="171" spans="1:5" ht="15.75">
      <c r="A171" s="389"/>
      <c r="B171" s="389"/>
      <c r="C171" s="389"/>
      <c r="D171" s="389"/>
      <c r="E171" s="389"/>
    </row>
    <row r="172" spans="1:5" ht="15.75">
      <c r="A172" s="389"/>
      <c r="B172" s="389"/>
      <c r="C172" s="389"/>
      <c r="D172" s="389"/>
      <c r="E172" s="389"/>
    </row>
    <row r="173" spans="1:5" ht="15.75">
      <c r="A173" s="389"/>
      <c r="B173" s="389"/>
      <c r="C173" s="389"/>
      <c r="D173" s="389"/>
      <c r="E173" s="389"/>
    </row>
    <row r="174" spans="1:5" ht="15.75">
      <c r="A174" s="389"/>
      <c r="B174" s="389"/>
      <c r="C174" s="389"/>
      <c r="D174" s="389"/>
      <c r="E174" s="389"/>
    </row>
    <row r="175" spans="1:5" ht="15.75">
      <c r="A175" s="389"/>
      <c r="B175" s="389"/>
      <c r="C175" s="389"/>
      <c r="D175" s="389"/>
      <c r="E175" s="389"/>
    </row>
    <row r="176" spans="1:5" ht="15.75">
      <c r="A176" s="389"/>
      <c r="B176" s="389"/>
      <c r="C176" s="389"/>
      <c r="D176" s="389"/>
      <c r="E176" s="389"/>
    </row>
    <row r="177" spans="1:5" ht="15.75">
      <c r="A177" s="389"/>
      <c r="B177" s="389"/>
      <c r="C177" s="389"/>
      <c r="D177" s="389"/>
      <c r="E177" s="389"/>
    </row>
    <row r="178" spans="1:5" ht="15.75">
      <c r="A178" s="389"/>
      <c r="B178" s="389"/>
      <c r="C178" s="389"/>
      <c r="D178" s="389"/>
      <c r="E178" s="389"/>
    </row>
    <row r="179" spans="1:5" ht="15.75">
      <c r="A179" s="389"/>
      <c r="B179" s="389"/>
      <c r="C179" s="389"/>
      <c r="D179" s="389"/>
      <c r="E179" s="389"/>
    </row>
    <row r="180" spans="1:5" ht="15.75">
      <c r="A180" s="389"/>
      <c r="B180" s="389"/>
      <c r="C180" s="389"/>
      <c r="D180" s="389"/>
      <c r="E180" s="389"/>
    </row>
    <row r="181" spans="1:5" ht="15.75">
      <c r="A181" s="389"/>
      <c r="B181" s="389"/>
      <c r="C181" s="389"/>
      <c r="D181" s="389"/>
      <c r="E181" s="389"/>
    </row>
    <row r="182" spans="1:5" ht="15.75">
      <c r="A182" s="389"/>
      <c r="B182" s="389"/>
      <c r="C182" s="389"/>
      <c r="D182" s="389"/>
      <c r="E182" s="389"/>
    </row>
    <row r="183" spans="1:5" ht="15.75">
      <c r="A183" s="389"/>
      <c r="B183" s="389"/>
      <c r="C183" s="389"/>
      <c r="D183" s="389"/>
      <c r="E183" s="389"/>
    </row>
    <row r="184" spans="1:5" ht="15.75">
      <c r="A184" s="389"/>
      <c r="B184" s="389"/>
      <c r="C184" s="389"/>
      <c r="D184" s="389"/>
      <c r="E184" s="389"/>
    </row>
    <row r="185" spans="1:5" ht="15.75">
      <c r="A185" s="389"/>
      <c r="B185" s="389"/>
      <c r="C185" s="389"/>
      <c r="D185" s="389"/>
      <c r="E185" s="389"/>
    </row>
  </sheetData>
  <sheetProtection/>
  <printOptions/>
  <pageMargins left="0.75" right="0.75" top="1" bottom="1" header="0.5" footer="0.5"/>
  <pageSetup fitToHeight="1"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S26"/>
  <sheetViews>
    <sheetView zoomScalePageLayoutView="0" workbookViewId="0" topLeftCell="A1">
      <selection activeCell="P7" sqref="P7"/>
    </sheetView>
  </sheetViews>
  <sheetFormatPr defaultColWidth="9.140625" defaultRowHeight="12.75"/>
  <cols>
    <col min="1" max="1" width="10.00390625" style="1029" customWidth="1"/>
    <col min="2" max="2" width="10.7109375" style="1029" hidden="1" customWidth="1"/>
    <col min="3" max="3" width="8.140625" style="1029" hidden="1" customWidth="1"/>
    <col min="4" max="4" width="10.7109375" style="1029" bestFit="1" customWidth="1"/>
    <col min="5" max="5" width="8.140625" style="1029" bestFit="1" customWidth="1"/>
    <col min="6" max="6" width="10.7109375" style="1029" bestFit="1" customWidth="1"/>
    <col min="7" max="7" width="8.140625" style="1029" bestFit="1" customWidth="1"/>
    <col min="8" max="8" width="11.00390625" style="1029" bestFit="1" customWidth="1"/>
    <col min="9" max="9" width="8.140625" style="1029" customWidth="1"/>
    <col min="10" max="10" width="11.28125" style="1029" bestFit="1" customWidth="1"/>
    <col min="11" max="11" width="8.140625" style="1029" customWidth="1"/>
    <col min="12" max="16384" width="9.140625" style="1029" customWidth="1"/>
  </cols>
  <sheetData>
    <row r="1" spans="1:19" ht="12.75">
      <c r="A1" s="1456" t="s">
        <v>296</v>
      </c>
      <c r="B1" s="1456"/>
      <c r="C1" s="1456"/>
      <c r="D1" s="1456"/>
      <c r="E1" s="1456"/>
      <c r="F1" s="1456"/>
      <c r="G1" s="1456"/>
      <c r="H1" s="1456"/>
      <c r="I1" s="1456"/>
      <c r="J1" s="1456"/>
      <c r="K1" s="1456"/>
      <c r="L1" s="1022"/>
      <c r="M1" s="1022"/>
      <c r="N1" s="1022"/>
      <c r="O1" s="1022"/>
      <c r="P1" s="1022"/>
      <c r="Q1" s="1022"/>
      <c r="R1" s="1022"/>
      <c r="S1" s="1022"/>
    </row>
    <row r="2" spans="1:19" ht="18.75">
      <c r="A2" s="1475" t="s">
        <v>804</v>
      </c>
      <c r="B2" s="1475"/>
      <c r="C2" s="1475"/>
      <c r="D2" s="1475"/>
      <c r="E2" s="1475"/>
      <c r="F2" s="1475"/>
      <c r="G2" s="1475"/>
      <c r="H2" s="1475"/>
      <c r="I2" s="1475"/>
      <c r="J2" s="1476"/>
      <c r="K2" s="1476"/>
      <c r="L2" s="1022"/>
      <c r="M2" s="1022"/>
      <c r="N2" s="1022"/>
      <c r="O2" s="1022"/>
      <c r="P2" s="1022"/>
      <c r="Q2" s="1022"/>
      <c r="R2" s="1022"/>
      <c r="S2" s="1022"/>
    </row>
    <row r="3" spans="1:11" ht="17.25" customHeight="1">
      <c r="A3" s="900"/>
      <c r="B3" s="900"/>
      <c r="C3" s="900"/>
      <c r="D3" s="1113"/>
      <c r="E3" s="1113"/>
      <c r="F3" s="1113"/>
      <c r="G3" s="1113"/>
      <c r="H3" s="1113"/>
      <c r="I3" s="106"/>
      <c r="J3" s="1113"/>
      <c r="K3" s="106" t="s">
        <v>805</v>
      </c>
    </row>
    <row r="4" spans="1:11" s="1115" customFormat="1" ht="13.5" customHeight="1">
      <c r="A4" s="1114"/>
      <c r="B4" s="1477" t="s">
        <v>798</v>
      </c>
      <c r="C4" s="1478"/>
      <c r="D4" s="1477" t="s">
        <v>776</v>
      </c>
      <c r="E4" s="1478"/>
      <c r="F4" s="1479" t="s">
        <v>7</v>
      </c>
      <c r="G4" s="1478"/>
      <c r="H4" s="1479" t="s">
        <v>8</v>
      </c>
      <c r="I4" s="1478"/>
      <c r="J4" s="1479" t="s">
        <v>468</v>
      </c>
      <c r="K4" s="1478"/>
    </row>
    <row r="5" spans="1:11" s="1115" customFormat="1" ht="13.5" customHeight="1">
      <c r="A5" s="1116" t="s">
        <v>443</v>
      </c>
      <c r="B5" s="1117" t="s">
        <v>806</v>
      </c>
      <c r="C5" s="1118" t="s">
        <v>807</v>
      </c>
      <c r="D5" s="1117" t="s">
        <v>806</v>
      </c>
      <c r="E5" s="1118" t="s">
        <v>807</v>
      </c>
      <c r="F5" s="1119" t="s">
        <v>806</v>
      </c>
      <c r="G5" s="1118" t="s">
        <v>807</v>
      </c>
      <c r="H5" s="1119" t="s">
        <v>806</v>
      </c>
      <c r="I5" s="1118" t="s">
        <v>807</v>
      </c>
      <c r="J5" s="1119" t="s">
        <v>806</v>
      </c>
      <c r="K5" s="1118" t="s">
        <v>807</v>
      </c>
    </row>
    <row r="6" spans="1:11" ht="15.75" customHeight="1">
      <c r="A6" s="808" t="s">
        <v>778</v>
      </c>
      <c r="B6" s="1120">
        <v>461.85</v>
      </c>
      <c r="C6" s="1121">
        <v>10</v>
      </c>
      <c r="D6" s="1122">
        <v>1847.355</v>
      </c>
      <c r="E6" s="1123">
        <v>40</v>
      </c>
      <c r="F6" s="1124">
        <v>2611.31</v>
      </c>
      <c r="G6" s="1123">
        <v>60</v>
      </c>
      <c r="H6" s="1124">
        <f>466.4+467.55+469.45+465.275+465.9</f>
        <v>2334.5750000000003</v>
      </c>
      <c r="I6" s="1123">
        <v>50</v>
      </c>
      <c r="J6" s="1125">
        <f>403.55+403.525+402.35+403.3+405.1+404.35+406.45+405.675+407.325</f>
        <v>3641.625</v>
      </c>
      <c r="K6" s="1123">
        <f>90</f>
        <v>90</v>
      </c>
    </row>
    <row r="7" spans="1:11" ht="15.75" customHeight="1">
      <c r="A7" s="808" t="s">
        <v>779</v>
      </c>
      <c r="B7" s="1120">
        <v>0</v>
      </c>
      <c r="C7" s="1121">
        <v>0</v>
      </c>
      <c r="D7" s="1122">
        <v>0</v>
      </c>
      <c r="E7" s="1126">
        <v>0</v>
      </c>
      <c r="F7" s="1124">
        <v>2191.9</v>
      </c>
      <c r="G7" s="1123">
        <v>50</v>
      </c>
      <c r="H7" s="1124">
        <f>465.275+465.225+465.9+465.175+462.3+462.6</f>
        <v>2786.475</v>
      </c>
      <c r="I7" s="1123">
        <v>60</v>
      </c>
      <c r="J7" s="1125">
        <f>411.9+411.675+409.9+408.925+409.3+407.25+406.05+406.2+404.225</f>
        <v>3675.4249999999997</v>
      </c>
      <c r="K7" s="1123">
        <v>90</v>
      </c>
    </row>
    <row r="8" spans="1:11" ht="15.75" customHeight="1">
      <c r="A8" s="808" t="s">
        <v>780</v>
      </c>
      <c r="B8" s="1120">
        <v>453.35</v>
      </c>
      <c r="C8" s="1121">
        <v>10</v>
      </c>
      <c r="D8" s="1122">
        <v>0</v>
      </c>
      <c r="E8" s="1126">
        <v>0</v>
      </c>
      <c r="F8" s="1124">
        <v>2652.09</v>
      </c>
      <c r="G8" s="1123">
        <v>50</v>
      </c>
      <c r="H8" s="1124">
        <f>461.125+459.275+459.5+457.65+456.925+455.925+454.9</f>
        <v>3205.3000000000006</v>
      </c>
      <c r="I8" s="1123">
        <v>70</v>
      </c>
      <c r="J8" s="1127">
        <f>405.65+398.925+397+397.1+397.6+397.725+394.825+394.35+393.1+393.075+393.025+393.05+787.3</f>
        <v>5542.724999999999</v>
      </c>
      <c r="K8" s="1128">
        <f>140</f>
        <v>140</v>
      </c>
    </row>
    <row r="9" spans="1:11" ht="15.75" customHeight="1">
      <c r="A9" s="808" t="s">
        <v>781</v>
      </c>
      <c r="B9" s="1120">
        <v>906.175</v>
      </c>
      <c r="C9" s="1121">
        <v>20</v>
      </c>
      <c r="D9" s="1122">
        <v>0</v>
      </c>
      <c r="E9" s="1126">
        <v>0</v>
      </c>
      <c r="F9" s="1124">
        <v>1810.725</v>
      </c>
      <c r="G9" s="1123">
        <v>40</v>
      </c>
      <c r="H9" s="1129">
        <f>452.9+450.575+450.15+449.475+449.35+448.875+449.025+451.8</f>
        <v>3602.15</v>
      </c>
      <c r="I9" s="1128">
        <v>80</v>
      </c>
      <c r="J9" s="1127">
        <f>393.85+393.2+393.6+393.35+785.4+392.45+393.4+393.6+393.5</f>
        <v>3932.35</v>
      </c>
      <c r="K9" s="1128">
        <v>100</v>
      </c>
    </row>
    <row r="10" spans="1:11" ht="15.75" customHeight="1">
      <c r="A10" s="808" t="s">
        <v>782</v>
      </c>
      <c r="B10" s="1120">
        <v>228.075</v>
      </c>
      <c r="C10" s="1121">
        <v>5</v>
      </c>
      <c r="D10" s="1122">
        <v>1340.73</v>
      </c>
      <c r="E10" s="1123">
        <v>30</v>
      </c>
      <c r="F10" s="1124">
        <v>2290.13</v>
      </c>
      <c r="G10" s="1123">
        <v>50</v>
      </c>
      <c r="H10" s="1129">
        <f>453.325+448.675+447.125+445.6+445.85+448.75</f>
        <v>2689.325</v>
      </c>
      <c r="I10" s="1128">
        <v>60</v>
      </c>
      <c r="J10" s="1127">
        <f>393.025+393.425+394.4+393.025+396.75+398.375+396.9+397.575+396.3+394.3+394.65+394.65+394.225+394</f>
        <v>5531.6</v>
      </c>
      <c r="K10" s="1128">
        <v>140</v>
      </c>
    </row>
    <row r="11" spans="1:11" ht="15.75" customHeight="1">
      <c r="A11" s="808" t="s">
        <v>783</v>
      </c>
      <c r="B11" s="1120">
        <v>228.1625</v>
      </c>
      <c r="C11" s="1121">
        <v>5</v>
      </c>
      <c r="D11" s="1122">
        <v>437.3</v>
      </c>
      <c r="E11" s="1123">
        <v>10</v>
      </c>
      <c r="F11" s="1124">
        <v>1348.15</v>
      </c>
      <c r="G11" s="1123">
        <v>40</v>
      </c>
      <c r="H11" s="1129">
        <f>447.03+446.45+444.875+443.7+443.275+443.32+443.355</f>
        <v>3112.005</v>
      </c>
      <c r="I11" s="1128">
        <v>70</v>
      </c>
      <c r="J11" s="1127">
        <f>394.9+395.7+396.1+395.75+394.45+394.125+394.1+392.65+392.825+392.85</f>
        <v>3943.4499999999994</v>
      </c>
      <c r="K11" s="1128">
        <v>100</v>
      </c>
    </row>
    <row r="12" spans="1:11" ht="15.75" customHeight="1">
      <c r="A12" s="808" t="s">
        <v>784</v>
      </c>
      <c r="B12" s="1120">
        <v>2265.55</v>
      </c>
      <c r="C12" s="1121">
        <v>50</v>
      </c>
      <c r="D12" s="1122">
        <v>2183.225</v>
      </c>
      <c r="E12" s="1123">
        <v>50</v>
      </c>
      <c r="F12" s="1124">
        <v>2213.55</v>
      </c>
      <c r="G12" s="1123">
        <v>50</v>
      </c>
      <c r="H12" s="1124">
        <f>443.255+442.35+441.13</f>
        <v>1326.7350000000001</v>
      </c>
      <c r="I12" s="1123">
        <v>30</v>
      </c>
      <c r="J12" s="1127">
        <v>5125.83</v>
      </c>
      <c r="K12" s="1128">
        <v>130</v>
      </c>
    </row>
    <row r="13" spans="1:11" ht="15.75" customHeight="1">
      <c r="A13" s="808" t="s">
        <v>785</v>
      </c>
      <c r="B13" s="1120">
        <v>2263.11</v>
      </c>
      <c r="C13" s="1121">
        <v>50</v>
      </c>
      <c r="D13" s="1122">
        <v>2624.225</v>
      </c>
      <c r="E13" s="1123">
        <v>60</v>
      </c>
      <c r="F13" s="1124">
        <v>3106.1</v>
      </c>
      <c r="G13" s="1123">
        <v>70</v>
      </c>
      <c r="H13" s="1124">
        <f>441.625+440.875+441.925+442.525+441.95+442.75+442.125</f>
        <v>3093.7749999999996</v>
      </c>
      <c r="I13" s="1123">
        <v>70</v>
      </c>
      <c r="J13" s="1127">
        <v>4799.95</v>
      </c>
      <c r="K13" s="1128">
        <v>120</v>
      </c>
    </row>
    <row r="14" spans="1:11" ht="15.75" customHeight="1">
      <c r="A14" s="808" t="s">
        <v>786</v>
      </c>
      <c r="B14" s="1120">
        <v>904.81</v>
      </c>
      <c r="C14" s="1121">
        <v>20</v>
      </c>
      <c r="D14" s="1122">
        <v>436.25</v>
      </c>
      <c r="E14" s="1123">
        <v>10</v>
      </c>
      <c r="F14" s="1124">
        <v>3124.5</v>
      </c>
      <c r="G14" s="1123">
        <v>70</v>
      </c>
      <c r="H14" s="1129">
        <f>436.3+436.95+435.55+430.675+430.85+429+430.1+428.15</f>
        <v>3457.575</v>
      </c>
      <c r="I14" s="1128">
        <v>80</v>
      </c>
      <c r="J14" s="1129">
        <v>5624.83</v>
      </c>
      <c r="K14" s="1128">
        <v>140</v>
      </c>
    </row>
    <row r="15" spans="1:11" ht="15.75" customHeight="1">
      <c r="A15" s="808" t="s">
        <v>357</v>
      </c>
      <c r="B15" s="1120">
        <v>1325.615</v>
      </c>
      <c r="C15" s="1121">
        <v>30</v>
      </c>
      <c r="D15" s="1122">
        <v>3052.16</v>
      </c>
      <c r="E15" s="1123">
        <v>70</v>
      </c>
      <c r="F15" s="1124">
        <v>452.95</v>
      </c>
      <c r="G15" s="1123">
        <v>10</v>
      </c>
      <c r="H15" s="1129">
        <f>427.475+417.35+417.1+410.4+408.35+414.4+411.925+409.15+406.15+408.115+409.05+411.175</f>
        <v>4950.640000000001</v>
      </c>
      <c r="I15" s="1128">
        <v>120</v>
      </c>
      <c r="J15" s="1129"/>
      <c r="K15" s="1128"/>
    </row>
    <row r="16" spans="1:11" ht="15.75" customHeight="1">
      <c r="A16" s="808" t="s">
        <v>358</v>
      </c>
      <c r="B16" s="1120">
        <v>0</v>
      </c>
      <c r="C16" s="1121">
        <v>0</v>
      </c>
      <c r="D16" s="1122">
        <v>2177.63</v>
      </c>
      <c r="E16" s="1123">
        <v>50</v>
      </c>
      <c r="F16" s="1129">
        <f>450.675+454.7+455.1+457.05+460.8+463.9</f>
        <v>2742.225</v>
      </c>
      <c r="G16" s="1128">
        <v>60</v>
      </c>
      <c r="H16" s="1129">
        <f>412.75+409.55+408.25+408.925+405.25+405.675+405.2+405.115+406.475+405.025+405.1+406.75+409.2</f>
        <v>5293.265</v>
      </c>
      <c r="I16" s="1128">
        <v>130</v>
      </c>
      <c r="J16" s="1129"/>
      <c r="K16" s="1128"/>
    </row>
    <row r="17" spans="1:11" ht="15.75" customHeight="1">
      <c r="A17" s="809" t="s">
        <v>359</v>
      </c>
      <c r="B17" s="1130">
        <v>452.58</v>
      </c>
      <c r="C17" s="1131">
        <v>10</v>
      </c>
      <c r="D17" s="1132">
        <v>1306.875</v>
      </c>
      <c r="E17" s="1133">
        <v>30</v>
      </c>
      <c r="F17" s="1134">
        <f>459.25+458.9+462.15+463.65+461.025</f>
        <v>2304.975</v>
      </c>
      <c r="G17" s="1135">
        <v>50</v>
      </c>
      <c r="H17" s="1134">
        <f>408.7+409.9+407.875+407.4+408.35+410.2+405.5+404.315+404.1+403.71+405.8</f>
        <v>4475.849999999999</v>
      </c>
      <c r="I17" s="1135">
        <v>110</v>
      </c>
      <c r="J17" s="1134"/>
      <c r="K17" s="1135"/>
    </row>
    <row r="18" spans="1:11" s="1144" customFormat="1" ht="15.75" customHeight="1">
      <c r="A18" s="1136" t="s">
        <v>362</v>
      </c>
      <c r="B18" s="1137">
        <v>9489.2775</v>
      </c>
      <c r="C18" s="1138">
        <v>210</v>
      </c>
      <c r="D18" s="1139">
        <f aca="true" t="shared" si="0" ref="D18:I18">SUM(D6:D17)</f>
        <v>15405.75</v>
      </c>
      <c r="E18" s="1140">
        <f t="shared" si="0"/>
        <v>350</v>
      </c>
      <c r="F18" s="1141">
        <f t="shared" si="0"/>
        <v>26848.604999999996</v>
      </c>
      <c r="G18" s="1142">
        <f t="shared" si="0"/>
        <v>600</v>
      </c>
      <c r="H18" s="1141">
        <f t="shared" si="0"/>
        <v>40327.670000000006</v>
      </c>
      <c r="I18" s="1142">
        <f t="shared" si="0"/>
        <v>930</v>
      </c>
      <c r="J18" s="1143">
        <f>SUM(J6:J17)</f>
        <v>41817.784999999996</v>
      </c>
      <c r="K18" s="1142">
        <f>SUM(K6:K17)</f>
        <v>1050</v>
      </c>
    </row>
    <row r="19" spans="1:8" s="1146" customFormat="1" ht="12.75">
      <c r="A19" s="1145"/>
      <c r="H19" s="1147"/>
    </row>
    <row r="20" spans="1:10" ht="12.75">
      <c r="A20" s="1146"/>
      <c r="B20" s="1146"/>
      <c r="H20" s="1148"/>
      <c r="J20" s="1149"/>
    </row>
    <row r="21" ht="12.75">
      <c r="J21" s="1148"/>
    </row>
    <row r="26" ht="12.75">
      <c r="H26" s="1029" t="s">
        <v>808</v>
      </c>
    </row>
  </sheetData>
  <sheetProtection/>
  <mergeCells count="7">
    <mergeCell ref="A1:K1"/>
    <mergeCell ref="A2:K2"/>
    <mergeCell ref="B4:C4"/>
    <mergeCell ref="D4:E4"/>
    <mergeCell ref="F4:G4"/>
    <mergeCell ref="H4:I4"/>
    <mergeCell ref="J4:K4"/>
  </mergeCells>
  <printOptions horizontalCentered="1"/>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H40"/>
  <sheetViews>
    <sheetView zoomScalePageLayoutView="0" workbookViewId="0" topLeftCell="A19">
      <selection activeCell="G40" sqref="G40"/>
    </sheetView>
  </sheetViews>
  <sheetFormatPr defaultColWidth="9.140625" defaultRowHeight="12.75"/>
  <cols>
    <col min="1" max="1" width="9.140625" style="1029" customWidth="1"/>
    <col min="2" max="2" width="10.421875" style="1029" customWidth="1"/>
    <col min="3" max="6" width="12.140625" style="1029" customWidth="1"/>
    <col min="7" max="16384" width="9.140625" style="1029" customWidth="1"/>
  </cols>
  <sheetData>
    <row r="1" spans="2:8" ht="12.75">
      <c r="B1" s="1457" t="s">
        <v>297</v>
      </c>
      <c r="C1" s="1457"/>
      <c r="D1" s="1457"/>
      <c r="E1" s="1457"/>
      <c r="F1" s="1457"/>
      <c r="G1" s="1457"/>
      <c r="H1" s="1457"/>
    </row>
    <row r="2" spans="2:8" ht="18.75">
      <c r="B2" s="1481" t="s">
        <v>809</v>
      </c>
      <c r="C2" s="1481"/>
      <c r="D2" s="1481"/>
      <c r="E2" s="1481"/>
      <c r="F2" s="1481"/>
      <c r="G2" s="1482"/>
      <c r="H2" s="1482"/>
    </row>
    <row r="3" spans="2:4" ht="12.75" hidden="1">
      <c r="B3" s="1456" t="s">
        <v>797</v>
      </c>
      <c r="C3" s="1456"/>
      <c r="D3" s="1456"/>
    </row>
    <row r="4" spans="2:6" ht="12.75">
      <c r="B4" s="18"/>
      <c r="C4" s="18"/>
      <c r="D4" s="18"/>
      <c r="E4" s="18"/>
      <c r="F4" s="18"/>
    </row>
    <row r="5" spans="2:6" ht="13.5" thickBot="1">
      <c r="B5" s="18"/>
      <c r="C5" s="18"/>
      <c r="D5" s="106"/>
      <c r="E5" s="106"/>
      <c r="F5" s="106" t="s">
        <v>375</v>
      </c>
    </row>
    <row r="6" spans="2:6" ht="19.5" customHeight="1">
      <c r="B6" s="1150" t="s">
        <v>443</v>
      </c>
      <c r="C6" s="1151" t="s">
        <v>776</v>
      </c>
      <c r="D6" s="1152" t="s">
        <v>7</v>
      </c>
      <c r="E6" s="1152" t="s">
        <v>8</v>
      </c>
      <c r="F6" s="1153" t="s">
        <v>468</v>
      </c>
    </row>
    <row r="7" spans="2:6" ht="15" customHeight="1">
      <c r="B7" s="1037" t="s">
        <v>778</v>
      </c>
      <c r="C7" s="1154">
        <v>585</v>
      </c>
      <c r="D7" s="1039">
        <v>400</v>
      </c>
      <c r="E7" s="1039">
        <v>0</v>
      </c>
      <c r="F7" s="1042">
        <v>0</v>
      </c>
    </row>
    <row r="8" spans="2:6" ht="15" customHeight="1">
      <c r="B8" s="1037" t="s">
        <v>779</v>
      </c>
      <c r="C8" s="1154">
        <v>189</v>
      </c>
      <c r="D8" s="1039">
        <v>550</v>
      </c>
      <c r="E8" s="1039">
        <v>370</v>
      </c>
      <c r="F8" s="1042">
        <v>4080</v>
      </c>
    </row>
    <row r="9" spans="2:6" ht="15" customHeight="1">
      <c r="B9" s="1037" t="s">
        <v>780</v>
      </c>
      <c r="C9" s="1154">
        <v>3367.28</v>
      </c>
      <c r="D9" s="1039">
        <v>220</v>
      </c>
      <c r="E9" s="1039">
        <v>1575</v>
      </c>
      <c r="F9" s="1042">
        <v>9665</v>
      </c>
    </row>
    <row r="10" spans="2:6" ht="15" customHeight="1">
      <c r="B10" s="1037" t="s">
        <v>781</v>
      </c>
      <c r="C10" s="1154">
        <v>15836.81</v>
      </c>
      <c r="D10" s="1039">
        <v>0</v>
      </c>
      <c r="E10" s="1039">
        <v>2101.5</v>
      </c>
      <c r="F10" s="1042">
        <v>13135</v>
      </c>
    </row>
    <row r="11" spans="2:6" ht="15" customHeight="1">
      <c r="B11" s="1037" t="s">
        <v>782</v>
      </c>
      <c r="C11" s="1154">
        <v>2362.5</v>
      </c>
      <c r="D11" s="1039">
        <v>0</v>
      </c>
      <c r="E11" s="1039">
        <v>1074.7</v>
      </c>
      <c r="F11" s="1042">
        <v>9310</v>
      </c>
    </row>
    <row r="12" spans="2:6" ht="15" customHeight="1">
      <c r="B12" s="1037" t="s">
        <v>783</v>
      </c>
      <c r="C12" s="1154">
        <v>200</v>
      </c>
      <c r="D12" s="1039">
        <v>753.5</v>
      </c>
      <c r="E12" s="1043">
        <v>3070</v>
      </c>
      <c r="F12" s="1042">
        <v>10780</v>
      </c>
    </row>
    <row r="13" spans="2:6" ht="15" customHeight="1">
      <c r="B13" s="1037" t="s">
        <v>784</v>
      </c>
      <c r="C13" s="1154">
        <v>6224.804</v>
      </c>
      <c r="D13" s="1039">
        <v>200</v>
      </c>
      <c r="E13" s="1039">
        <v>0</v>
      </c>
      <c r="F13" s="1042">
        <v>25532</v>
      </c>
    </row>
    <row r="14" spans="2:6" ht="15" customHeight="1">
      <c r="B14" s="1037" t="s">
        <v>785</v>
      </c>
      <c r="C14" s="1154">
        <v>11402</v>
      </c>
      <c r="D14" s="1043">
        <v>160</v>
      </c>
      <c r="E14" s="1043">
        <v>300</v>
      </c>
      <c r="F14" s="1042">
        <v>0</v>
      </c>
    </row>
    <row r="15" spans="2:6" ht="15" customHeight="1">
      <c r="B15" s="1037" t="s">
        <v>786</v>
      </c>
      <c r="C15" s="1154">
        <v>4027.9</v>
      </c>
      <c r="D15" s="1043">
        <f>200+750</f>
        <v>950</v>
      </c>
      <c r="E15" s="1043">
        <v>8630</v>
      </c>
      <c r="F15" s="1042">
        <v>3850</v>
      </c>
    </row>
    <row r="16" spans="2:6" ht="15" customHeight="1">
      <c r="B16" s="1037" t="s">
        <v>357</v>
      </c>
      <c r="C16" s="1154">
        <v>1040</v>
      </c>
      <c r="D16" s="1043">
        <v>4800</v>
      </c>
      <c r="E16" s="1043">
        <v>13821</v>
      </c>
      <c r="F16" s="1042"/>
    </row>
    <row r="17" spans="2:6" ht="15" customHeight="1">
      <c r="B17" s="1037" t="s">
        <v>358</v>
      </c>
      <c r="C17" s="1154">
        <v>600</v>
      </c>
      <c r="D17" s="1039">
        <v>0</v>
      </c>
      <c r="E17" s="1043">
        <v>350</v>
      </c>
      <c r="F17" s="1042"/>
    </row>
    <row r="18" spans="2:6" ht="15" customHeight="1">
      <c r="B18" s="1045" t="s">
        <v>359</v>
      </c>
      <c r="C18" s="1155">
        <v>3472.05</v>
      </c>
      <c r="D18" s="1049">
        <v>1850</v>
      </c>
      <c r="E18" s="1049">
        <v>15687</v>
      </c>
      <c r="F18" s="1051"/>
    </row>
    <row r="19" spans="2:6" s="1156" customFormat="1" ht="15.75" customHeight="1" thickBot="1">
      <c r="B19" s="1157" t="s">
        <v>362</v>
      </c>
      <c r="C19" s="1054">
        <f>SUM(C7:C18)</f>
        <v>49307.344000000005</v>
      </c>
      <c r="D19" s="1054">
        <f>SUM(D7:D18)</f>
        <v>9883.5</v>
      </c>
      <c r="E19" s="1056">
        <f>SUM(E7:E18)</f>
        <v>46979.2</v>
      </c>
      <c r="F19" s="1058">
        <f>SUM(F7:F18)</f>
        <v>76352</v>
      </c>
    </row>
    <row r="20" s="1059" customFormat="1" ht="15" customHeight="1">
      <c r="B20" s="441" t="s">
        <v>810</v>
      </c>
    </row>
    <row r="21" s="1059" customFormat="1" ht="15" customHeight="1">
      <c r="B21" s="441" t="s">
        <v>811</v>
      </c>
    </row>
    <row r="22" s="1059" customFormat="1" ht="15" customHeight="1">
      <c r="B22" s="441" t="s">
        <v>812</v>
      </c>
    </row>
    <row r="23" s="1059" customFormat="1" ht="12.75"/>
    <row r="24" spans="2:8" ht="12.75">
      <c r="B24" s="1457" t="s">
        <v>326</v>
      </c>
      <c r="C24" s="1457"/>
      <c r="D24" s="1457"/>
      <c r="E24" s="1457"/>
      <c r="F24" s="1457"/>
      <c r="G24" s="153"/>
      <c r="H24" s="153"/>
    </row>
    <row r="25" spans="2:8" ht="18.75">
      <c r="B25" s="1480" t="s">
        <v>813</v>
      </c>
      <c r="C25" s="1480"/>
      <c r="D25" s="1480"/>
      <c r="E25" s="1480"/>
      <c r="F25" s="1480"/>
      <c r="G25" s="1028"/>
      <c r="H25" s="1028"/>
    </row>
    <row r="26" spans="2:7" ht="13.5" thickBot="1">
      <c r="B26" s="18"/>
      <c r="C26" s="18"/>
      <c r="D26" s="18"/>
      <c r="E26" s="18"/>
      <c r="F26" s="106" t="s">
        <v>375</v>
      </c>
      <c r="G26" s="106"/>
    </row>
    <row r="27" spans="2:6" ht="12.75">
      <c r="B27" s="1158" t="s">
        <v>443</v>
      </c>
      <c r="C27" s="1071" t="s">
        <v>776</v>
      </c>
      <c r="D27" s="1031" t="s">
        <v>7</v>
      </c>
      <c r="E27" s="1031" t="s">
        <v>8</v>
      </c>
      <c r="F27" s="1032" t="s">
        <v>468</v>
      </c>
    </row>
    <row r="28" spans="2:6" ht="13.5" customHeight="1">
      <c r="B28" s="1037" t="s">
        <v>778</v>
      </c>
      <c r="C28" s="1072">
        <v>4309</v>
      </c>
      <c r="D28" s="1073">
        <v>20554.2</v>
      </c>
      <c r="E28" s="1073">
        <v>13397</v>
      </c>
      <c r="F28" s="1074">
        <v>35455</v>
      </c>
    </row>
    <row r="29" spans="2:6" ht="13.5" customHeight="1">
      <c r="B29" s="1037" t="s">
        <v>779</v>
      </c>
      <c r="C29" s="1072">
        <v>13165</v>
      </c>
      <c r="D29" s="1073">
        <v>24670.5</v>
      </c>
      <c r="E29" s="1073">
        <v>18830</v>
      </c>
      <c r="F29" s="1074">
        <v>31353</v>
      </c>
    </row>
    <row r="30" spans="2:6" ht="13.5" customHeight="1">
      <c r="B30" s="1037" t="s">
        <v>780</v>
      </c>
      <c r="C30" s="1072">
        <v>12145</v>
      </c>
      <c r="D30" s="1073">
        <v>12021</v>
      </c>
      <c r="E30" s="1073">
        <v>15855</v>
      </c>
      <c r="F30" s="1074">
        <v>35062</v>
      </c>
    </row>
    <row r="31" spans="2:6" ht="13.5" customHeight="1">
      <c r="B31" s="1037" t="s">
        <v>781</v>
      </c>
      <c r="C31" s="1072">
        <v>9056</v>
      </c>
      <c r="D31" s="1073">
        <v>10369</v>
      </c>
      <c r="E31" s="1073">
        <v>14880</v>
      </c>
      <c r="F31" s="1074">
        <v>21472</v>
      </c>
    </row>
    <row r="32" spans="2:6" ht="13.5" customHeight="1">
      <c r="B32" s="1037" t="s">
        <v>782</v>
      </c>
      <c r="C32" s="1072">
        <v>11018</v>
      </c>
      <c r="D32" s="1073">
        <v>15533</v>
      </c>
      <c r="E32" s="1073">
        <v>14180</v>
      </c>
      <c r="F32" s="1074">
        <v>20418</v>
      </c>
    </row>
    <row r="33" spans="2:6" ht="13.5" customHeight="1">
      <c r="B33" s="1037" t="s">
        <v>783</v>
      </c>
      <c r="C33" s="1072">
        <v>11030</v>
      </c>
      <c r="D33" s="1073">
        <v>11255.5</v>
      </c>
      <c r="E33" s="1084">
        <v>17395</v>
      </c>
      <c r="F33" s="1074">
        <v>24379</v>
      </c>
    </row>
    <row r="34" spans="2:6" ht="13.5" customHeight="1">
      <c r="B34" s="1037" t="s">
        <v>784</v>
      </c>
      <c r="C34" s="1072">
        <v>12710</v>
      </c>
      <c r="D34" s="1084">
        <v>14541</v>
      </c>
      <c r="E34" s="1084">
        <v>8962</v>
      </c>
      <c r="F34" s="1074">
        <v>12236</v>
      </c>
    </row>
    <row r="35" spans="2:6" ht="13.5" customHeight="1">
      <c r="B35" s="1037" t="s">
        <v>785</v>
      </c>
      <c r="C35" s="1072">
        <v>9500</v>
      </c>
      <c r="D35" s="1084">
        <v>20075</v>
      </c>
      <c r="E35" s="1084">
        <v>7713</v>
      </c>
      <c r="F35" s="1074">
        <v>10443</v>
      </c>
    </row>
    <row r="36" spans="2:6" ht="13.5" customHeight="1">
      <c r="B36" s="1037" t="s">
        <v>786</v>
      </c>
      <c r="C36" s="1072">
        <v>18162</v>
      </c>
      <c r="D36" s="1084">
        <v>15654</v>
      </c>
      <c r="E36" s="1084">
        <v>7295</v>
      </c>
      <c r="F36" s="1074">
        <v>12583.9</v>
      </c>
    </row>
    <row r="37" spans="2:6" ht="13.5" customHeight="1">
      <c r="B37" s="1037" t="s">
        <v>357</v>
      </c>
      <c r="C37" s="1072">
        <v>13050</v>
      </c>
      <c r="D37" s="1084">
        <v>7970</v>
      </c>
      <c r="E37" s="1084">
        <v>20300</v>
      </c>
      <c r="F37" s="1074"/>
    </row>
    <row r="38" spans="2:6" ht="13.5" customHeight="1">
      <c r="B38" s="1037" t="s">
        <v>358</v>
      </c>
      <c r="C38" s="1072">
        <v>18334.25</v>
      </c>
      <c r="D38" s="1084">
        <v>10245</v>
      </c>
      <c r="E38" s="1084">
        <v>17397</v>
      </c>
      <c r="F38" s="1074"/>
    </row>
    <row r="39" spans="2:6" ht="13.5" customHeight="1">
      <c r="B39" s="1045" t="s">
        <v>359</v>
      </c>
      <c r="C39" s="1076">
        <v>20358.5</v>
      </c>
      <c r="D39" s="1077">
        <v>12862</v>
      </c>
      <c r="E39" s="1077">
        <v>13980</v>
      </c>
      <c r="F39" s="1079"/>
    </row>
    <row r="40" spans="2:6" ht="13.5" thickBot="1">
      <c r="B40" s="1157" t="s">
        <v>362</v>
      </c>
      <c r="C40" s="1080">
        <f>SUM(C28:C39)</f>
        <v>152837.75</v>
      </c>
      <c r="D40" s="1085">
        <f>SUM(D28:D39)</f>
        <v>175750.2</v>
      </c>
      <c r="E40" s="1085">
        <f>SUM(E28:E39)</f>
        <v>170184</v>
      </c>
      <c r="F40" s="1082">
        <f>SUM(F28:F39)</f>
        <v>203401.9</v>
      </c>
    </row>
  </sheetData>
  <sheetProtection/>
  <mergeCells count="7">
    <mergeCell ref="B24:F24"/>
    <mergeCell ref="B25:F25"/>
    <mergeCell ref="B1:F1"/>
    <mergeCell ref="G1:H1"/>
    <mergeCell ref="B2:F2"/>
    <mergeCell ref="G2:H2"/>
    <mergeCell ref="B3:D3"/>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E19"/>
  <sheetViews>
    <sheetView zoomScalePageLayoutView="0" workbookViewId="0" topLeftCell="A1">
      <selection activeCell="H15" sqref="H15"/>
    </sheetView>
  </sheetViews>
  <sheetFormatPr defaultColWidth="9.140625" defaultRowHeight="12.75"/>
  <cols>
    <col min="1" max="1" width="11.421875" style="1029" customWidth="1"/>
    <col min="2" max="5" width="13.8515625" style="1029" customWidth="1"/>
    <col min="6" max="16384" width="9.140625" style="1029" customWidth="1"/>
  </cols>
  <sheetData>
    <row r="1" spans="1:5" ht="12.75">
      <c r="A1" s="1457" t="s">
        <v>414</v>
      </c>
      <c r="B1" s="1457"/>
      <c r="C1" s="1457"/>
      <c r="D1" s="1457"/>
      <c r="E1" s="1457"/>
    </row>
    <row r="2" spans="1:5" ht="16.5" customHeight="1">
      <c r="A2" s="1481" t="s">
        <v>814</v>
      </c>
      <c r="B2" s="1481"/>
      <c r="C2" s="1481"/>
      <c r="D2" s="1481"/>
      <c r="E2" s="1481"/>
    </row>
    <row r="3" spans="1:5" ht="13.5" thickBot="1">
      <c r="A3" s="18"/>
      <c r="B3" s="18"/>
      <c r="C3" s="106"/>
      <c r="D3" s="106"/>
      <c r="E3" s="106" t="s">
        <v>375</v>
      </c>
    </row>
    <row r="4" spans="1:5" s="1115" customFormat="1" ht="13.5" customHeight="1">
      <c r="A4" s="1159" t="s">
        <v>443</v>
      </c>
      <c r="B4" s="1071" t="s">
        <v>776</v>
      </c>
      <c r="C4" s="1031" t="s">
        <v>7</v>
      </c>
      <c r="D4" s="1031" t="s">
        <v>8</v>
      </c>
      <c r="E4" s="1032" t="s">
        <v>468</v>
      </c>
    </row>
    <row r="5" spans="1:5" ht="19.5" customHeight="1">
      <c r="A5" s="58" t="s">
        <v>778</v>
      </c>
      <c r="B5" s="1366">
        <v>0</v>
      </c>
      <c r="C5" s="1367">
        <v>0</v>
      </c>
      <c r="D5" s="1367">
        <v>0</v>
      </c>
      <c r="E5" s="1368">
        <v>0</v>
      </c>
    </row>
    <row r="6" spans="1:5" ht="19.5" customHeight="1">
      <c r="A6" s="58" t="s">
        <v>779</v>
      </c>
      <c r="B6" s="1366">
        <v>0</v>
      </c>
      <c r="C6" s="1367">
        <v>0</v>
      </c>
      <c r="D6" s="1367">
        <v>0</v>
      </c>
      <c r="E6" s="1368">
        <v>1000</v>
      </c>
    </row>
    <row r="7" spans="1:5" ht="19.5" customHeight="1">
      <c r="A7" s="58" t="s">
        <v>780</v>
      </c>
      <c r="B7" s="1366">
        <v>500</v>
      </c>
      <c r="C7" s="1367">
        <v>1185</v>
      </c>
      <c r="D7" s="1367">
        <v>0</v>
      </c>
      <c r="E7" s="1368">
        <v>875</v>
      </c>
    </row>
    <row r="8" spans="1:5" ht="19.5" customHeight="1">
      <c r="A8" s="58" t="s">
        <v>781</v>
      </c>
      <c r="B8" s="1366">
        <v>850</v>
      </c>
      <c r="C8" s="1367">
        <v>0</v>
      </c>
      <c r="D8" s="1367">
        <v>2480</v>
      </c>
      <c r="E8" s="1368">
        <v>2000</v>
      </c>
    </row>
    <row r="9" spans="1:5" ht="19.5" customHeight="1">
      <c r="A9" s="58" t="s">
        <v>782</v>
      </c>
      <c r="B9" s="1366">
        <v>0</v>
      </c>
      <c r="C9" s="1367">
        <v>0</v>
      </c>
      <c r="D9" s="1367">
        <v>0</v>
      </c>
      <c r="E9" s="1368">
        <v>0</v>
      </c>
    </row>
    <row r="10" spans="1:5" ht="19.5" customHeight="1">
      <c r="A10" s="58" t="s">
        <v>783</v>
      </c>
      <c r="B10" s="1366">
        <v>850</v>
      </c>
      <c r="C10" s="1367">
        <v>1950</v>
      </c>
      <c r="D10" s="1367">
        <v>0</v>
      </c>
      <c r="E10" s="1368">
        <v>1125</v>
      </c>
    </row>
    <row r="11" spans="1:5" ht="19.5" customHeight="1">
      <c r="A11" s="58" t="s">
        <v>784</v>
      </c>
      <c r="B11" s="1366">
        <v>0</v>
      </c>
      <c r="C11" s="1367">
        <v>0</v>
      </c>
      <c r="D11" s="1367">
        <v>1000</v>
      </c>
      <c r="E11" s="1368">
        <v>1000</v>
      </c>
    </row>
    <row r="12" spans="1:5" ht="19.5" customHeight="1">
      <c r="A12" s="58" t="s">
        <v>785</v>
      </c>
      <c r="B12" s="1366">
        <v>141.2</v>
      </c>
      <c r="C12" s="1367">
        <v>0</v>
      </c>
      <c r="D12" s="1367">
        <v>2180</v>
      </c>
      <c r="E12" s="1368">
        <v>0</v>
      </c>
    </row>
    <row r="13" spans="1:5" ht="19.5" customHeight="1">
      <c r="A13" s="58" t="s">
        <v>786</v>
      </c>
      <c r="B13" s="1366">
        <v>1300</v>
      </c>
      <c r="C13" s="1367">
        <v>2962.5</v>
      </c>
      <c r="D13" s="1367">
        <v>730</v>
      </c>
      <c r="E13" s="1368">
        <v>2125</v>
      </c>
    </row>
    <row r="14" spans="1:5" ht="19.5" customHeight="1">
      <c r="A14" s="58" t="s">
        <v>357</v>
      </c>
      <c r="B14" s="1366">
        <v>500</v>
      </c>
      <c r="C14" s="1367">
        <v>0</v>
      </c>
      <c r="D14" s="1367">
        <v>0</v>
      </c>
      <c r="E14" s="1368"/>
    </row>
    <row r="15" spans="1:5" ht="19.5" customHeight="1">
      <c r="A15" s="58" t="s">
        <v>358</v>
      </c>
      <c r="B15" s="1366">
        <v>1000</v>
      </c>
      <c r="C15" s="1367">
        <v>2000</v>
      </c>
      <c r="D15" s="1369">
        <v>0</v>
      </c>
      <c r="E15" s="1368"/>
    </row>
    <row r="16" spans="1:5" ht="19.5" customHeight="1">
      <c r="A16" s="443" t="s">
        <v>359</v>
      </c>
      <c r="B16" s="1370">
        <v>330</v>
      </c>
      <c r="C16" s="1370">
        <v>2736.7</v>
      </c>
      <c r="D16" s="1371">
        <f>5300+361.58</f>
        <v>5661.58</v>
      </c>
      <c r="E16" s="1372"/>
    </row>
    <row r="17" spans="1:5" s="1161" customFormat="1" ht="19.5" customHeight="1" thickBot="1">
      <c r="A17" s="1160" t="s">
        <v>362</v>
      </c>
      <c r="B17" s="1373">
        <f>SUM(B5:B16)</f>
        <v>5471.2</v>
      </c>
      <c r="C17" s="1374">
        <f>SUM(C5:C16)</f>
        <v>10834.2</v>
      </c>
      <c r="D17" s="1375">
        <f>SUM(D5:D16)</f>
        <v>12051.58</v>
      </c>
      <c r="E17" s="1376">
        <f>SUM(E5:E16)</f>
        <v>8125</v>
      </c>
    </row>
    <row r="19" s="1146" customFormat="1" ht="12.75">
      <c r="A19" s="1162"/>
    </row>
  </sheetData>
  <sheetProtection/>
  <mergeCells count="2">
    <mergeCell ref="A1:E1"/>
    <mergeCell ref="A2:E2"/>
  </mergeCells>
  <printOptions horizontalCentered="1"/>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S132"/>
  <sheetViews>
    <sheetView zoomScalePageLayoutView="0" workbookViewId="0" topLeftCell="F66">
      <selection activeCell="C110" sqref="C110"/>
    </sheetView>
  </sheetViews>
  <sheetFormatPr defaultColWidth="9.140625" defaultRowHeight="12.75"/>
  <cols>
    <col min="1" max="1" width="3.140625" style="957" customWidth="1"/>
    <col min="2" max="2" width="4.421875" style="957" customWidth="1"/>
    <col min="3" max="3" width="34.7109375" style="957" customWidth="1"/>
    <col min="4" max="5" width="7.57421875" style="1163" bestFit="1" customWidth="1"/>
    <col min="6" max="7" width="7.57421875" style="957" bestFit="1" customWidth="1"/>
    <col min="8" max="8" width="6.7109375" style="957" bestFit="1" customWidth="1"/>
    <col min="9" max="9" width="7.421875" style="1163" customWidth="1"/>
    <col min="10" max="10" width="7.421875" style="957" customWidth="1"/>
    <col min="11" max="12" width="7.421875" style="1163" customWidth="1"/>
    <col min="13" max="16" width="7.421875" style="1164" customWidth="1"/>
    <col min="17" max="16384" width="9.140625" style="957" customWidth="1"/>
  </cols>
  <sheetData>
    <row r="1" spans="1:11" ht="12.75" customHeight="1" hidden="1">
      <c r="A1" s="1456" t="s">
        <v>207</v>
      </c>
      <c r="B1" s="1456"/>
      <c r="C1" s="1456"/>
      <c r="D1" s="1456"/>
      <c r="E1" s="1456"/>
      <c r="F1" s="1456"/>
      <c r="G1" s="1456"/>
      <c r="H1" s="1456"/>
      <c r="I1" s="1456"/>
      <c r="K1" s="957"/>
    </row>
    <row r="2" spans="1:11" ht="12.75" customHeight="1" hidden="1">
      <c r="A2" s="1456" t="s">
        <v>815</v>
      </c>
      <c r="B2" s="1456"/>
      <c r="C2" s="1456"/>
      <c r="D2" s="1456"/>
      <c r="E2" s="1456"/>
      <c r="F2" s="1456"/>
      <c r="G2" s="1456"/>
      <c r="H2" s="1456"/>
      <c r="I2" s="1456"/>
      <c r="K2" s="957"/>
    </row>
    <row r="3" spans="1:11" ht="12.75" customHeight="1" hidden="1">
      <c r="A3" s="1456" t="s">
        <v>215</v>
      </c>
      <c r="B3" s="1456"/>
      <c r="C3" s="1456"/>
      <c r="D3" s="1456"/>
      <c r="E3" s="1456"/>
      <c r="F3" s="1456"/>
      <c r="G3" s="1456"/>
      <c r="H3" s="1456"/>
      <c r="I3" s="1456"/>
      <c r="K3" s="957"/>
    </row>
    <row r="4" spans="1:16" ht="5.25" customHeight="1" hidden="1">
      <c r="A4" s="1022"/>
      <c r="B4" s="1022"/>
      <c r="C4" s="1022"/>
      <c r="D4" s="1165"/>
      <c r="E4" s="1165"/>
      <c r="F4" s="1022"/>
      <c r="G4" s="1022"/>
      <c r="H4" s="1022"/>
      <c r="I4" s="1165"/>
      <c r="J4" s="1022"/>
      <c r="K4" s="1165"/>
      <c r="L4" s="1165"/>
      <c r="M4" s="1166"/>
      <c r="N4" s="1166"/>
      <c r="O4" s="1166"/>
      <c r="P4" s="1166"/>
    </row>
    <row r="5" spans="1:11" ht="12.75" customHeight="1" hidden="1">
      <c r="A5" s="1456" t="s">
        <v>816</v>
      </c>
      <c r="B5" s="1456"/>
      <c r="C5" s="1456"/>
      <c r="D5" s="1456"/>
      <c r="E5" s="1456"/>
      <c r="F5" s="1456"/>
      <c r="G5" s="1456"/>
      <c r="H5" s="1456"/>
      <c r="I5" s="1456"/>
      <c r="K5" s="957"/>
    </row>
    <row r="6" spans="1:11" ht="12.75" customHeight="1" hidden="1">
      <c r="A6" s="1456" t="s">
        <v>817</v>
      </c>
      <c r="B6" s="1456"/>
      <c r="C6" s="1456"/>
      <c r="D6" s="1456"/>
      <c r="E6" s="1456"/>
      <c r="F6" s="1456"/>
      <c r="G6" s="1456"/>
      <c r="H6" s="1456"/>
      <c r="I6" s="1456"/>
      <c r="K6" s="957"/>
    </row>
    <row r="7" spans="1:16" ht="5.25" customHeight="1" hidden="1">
      <c r="A7" s="18"/>
      <c r="B7" s="18"/>
      <c r="C7" s="18"/>
      <c r="D7" s="833"/>
      <c r="E7" s="833"/>
      <c r="F7" s="18"/>
      <c r="G7" s="18"/>
      <c r="H7" s="18"/>
      <c r="I7" s="833"/>
      <c r="J7" s="18"/>
      <c r="K7" s="833"/>
      <c r="L7" s="833"/>
      <c r="M7" s="441"/>
      <c r="N7" s="441"/>
      <c r="O7" s="441"/>
      <c r="P7" s="441"/>
    </row>
    <row r="8" spans="1:16" s="1172" customFormat="1" ht="12.75" customHeight="1" hidden="1">
      <c r="A8" s="1489" t="s">
        <v>818</v>
      </c>
      <c r="B8" s="1490"/>
      <c r="C8" s="1491"/>
      <c r="D8" s="1167">
        <v>2004</v>
      </c>
      <c r="E8" s="1167">
        <v>2004</v>
      </c>
      <c r="F8" s="1168">
        <v>2004</v>
      </c>
      <c r="G8" s="1168">
        <v>2004</v>
      </c>
      <c r="H8" s="1168">
        <v>2004</v>
      </c>
      <c r="I8" s="1167">
        <v>2004</v>
      </c>
      <c r="J8" s="1168">
        <v>2004</v>
      </c>
      <c r="K8" s="1167">
        <v>2004</v>
      </c>
      <c r="L8" s="1169">
        <v>2004</v>
      </c>
      <c r="M8" s="1170">
        <v>2004</v>
      </c>
      <c r="N8" s="1170">
        <v>2004</v>
      </c>
      <c r="O8" s="1171">
        <v>2004</v>
      </c>
      <c r="P8" s="1171">
        <v>2004</v>
      </c>
    </row>
    <row r="9" spans="1:16" s="1172" customFormat="1" ht="12.75" customHeight="1" hidden="1">
      <c r="A9" s="1492" t="s">
        <v>819</v>
      </c>
      <c r="B9" s="1493"/>
      <c r="C9" s="1494"/>
      <c r="D9" s="1173" t="s">
        <v>359</v>
      </c>
      <c r="E9" s="1173" t="s">
        <v>359</v>
      </c>
      <c r="F9" s="1174" t="s">
        <v>359</v>
      </c>
      <c r="G9" s="1174" t="s">
        <v>10</v>
      </c>
      <c r="H9" s="1174" t="s">
        <v>820</v>
      </c>
      <c r="I9" s="1173" t="s">
        <v>820</v>
      </c>
      <c r="J9" s="1174" t="s">
        <v>820</v>
      </c>
      <c r="K9" s="1173" t="s">
        <v>820</v>
      </c>
      <c r="L9" s="1175" t="s">
        <v>820</v>
      </c>
      <c r="M9" s="1176" t="s">
        <v>820</v>
      </c>
      <c r="N9" s="1176" t="s">
        <v>820</v>
      </c>
      <c r="O9" s="1177" t="s">
        <v>820</v>
      </c>
      <c r="P9" s="1177" t="s">
        <v>820</v>
      </c>
    </row>
    <row r="10" spans="1:16" ht="12.75" hidden="1">
      <c r="A10" s="1178" t="s">
        <v>821</v>
      </c>
      <c r="B10" s="111"/>
      <c r="C10" s="1011"/>
      <c r="D10" s="1179"/>
      <c r="E10" s="1179"/>
      <c r="F10" s="808"/>
      <c r="G10" s="808"/>
      <c r="H10" s="808"/>
      <c r="I10" s="1179"/>
      <c r="J10" s="808"/>
      <c r="K10" s="1179"/>
      <c r="L10" s="1180"/>
      <c r="M10" s="441"/>
      <c r="N10" s="441"/>
      <c r="O10" s="1181"/>
      <c r="P10" s="1181"/>
    </row>
    <row r="11" spans="1:16" ht="12.75" hidden="1">
      <c r="A11" s="1182"/>
      <c r="B11" s="110" t="s">
        <v>822</v>
      </c>
      <c r="C11" s="1003"/>
      <c r="D11" s="1183">
        <v>1.820083870967742</v>
      </c>
      <c r="E11" s="1183">
        <v>1.820083870967742</v>
      </c>
      <c r="F11" s="1183">
        <v>1.820083870967742</v>
      </c>
      <c r="G11" s="1183">
        <v>0</v>
      </c>
      <c r="H11" s="1183">
        <v>0.3454</v>
      </c>
      <c r="I11" s="1183">
        <v>0.3454</v>
      </c>
      <c r="J11" s="1183">
        <v>0.3454</v>
      </c>
      <c r="K11" s="1183">
        <v>0.3454</v>
      </c>
      <c r="L11" s="1184">
        <v>0.3454</v>
      </c>
      <c r="M11" s="291">
        <v>0.3454</v>
      </c>
      <c r="N11" s="291">
        <v>0.3454</v>
      </c>
      <c r="O11" s="1185">
        <v>0.3454</v>
      </c>
      <c r="P11" s="1185">
        <v>0.3454</v>
      </c>
    </row>
    <row r="12" spans="1:16" ht="12.75" hidden="1">
      <c r="A12" s="99"/>
      <c r="B12" s="110" t="s">
        <v>823</v>
      </c>
      <c r="C12" s="1003"/>
      <c r="D12" s="1183">
        <v>1.4706548192771083</v>
      </c>
      <c r="E12" s="1183">
        <v>1.4706548192771083</v>
      </c>
      <c r="F12" s="1183">
        <v>1.4706548192771083</v>
      </c>
      <c r="G12" s="1183">
        <v>0.6176727272727273</v>
      </c>
      <c r="H12" s="1183">
        <v>0.629863076923077</v>
      </c>
      <c r="I12" s="1183">
        <v>0.629863076923077</v>
      </c>
      <c r="J12" s="1183">
        <v>0.629863076923077</v>
      </c>
      <c r="K12" s="1183">
        <v>0.629863076923077</v>
      </c>
      <c r="L12" s="1184">
        <v>0.629863076923077</v>
      </c>
      <c r="M12" s="291">
        <v>0.629863076923077</v>
      </c>
      <c r="N12" s="291">
        <v>0.629863076923077</v>
      </c>
      <c r="O12" s="1185">
        <v>0.629863076923077</v>
      </c>
      <c r="P12" s="1185">
        <v>0.629863076923077</v>
      </c>
    </row>
    <row r="13" spans="1:16" ht="12.75" hidden="1">
      <c r="A13" s="99"/>
      <c r="B13" s="110" t="s">
        <v>824</v>
      </c>
      <c r="C13" s="1003"/>
      <c r="D13" s="1186">
        <v>0</v>
      </c>
      <c r="E13" s="1186">
        <v>0</v>
      </c>
      <c r="F13" s="1187">
        <v>0</v>
      </c>
      <c r="G13" s="1186">
        <v>0</v>
      </c>
      <c r="H13" s="1183">
        <v>1</v>
      </c>
      <c r="I13" s="1183">
        <v>1</v>
      </c>
      <c r="J13" s="1183">
        <v>1</v>
      </c>
      <c r="K13" s="1183">
        <v>1</v>
      </c>
      <c r="L13" s="1184">
        <v>1</v>
      </c>
      <c r="M13" s="291">
        <v>1</v>
      </c>
      <c r="N13" s="291">
        <v>1</v>
      </c>
      <c r="O13" s="1185">
        <v>1</v>
      </c>
      <c r="P13" s="1185">
        <v>1</v>
      </c>
    </row>
    <row r="14" spans="1:16" ht="12.75" hidden="1">
      <c r="A14" s="99"/>
      <c r="B14" s="110" t="s">
        <v>825</v>
      </c>
      <c r="C14" s="1003"/>
      <c r="D14" s="1183">
        <v>3.8123749843660346</v>
      </c>
      <c r="E14" s="1183">
        <v>3.8123749843660346</v>
      </c>
      <c r="F14" s="1188">
        <v>3.8123749843660346</v>
      </c>
      <c r="G14" s="1183" t="s">
        <v>650</v>
      </c>
      <c r="H14" s="1183" t="s">
        <v>650</v>
      </c>
      <c r="I14" s="1183" t="s">
        <v>650</v>
      </c>
      <c r="J14" s="1183" t="s">
        <v>650</v>
      </c>
      <c r="K14" s="1183" t="s">
        <v>650</v>
      </c>
      <c r="L14" s="1184" t="s">
        <v>650</v>
      </c>
      <c r="M14" s="291" t="s">
        <v>650</v>
      </c>
      <c r="N14" s="291" t="s">
        <v>650</v>
      </c>
      <c r="O14" s="1185" t="s">
        <v>650</v>
      </c>
      <c r="P14" s="1185" t="s">
        <v>650</v>
      </c>
    </row>
    <row r="15" spans="1:16" ht="12.75" hidden="1">
      <c r="A15" s="99"/>
      <c r="B15" s="20" t="s">
        <v>826</v>
      </c>
      <c r="C15" s="1003"/>
      <c r="D15" s="1189" t="s">
        <v>827</v>
      </c>
      <c r="E15" s="1189" t="s">
        <v>827</v>
      </c>
      <c r="F15" s="112" t="s">
        <v>827</v>
      </c>
      <c r="G15" s="112" t="s">
        <v>827</v>
      </c>
      <c r="H15" s="112" t="s">
        <v>827</v>
      </c>
      <c r="I15" s="1189" t="s">
        <v>827</v>
      </c>
      <c r="J15" s="112" t="s">
        <v>827</v>
      </c>
      <c r="K15" s="1189" t="s">
        <v>827</v>
      </c>
      <c r="L15" s="1190" t="s">
        <v>827</v>
      </c>
      <c r="M15" s="1191" t="s">
        <v>827</v>
      </c>
      <c r="N15" s="1191" t="s">
        <v>827</v>
      </c>
      <c r="O15" s="1192" t="s">
        <v>827</v>
      </c>
      <c r="P15" s="1192" t="s">
        <v>827</v>
      </c>
    </row>
    <row r="16" spans="1:16" ht="12.75" hidden="1">
      <c r="A16" s="99"/>
      <c r="B16" s="20" t="s">
        <v>828</v>
      </c>
      <c r="C16" s="1003"/>
      <c r="D16" s="1189" t="s">
        <v>829</v>
      </c>
      <c r="E16" s="1189" t="s">
        <v>829</v>
      </c>
      <c r="F16" s="112" t="s">
        <v>829</v>
      </c>
      <c r="G16" s="112" t="s">
        <v>829</v>
      </c>
      <c r="H16" s="112" t="s">
        <v>829</v>
      </c>
      <c r="I16" s="1189" t="s">
        <v>829</v>
      </c>
      <c r="J16" s="112" t="s">
        <v>829</v>
      </c>
      <c r="K16" s="1189" t="s">
        <v>829</v>
      </c>
      <c r="L16" s="1190" t="s">
        <v>829</v>
      </c>
      <c r="M16" s="1191" t="s">
        <v>829</v>
      </c>
      <c r="N16" s="1191" t="s">
        <v>829</v>
      </c>
      <c r="O16" s="1192" t="s">
        <v>829</v>
      </c>
      <c r="P16" s="1192" t="s">
        <v>829</v>
      </c>
    </row>
    <row r="17" spans="1:16" ht="7.5" customHeight="1" hidden="1">
      <c r="A17" s="1193"/>
      <c r="B17" s="168"/>
      <c r="C17" s="1014"/>
      <c r="D17" s="1189"/>
      <c r="E17" s="1189"/>
      <c r="F17" s="112"/>
      <c r="G17" s="112"/>
      <c r="H17" s="112"/>
      <c r="I17" s="1189"/>
      <c r="J17" s="112"/>
      <c r="K17" s="1189"/>
      <c r="L17" s="1190"/>
      <c r="M17" s="1191"/>
      <c r="N17" s="1191"/>
      <c r="O17" s="1192"/>
      <c r="P17" s="1192"/>
    </row>
    <row r="18" spans="1:16" ht="12.75" hidden="1">
      <c r="A18" s="1182" t="s">
        <v>830</v>
      </c>
      <c r="B18" s="20"/>
      <c r="C18" s="1003"/>
      <c r="D18" s="1167"/>
      <c r="E18" s="1167"/>
      <c r="F18" s="1168"/>
      <c r="G18" s="1168"/>
      <c r="H18" s="1168"/>
      <c r="I18" s="1167"/>
      <c r="J18" s="1168"/>
      <c r="K18" s="1167"/>
      <c r="L18" s="1169"/>
      <c r="M18" s="1170"/>
      <c r="N18" s="1170"/>
      <c r="O18" s="1171"/>
      <c r="P18" s="1171"/>
    </row>
    <row r="19" spans="1:16" ht="12.75" hidden="1">
      <c r="A19" s="1182"/>
      <c r="B19" s="20" t="s">
        <v>831</v>
      </c>
      <c r="C19" s="1003"/>
      <c r="D19" s="1194">
        <v>6</v>
      </c>
      <c r="E19" s="1194">
        <v>6</v>
      </c>
      <c r="F19" s="819">
        <v>6</v>
      </c>
      <c r="G19" s="819">
        <v>5</v>
      </c>
      <c r="H19" s="819">
        <v>5</v>
      </c>
      <c r="I19" s="1194">
        <v>5</v>
      </c>
      <c r="J19" s="819">
        <v>5</v>
      </c>
      <c r="K19" s="1194">
        <v>5</v>
      </c>
      <c r="L19" s="1195">
        <v>5</v>
      </c>
      <c r="M19" s="1196">
        <v>5</v>
      </c>
      <c r="N19" s="1196">
        <v>5</v>
      </c>
      <c r="O19" s="1197">
        <v>5</v>
      </c>
      <c r="P19" s="1197">
        <v>5</v>
      </c>
    </row>
    <row r="20" spans="1:16" ht="12.75" hidden="1">
      <c r="A20" s="99"/>
      <c r="B20" s="20" t="s">
        <v>832</v>
      </c>
      <c r="C20" s="1003"/>
      <c r="D20" s="1173" t="s">
        <v>833</v>
      </c>
      <c r="E20" s="1173" t="s">
        <v>833</v>
      </c>
      <c r="F20" s="1174" t="s">
        <v>833</v>
      </c>
      <c r="G20" s="1174" t="s">
        <v>833</v>
      </c>
      <c r="H20" s="1174" t="s">
        <v>833</v>
      </c>
      <c r="I20" s="1173" t="s">
        <v>833</v>
      </c>
      <c r="J20" s="1174" t="s">
        <v>833</v>
      </c>
      <c r="K20" s="1173" t="s">
        <v>833</v>
      </c>
      <c r="L20" s="1175" t="s">
        <v>833</v>
      </c>
      <c r="M20" s="1176" t="s">
        <v>833</v>
      </c>
      <c r="N20" s="1176" t="s">
        <v>833</v>
      </c>
      <c r="O20" s="1177" t="s">
        <v>833</v>
      </c>
      <c r="P20" s="1177" t="s">
        <v>833</v>
      </c>
    </row>
    <row r="21" spans="1:16" ht="12.75" hidden="1">
      <c r="A21" s="99"/>
      <c r="B21" s="110" t="s">
        <v>834</v>
      </c>
      <c r="C21" s="1003"/>
      <c r="D21" s="1189"/>
      <c r="E21" s="1189"/>
      <c r="F21" s="112"/>
      <c r="G21" s="112"/>
      <c r="H21" s="112"/>
      <c r="I21" s="1189"/>
      <c r="J21" s="112"/>
      <c r="K21" s="1189"/>
      <c r="L21" s="1190"/>
      <c r="M21" s="1191"/>
      <c r="N21" s="1191"/>
      <c r="O21" s="1192"/>
      <c r="P21" s="1192"/>
    </row>
    <row r="22" spans="1:16" ht="12.75" hidden="1">
      <c r="A22" s="1198" t="s">
        <v>835</v>
      </c>
      <c r="B22" s="1199"/>
      <c r="C22" s="1200"/>
      <c r="D22" s="1201">
        <v>0.711</v>
      </c>
      <c r="E22" s="1201">
        <v>0.711</v>
      </c>
      <c r="F22" s="1201">
        <v>0.711</v>
      </c>
      <c r="G22" s="1201">
        <v>1.016</v>
      </c>
      <c r="H22" s="1201">
        <v>0.387</v>
      </c>
      <c r="I22" s="1201">
        <v>0.387</v>
      </c>
      <c r="J22" s="1201">
        <v>0.387</v>
      </c>
      <c r="K22" s="1201">
        <v>0.387</v>
      </c>
      <c r="L22" s="1202">
        <v>0.387</v>
      </c>
      <c r="M22" s="1203">
        <v>0.387</v>
      </c>
      <c r="N22" s="1203">
        <v>0.387</v>
      </c>
      <c r="O22" s="1204">
        <v>0.387</v>
      </c>
      <c r="P22" s="1204">
        <v>0.387</v>
      </c>
    </row>
    <row r="23" spans="1:16" ht="12.75" hidden="1">
      <c r="A23" s="1182" t="s">
        <v>836</v>
      </c>
      <c r="B23" s="20"/>
      <c r="C23" s="1003"/>
      <c r="D23" s="1189"/>
      <c r="E23" s="1189"/>
      <c r="F23" s="112"/>
      <c r="G23" s="112"/>
      <c r="H23" s="112"/>
      <c r="I23" s="1189"/>
      <c r="J23" s="112"/>
      <c r="K23" s="1189"/>
      <c r="L23" s="1190"/>
      <c r="M23" s="1191"/>
      <c r="N23" s="1191"/>
      <c r="O23" s="1192"/>
      <c r="P23" s="1192"/>
    </row>
    <row r="24" spans="1:16" ht="12.75" hidden="1">
      <c r="A24" s="99"/>
      <c r="B24" s="392" t="s">
        <v>837</v>
      </c>
      <c r="C24" s="1003"/>
      <c r="D24" s="1189"/>
      <c r="E24" s="1189"/>
      <c r="F24" s="112"/>
      <c r="G24" s="112"/>
      <c r="H24" s="112"/>
      <c r="I24" s="1189"/>
      <c r="J24" s="112"/>
      <c r="K24" s="1189"/>
      <c r="L24" s="1190"/>
      <c r="M24" s="1191"/>
      <c r="N24" s="1191"/>
      <c r="O24" s="1192"/>
      <c r="P24" s="1192"/>
    </row>
    <row r="25" spans="1:16" ht="12.75" hidden="1">
      <c r="A25" s="99"/>
      <c r="B25" s="20" t="s">
        <v>838</v>
      </c>
      <c r="C25" s="1003"/>
      <c r="D25" s="1189" t="s">
        <v>839</v>
      </c>
      <c r="E25" s="1189" t="s">
        <v>839</v>
      </c>
      <c r="F25" s="112" t="s">
        <v>839</v>
      </c>
      <c r="G25" s="112" t="s">
        <v>840</v>
      </c>
      <c r="H25" s="112" t="s">
        <v>840</v>
      </c>
      <c r="I25" s="1189" t="s">
        <v>840</v>
      </c>
      <c r="J25" s="112" t="s">
        <v>840</v>
      </c>
      <c r="K25" s="1189" t="s">
        <v>840</v>
      </c>
      <c r="L25" s="1190" t="s">
        <v>840</v>
      </c>
      <c r="M25" s="1191" t="s">
        <v>840</v>
      </c>
      <c r="N25" s="1191" t="s">
        <v>840</v>
      </c>
      <c r="O25" s="1192" t="s">
        <v>840</v>
      </c>
      <c r="P25" s="1192" t="s">
        <v>840</v>
      </c>
    </row>
    <row r="26" spans="1:16" ht="12.75" hidden="1">
      <c r="A26" s="99"/>
      <c r="B26" s="20" t="s">
        <v>841</v>
      </c>
      <c r="C26" s="1003"/>
      <c r="D26" s="1189"/>
      <c r="E26" s="1189"/>
      <c r="F26" s="112"/>
      <c r="G26" s="112"/>
      <c r="H26" s="112"/>
      <c r="I26" s="1189"/>
      <c r="J26" s="112"/>
      <c r="K26" s="1189"/>
      <c r="L26" s="1190"/>
      <c r="M26" s="1191"/>
      <c r="N26" s="1191"/>
      <c r="O26" s="1192"/>
      <c r="P26" s="1192"/>
    </row>
    <row r="27" spans="1:16" ht="12.75" hidden="1">
      <c r="A27" s="99"/>
      <c r="B27" s="20"/>
      <c r="C27" s="1003" t="s">
        <v>842</v>
      </c>
      <c r="D27" s="1189" t="s">
        <v>843</v>
      </c>
      <c r="E27" s="1189" t="s">
        <v>843</v>
      </c>
      <c r="F27" s="112" t="s">
        <v>843</v>
      </c>
      <c r="G27" s="112" t="s">
        <v>844</v>
      </c>
      <c r="H27" s="112" t="s">
        <v>844</v>
      </c>
      <c r="I27" s="1189" t="s">
        <v>844</v>
      </c>
      <c r="J27" s="112" t="s">
        <v>844</v>
      </c>
      <c r="K27" s="1189" t="s">
        <v>844</v>
      </c>
      <c r="L27" s="1190" t="s">
        <v>844</v>
      </c>
      <c r="M27" s="1191" t="s">
        <v>844</v>
      </c>
      <c r="N27" s="1191" t="s">
        <v>844</v>
      </c>
      <c r="O27" s="1192" t="s">
        <v>844</v>
      </c>
      <c r="P27" s="1192" t="s">
        <v>844</v>
      </c>
    </row>
    <row r="28" spans="1:16" ht="12.75" hidden="1">
      <c r="A28" s="99"/>
      <c r="B28" s="20"/>
      <c r="C28" s="1003" t="s">
        <v>845</v>
      </c>
      <c r="D28" s="1189" t="s">
        <v>846</v>
      </c>
      <c r="E28" s="1189" t="s">
        <v>846</v>
      </c>
      <c r="F28" s="1189" t="s">
        <v>846</v>
      </c>
      <c r="G28" s="1189" t="s">
        <v>847</v>
      </c>
      <c r="H28" s="1189" t="s">
        <v>847</v>
      </c>
      <c r="I28" s="1189" t="s">
        <v>847</v>
      </c>
      <c r="J28" s="1189" t="s">
        <v>847</v>
      </c>
      <c r="K28" s="1189" t="s">
        <v>847</v>
      </c>
      <c r="L28" s="1190" t="s">
        <v>847</v>
      </c>
      <c r="M28" s="1191" t="s">
        <v>847</v>
      </c>
      <c r="N28" s="1191" t="s">
        <v>847</v>
      </c>
      <c r="O28" s="1192" t="s">
        <v>847</v>
      </c>
      <c r="P28" s="1192" t="s">
        <v>847</v>
      </c>
    </row>
    <row r="29" spans="1:16" ht="12.75" hidden="1">
      <c r="A29" s="99"/>
      <c r="B29" s="20"/>
      <c r="C29" s="1003" t="s">
        <v>848</v>
      </c>
      <c r="D29" s="1189" t="s">
        <v>840</v>
      </c>
      <c r="E29" s="1189" t="s">
        <v>840</v>
      </c>
      <c r="F29" s="1189" t="s">
        <v>840</v>
      </c>
      <c r="G29" s="1189" t="s">
        <v>849</v>
      </c>
      <c r="H29" s="1189" t="s">
        <v>849</v>
      </c>
      <c r="I29" s="1189" t="s">
        <v>849</v>
      </c>
      <c r="J29" s="1189" t="s">
        <v>849</v>
      </c>
      <c r="K29" s="1189" t="s">
        <v>849</v>
      </c>
      <c r="L29" s="1190" t="s">
        <v>849</v>
      </c>
      <c r="M29" s="1191" t="s">
        <v>849</v>
      </c>
      <c r="N29" s="1191" t="s">
        <v>849</v>
      </c>
      <c r="O29" s="1192" t="s">
        <v>849</v>
      </c>
      <c r="P29" s="1192" t="s">
        <v>849</v>
      </c>
    </row>
    <row r="30" spans="1:16" ht="12.75" hidden="1">
      <c r="A30" s="99"/>
      <c r="B30" s="20"/>
      <c r="C30" s="1003" t="s">
        <v>850</v>
      </c>
      <c r="D30" s="1189" t="s">
        <v>851</v>
      </c>
      <c r="E30" s="1189" t="s">
        <v>851</v>
      </c>
      <c r="F30" s="1189" t="s">
        <v>851</v>
      </c>
      <c r="G30" s="112" t="s">
        <v>852</v>
      </c>
      <c r="H30" s="1189" t="s">
        <v>853</v>
      </c>
      <c r="I30" s="1189" t="s">
        <v>853</v>
      </c>
      <c r="J30" s="1189" t="s">
        <v>853</v>
      </c>
      <c r="K30" s="1189" t="s">
        <v>853</v>
      </c>
      <c r="L30" s="1190" t="s">
        <v>853</v>
      </c>
      <c r="M30" s="1191" t="s">
        <v>853</v>
      </c>
      <c r="N30" s="1191" t="s">
        <v>853</v>
      </c>
      <c r="O30" s="1192" t="s">
        <v>853</v>
      </c>
      <c r="P30" s="1192" t="s">
        <v>853</v>
      </c>
    </row>
    <row r="31" spans="1:16" ht="12.75" hidden="1">
      <c r="A31" s="99"/>
      <c r="B31" s="20"/>
      <c r="C31" s="1003" t="s">
        <v>854</v>
      </c>
      <c r="D31" s="1189" t="s">
        <v>855</v>
      </c>
      <c r="E31" s="1189" t="s">
        <v>855</v>
      </c>
      <c r="F31" s="1189" t="s">
        <v>855</v>
      </c>
      <c r="G31" s="112" t="s">
        <v>856</v>
      </c>
      <c r="H31" s="1189" t="s">
        <v>857</v>
      </c>
      <c r="I31" s="1189" t="s">
        <v>857</v>
      </c>
      <c r="J31" s="1189" t="s">
        <v>857</v>
      </c>
      <c r="K31" s="1189" t="s">
        <v>857</v>
      </c>
      <c r="L31" s="1190" t="s">
        <v>857</v>
      </c>
      <c r="M31" s="1191" t="s">
        <v>857</v>
      </c>
      <c r="N31" s="1191" t="s">
        <v>857</v>
      </c>
      <c r="O31" s="1192" t="s">
        <v>857</v>
      </c>
      <c r="P31" s="1192" t="s">
        <v>857</v>
      </c>
    </row>
    <row r="32" spans="1:16" ht="7.5" customHeight="1" hidden="1">
      <c r="A32" s="99"/>
      <c r="B32" s="20"/>
      <c r="C32" s="1003"/>
      <c r="D32" s="1189"/>
      <c r="E32" s="1189"/>
      <c r="F32" s="112"/>
      <c r="G32" s="112"/>
      <c r="H32" s="112"/>
      <c r="I32" s="1189"/>
      <c r="J32" s="112"/>
      <c r="K32" s="1189"/>
      <c r="L32" s="1190"/>
      <c r="M32" s="1191"/>
      <c r="N32" s="1191"/>
      <c r="O32" s="1192"/>
      <c r="P32" s="1192"/>
    </row>
    <row r="33" spans="1:16" ht="12.75" hidden="1">
      <c r="A33" s="99"/>
      <c r="B33" s="392" t="s">
        <v>858</v>
      </c>
      <c r="C33" s="1003"/>
      <c r="D33" s="1189"/>
      <c r="E33" s="1189"/>
      <c r="F33" s="112"/>
      <c r="G33" s="112"/>
      <c r="H33" s="112"/>
      <c r="I33" s="1189"/>
      <c r="J33" s="112"/>
      <c r="K33" s="1189"/>
      <c r="L33" s="1190"/>
      <c r="M33" s="1191"/>
      <c r="N33" s="1191"/>
      <c r="O33" s="1192"/>
      <c r="P33" s="1192"/>
    </row>
    <row r="34" spans="1:16" ht="12.75" hidden="1">
      <c r="A34" s="99"/>
      <c r="B34" s="20" t="s">
        <v>859</v>
      </c>
      <c r="C34" s="1003"/>
      <c r="D34" s="1189" t="s">
        <v>860</v>
      </c>
      <c r="E34" s="1189" t="s">
        <v>860</v>
      </c>
      <c r="F34" s="112" t="s">
        <v>860</v>
      </c>
      <c r="G34" s="112" t="s">
        <v>860</v>
      </c>
      <c r="H34" s="112" t="s">
        <v>860</v>
      </c>
      <c r="I34" s="1189" t="s">
        <v>860</v>
      </c>
      <c r="J34" s="112" t="s">
        <v>860</v>
      </c>
      <c r="K34" s="1189" t="s">
        <v>860</v>
      </c>
      <c r="L34" s="1190" t="s">
        <v>860</v>
      </c>
      <c r="M34" s="1191" t="s">
        <v>860</v>
      </c>
      <c r="N34" s="1191" t="s">
        <v>860</v>
      </c>
      <c r="O34" s="1192" t="s">
        <v>860</v>
      </c>
      <c r="P34" s="1192" t="s">
        <v>860</v>
      </c>
    </row>
    <row r="35" spans="1:16" ht="12.75" hidden="1">
      <c r="A35" s="99"/>
      <c r="B35" s="110" t="s">
        <v>861</v>
      </c>
      <c r="C35" s="1003"/>
      <c r="D35" s="1189" t="s">
        <v>862</v>
      </c>
      <c r="E35" s="1189" t="s">
        <v>862</v>
      </c>
      <c r="F35" s="112" t="s">
        <v>862</v>
      </c>
      <c r="G35" s="112" t="s">
        <v>863</v>
      </c>
      <c r="H35" s="112" t="s">
        <v>863</v>
      </c>
      <c r="I35" s="1189" t="s">
        <v>863</v>
      </c>
      <c r="J35" s="112" t="s">
        <v>863</v>
      </c>
      <c r="K35" s="1189" t="s">
        <v>863</v>
      </c>
      <c r="L35" s="1190" t="s">
        <v>863</v>
      </c>
      <c r="M35" s="1191" t="s">
        <v>863</v>
      </c>
      <c r="N35" s="1191" t="s">
        <v>863</v>
      </c>
      <c r="O35" s="1192" t="s">
        <v>863</v>
      </c>
      <c r="P35" s="1192" t="s">
        <v>863</v>
      </c>
    </row>
    <row r="36" spans="1:16" ht="12.75" hidden="1">
      <c r="A36" s="99"/>
      <c r="B36" s="110" t="s">
        <v>864</v>
      </c>
      <c r="C36" s="1003"/>
      <c r="D36" s="1189" t="s">
        <v>865</v>
      </c>
      <c r="E36" s="1189" t="s">
        <v>865</v>
      </c>
      <c r="F36" s="112" t="s">
        <v>865</v>
      </c>
      <c r="G36" s="112" t="s">
        <v>866</v>
      </c>
      <c r="H36" s="112" t="s">
        <v>866</v>
      </c>
      <c r="I36" s="1189" t="s">
        <v>866</v>
      </c>
      <c r="J36" s="112" t="s">
        <v>866</v>
      </c>
      <c r="K36" s="1189" t="s">
        <v>866</v>
      </c>
      <c r="L36" s="1190" t="s">
        <v>866</v>
      </c>
      <c r="M36" s="1191" t="s">
        <v>866</v>
      </c>
      <c r="N36" s="1191" t="s">
        <v>866</v>
      </c>
      <c r="O36" s="1192" t="s">
        <v>866</v>
      </c>
      <c r="P36" s="1192" t="s">
        <v>866</v>
      </c>
    </row>
    <row r="37" spans="1:16" ht="12.75" hidden="1">
      <c r="A37" s="99"/>
      <c r="B37" s="110" t="s">
        <v>867</v>
      </c>
      <c r="C37" s="1003"/>
      <c r="D37" s="1189" t="s">
        <v>868</v>
      </c>
      <c r="E37" s="1189" t="s">
        <v>868</v>
      </c>
      <c r="F37" s="112" t="s">
        <v>868</v>
      </c>
      <c r="G37" s="112" t="s">
        <v>869</v>
      </c>
      <c r="H37" s="112" t="s">
        <v>869</v>
      </c>
      <c r="I37" s="1189" t="s">
        <v>869</v>
      </c>
      <c r="J37" s="112" t="s">
        <v>869</v>
      </c>
      <c r="K37" s="1189" t="s">
        <v>869</v>
      </c>
      <c r="L37" s="1190" t="s">
        <v>869</v>
      </c>
      <c r="M37" s="1191" t="s">
        <v>869</v>
      </c>
      <c r="N37" s="1191" t="s">
        <v>869</v>
      </c>
      <c r="O37" s="1192" t="s">
        <v>869</v>
      </c>
      <c r="P37" s="1192" t="s">
        <v>869</v>
      </c>
    </row>
    <row r="38" spans="1:16" ht="12.75" hidden="1">
      <c r="A38" s="99"/>
      <c r="B38" s="110" t="s">
        <v>870</v>
      </c>
      <c r="C38" s="1003"/>
      <c r="D38" s="1189" t="s">
        <v>871</v>
      </c>
      <c r="E38" s="1189" t="s">
        <v>871</v>
      </c>
      <c r="F38" s="112" t="s">
        <v>871</v>
      </c>
      <c r="G38" s="112" t="s">
        <v>872</v>
      </c>
      <c r="H38" s="112" t="s">
        <v>873</v>
      </c>
      <c r="I38" s="1189" t="s">
        <v>873</v>
      </c>
      <c r="J38" s="112" t="s">
        <v>873</v>
      </c>
      <c r="K38" s="1189" t="s">
        <v>873</v>
      </c>
      <c r="L38" s="1190" t="s">
        <v>873</v>
      </c>
      <c r="M38" s="1191" t="s">
        <v>873</v>
      </c>
      <c r="N38" s="1191" t="s">
        <v>873</v>
      </c>
      <c r="O38" s="1192" t="s">
        <v>873</v>
      </c>
      <c r="P38" s="1192" t="s">
        <v>873</v>
      </c>
    </row>
    <row r="39" spans="1:16" ht="7.5" customHeight="1" hidden="1">
      <c r="A39" s="1193"/>
      <c r="B39" s="1205"/>
      <c r="C39" s="1014"/>
      <c r="D39" s="1189"/>
      <c r="E39" s="1189"/>
      <c r="F39" s="112"/>
      <c r="G39" s="112"/>
      <c r="H39" s="112"/>
      <c r="I39" s="1189"/>
      <c r="J39" s="112"/>
      <c r="K39" s="1189"/>
      <c r="L39" s="1190"/>
      <c r="M39" s="1191"/>
      <c r="N39" s="1191"/>
      <c r="O39" s="1192"/>
      <c r="P39" s="1192"/>
    </row>
    <row r="40" spans="1:16" s="1214" customFormat="1" ht="12.75" hidden="1">
      <c r="A40" s="1206"/>
      <c r="B40" s="1207" t="s">
        <v>874</v>
      </c>
      <c r="C40" s="1208"/>
      <c r="D40" s="1209">
        <v>4</v>
      </c>
      <c r="E40" s="1209">
        <v>4</v>
      </c>
      <c r="F40" s="1210">
        <v>4</v>
      </c>
      <c r="G40" s="1210"/>
      <c r="H40" s="1210"/>
      <c r="I40" s="1209"/>
      <c r="J40" s="1210"/>
      <c r="K40" s="1209"/>
      <c r="L40" s="1211"/>
      <c r="M40" s="1212"/>
      <c r="N40" s="1212"/>
      <c r="O40" s="1213"/>
      <c r="P40" s="1213"/>
    </row>
    <row r="41" spans="1:16" ht="12.75" hidden="1">
      <c r="A41" s="18" t="s">
        <v>875</v>
      </c>
      <c r="B41" s="20"/>
      <c r="C41" s="20"/>
      <c r="D41" s="833"/>
      <c r="E41" s="833"/>
      <c r="F41" s="18"/>
      <c r="G41" s="18"/>
      <c r="H41" s="18"/>
      <c r="I41" s="833"/>
      <c r="J41" s="18"/>
      <c r="K41" s="833"/>
      <c r="L41" s="833"/>
      <c r="M41" s="441"/>
      <c r="N41" s="441"/>
      <c r="O41" s="441"/>
      <c r="P41" s="441"/>
    </row>
    <row r="42" spans="1:16" ht="12.75" hidden="1">
      <c r="A42" s="18"/>
      <c r="B42" s="20" t="s">
        <v>876</v>
      </c>
      <c r="C42" s="20"/>
      <c r="D42" s="833"/>
      <c r="E42" s="833"/>
      <c r="F42" s="18"/>
      <c r="G42" s="18"/>
      <c r="H42" s="18"/>
      <c r="I42" s="833"/>
      <c r="J42" s="18"/>
      <c r="K42" s="833"/>
      <c r="L42" s="833"/>
      <c r="M42" s="441"/>
      <c r="N42" s="441"/>
      <c r="O42" s="441"/>
      <c r="P42" s="441"/>
    </row>
    <row r="43" spans="1:16" ht="12.75" hidden="1">
      <c r="A43" s="18"/>
      <c r="B43" s="20" t="s">
        <v>877</v>
      </c>
      <c r="C43" s="20"/>
      <c r="D43" s="833"/>
      <c r="E43" s="833"/>
      <c r="F43" s="18"/>
      <c r="G43" s="18"/>
      <c r="H43" s="18"/>
      <c r="I43" s="833"/>
      <c r="J43" s="18"/>
      <c r="K43" s="833"/>
      <c r="L43" s="833"/>
      <c r="M43" s="441"/>
      <c r="N43" s="441"/>
      <c r="O43" s="441"/>
      <c r="P43" s="441"/>
    </row>
    <row r="44" spans="1:16" ht="12.75" hidden="1">
      <c r="A44" s="18"/>
      <c r="B44" s="20" t="s">
        <v>878</v>
      </c>
      <c r="C44" s="20"/>
      <c r="D44" s="833"/>
      <c r="E44" s="833"/>
      <c r="F44" s="18"/>
      <c r="G44" s="18"/>
      <c r="H44" s="18"/>
      <c r="I44" s="833"/>
      <c r="J44" s="18"/>
      <c r="K44" s="833"/>
      <c r="L44" s="833"/>
      <c r="M44" s="441"/>
      <c r="N44" s="441"/>
      <c r="O44" s="441"/>
      <c r="P44" s="441"/>
    </row>
    <row r="45" spans="1:16" ht="12.75" hidden="1">
      <c r="A45" s="18"/>
      <c r="B45" s="20" t="s">
        <v>879</v>
      </c>
      <c r="C45" s="20"/>
      <c r="D45" s="833"/>
      <c r="E45" s="833"/>
      <c r="F45" s="18"/>
      <c r="G45" s="18"/>
      <c r="H45" s="18"/>
      <c r="I45" s="833"/>
      <c r="J45" s="18"/>
      <c r="K45" s="833"/>
      <c r="L45" s="833"/>
      <c r="M45" s="441"/>
      <c r="N45" s="441"/>
      <c r="O45" s="441"/>
      <c r="P45" s="441"/>
    </row>
    <row r="46" spans="1:16" ht="12.75" hidden="1">
      <c r="A46" s="18"/>
      <c r="B46" s="20"/>
      <c r="C46" s="20"/>
      <c r="D46" s="833"/>
      <c r="E46" s="833"/>
      <c r="F46" s="18"/>
      <c r="G46" s="18"/>
      <c r="H46" s="18"/>
      <c r="I46" s="833"/>
      <c r="J46" s="18"/>
      <c r="K46" s="833"/>
      <c r="L46" s="833"/>
      <c r="M46" s="441"/>
      <c r="N46" s="441"/>
      <c r="O46" s="441"/>
      <c r="P46" s="441"/>
    </row>
    <row r="47" spans="1:16" ht="12.75" hidden="1">
      <c r="A47" s="18" t="s">
        <v>880</v>
      </c>
      <c r="B47" s="20" t="s">
        <v>881</v>
      </c>
      <c r="C47" s="20"/>
      <c r="D47" s="833"/>
      <c r="E47" s="833"/>
      <c r="F47" s="18"/>
      <c r="G47" s="18"/>
      <c r="H47" s="18"/>
      <c r="I47" s="833"/>
      <c r="J47" s="18"/>
      <c r="K47" s="833"/>
      <c r="L47" s="833"/>
      <c r="M47" s="441"/>
      <c r="N47" s="441"/>
      <c r="O47" s="441"/>
      <c r="P47" s="441"/>
    </row>
    <row r="48" spans="1:16" ht="12.75" hidden="1">
      <c r="A48" s="18"/>
      <c r="B48" s="20"/>
      <c r="C48" s="20" t="s">
        <v>837</v>
      </c>
      <c r="D48" s="833"/>
      <c r="E48" s="833"/>
      <c r="F48" s="18"/>
      <c r="G48" s="18"/>
      <c r="H48" s="18"/>
      <c r="I48" s="833"/>
      <c r="J48" s="18"/>
      <c r="K48" s="833"/>
      <c r="L48" s="833"/>
      <c r="M48" s="441"/>
      <c r="N48" s="441"/>
      <c r="O48" s="441"/>
      <c r="P48" s="441"/>
    </row>
    <row r="49" spans="1:16" ht="12.75" hidden="1">
      <c r="A49" s="18"/>
      <c r="B49" s="20"/>
      <c r="C49" s="20" t="s">
        <v>841</v>
      </c>
      <c r="D49" s="833"/>
      <c r="E49" s="833"/>
      <c r="F49" s="18"/>
      <c r="G49" s="18"/>
      <c r="H49" s="18"/>
      <c r="I49" s="833"/>
      <c r="J49" s="18"/>
      <c r="K49" s="833"/>
      <c r="L49" s="833"/>
      <c r="M49" s="441"/>
      <c r="N49" s="441"/>
      <c r="O49" s="441"/>
      <c r="P49" s="441"/>
    </row>
    <row r="50" spans="1:16" ht="12.75" hidden="1">
      <c r="A50" s="18"/>
      <c r="B50" s="20"/>
      <c r="C50" s="1215" t="s">
        <v>845</v>
      </c>
      <c r="D50" s="833"/>
      <c r="E50" s="833"/>
      <c r="F50" s="18"/>
      <c r="G50" s="18"/>
      <c r="H50" s="18"/>
      <c r="I50" s="833"/>
      <c r="J50" s="18"/>
      <c r="K50" s="833"/>
      <c r="L50" s="833"/>
      <c r="M50" s="441"/>
      <c r="N50" s="441"/>
      <c r="O50" s="441"/>
      <c r="P50" s="441"/>
    </row>
    <row r="51" spans="1:16" ht="12.75" hidden="1">
      <c r="A51" s="18"/>
      <c r="B51" s="20"/>
      <c r="C51" s="1215" t="s">
        <v>848</v>
      </c>
      <c r="D51" s="833"/>
      <c r="E51" s="833"/>
      <c r="F51" s="18"/>
      <c r="G51" s="18"/>
      <c r="H51" s="18"/>
      <c r="I51" s="833"/>
      <c r="J51" s="18"/>
      <c r="K51" s="833"/>
      <c r="L51" s="833"/>
      <c r="M51" s="441"/>
      <c r="N51" s="441"/>
      <c r="O51" s="441"/>
      <c r="P51" s="441"/>
    </row>
    <row r="52" spans="1:16" ht="12.75" hidden="1">
      <c r="A52" s="18"/>
      <c r="B52" s="20"/>
      <c r="C52" s="1215" t="s">
        <v>850</v>
      </c>
      <c r="D52" s="833"/>
      <c r="E52" s="833"/>
      <c r="F52" s="18"/>
      <c r="G52" s="18"/>
      <c r="H52" s="18"/>
      <c r="I52" s="833"/>
      <c r="J52" s="18"/>
      <c r="K52" s="833"/>
      <c r="L52" s="833"/>
      <c r="M52" s="441"/>
      <c r="N52" s="441"/>
      <c r="O52" s="441"/>
      <c r="P52" s="441"/>
    </row>
    <row r="53" spans="1:16" ht="12.75" hidden="1">
      <c r="A53" s="18"/>
      <c r="B53" s="20"/>
      <c r="C53" s="1215" t="s">
        <v>882</v>
      </c>
      <c r="D53" s="833"/>
      <c r="E53" s="833"/>
      <c r="F53" s="18"/>
      <c r="G53" s="18"/>
      <c r="H53" s="18"/>
      <c r="I53" s="833"/>
      <c r="J53" s="18"/>
      <c r="K53" s="833"/>
      <c r="L53" s="833"/>
      <c r="M53" s="441"/>
      <c r="N53" s="441"/>
      <c r="O53" s="441"/>
      <c r="P53" s="441"/>
    </row>
    <row r="54" spans="1:16" ht="12.75" hidden="1">
      <c r="A54" s="18"/>
      <c r="B54" s="20"/>
      <c r="C54" s="1215" t="s">
        <v>883</v>
      </c>
      <c r="D54" s="833"/>
      <c r="E54" s="833"/>
      <c r="F54" s="18"/>
      <c r="G54" s="18"/>
      <c r="H54" s="18"/>
      <c r="I54" s="833"/>
      <c r="J54" s="18"/>
      <c r="K54" s="833"/>
      <c r="L54" s="833"/>
      <c r="M54" s="441"/>
      <c r="N54" s="441"/>
      <c r="O54" s="441"/>
      <c r="P54" s="441"/>
    </row>
    <row r="55" spans="1:16" ht="12.75" hidden="1">
      <c r="A55" s="18"/>
      <c r="B55" s="20"/>
      <c r="C55" s="1215" t="s">
        <v>884</v>
      </c>
      <c r="D55" s="833"/>
      <c r="E55" s="833"/>
      <c r="F55" s="18"/>
      <c r="G55" s="18"/>
      <c r="H55" s="18"/>
      <c r="I55" s="833"/>
      <c r="J55" s="18"/>
      <c r="K55" s="833"/>
      <c r="L55" s="833"/>
      <c r="M55" s="441"/>
      <c r="N55" s="441"/>
      <c r="O55" s="441"/>
      <c r="P55" s="441"/>
    </row>
    <row r="56" spans="1:16" ht="12.75" hidden="1">
      <c r="A56" s="18"/>
      <c r="B56" s="20"/>
      <c r="C56" s="1215" t="s">
        <v>885</v>
      </c>
      <c r="D56" s="833"/>
      <c r="E56" s="833"/>
      <c r="F56" s="18"/>
      <c r="G56" s="18"/>
      <c r="H56" s="18"/>
      <c r="I56" s="833"/>
      <c r="J56" s="18"/>
      <c r="K56" s="833"/>
      <c r="L56" s="833"/>
      <c r="M56" s="441"/>
      <c r="N56" s="441"/>
      <c r="O56" s="441"/>
      <c r="P56" s="441"/>
    </row>
    <row r="57" spans="1:16" ht="12.75" hidden="1">
      <c r="A57" s="18"/>
      <c r="B57" s="20"/>
      <c r="C57" s="20" t="s">
        <v>858</v>
      </c>
      <c r="D57" s="833"/>
      <c r="E57" s="833"/>
      <c r="F57" s="18"/>
      <c r="G57" s="18"/>
      <c r="H57" s="18"/>
      <c r="I57" s="833"/>
      <c r="J57" s="18"/>
      <c r="K57" s="833"/>
      <c r="L57" s="833"/>
      <c r="M57" s="441"/>
      <c r="N57" s="441"/>
      <c r="O57" s="441"/>
      <c r="P57" s="441"/>
    </row>
    <row r="58" spans="1:16" ht="12.75" hidden="1">
      <c r="A58" s="18"/>
      <c r="B58" s="20"/>
      <c r="C58" s="20" t="s">
        <v>859</v>
      </c>
      <c r="D58" s="833"/>
      <c r="E58" s="833"/>
      <c r="F58" s="18"/>
      <c r="G58" s="18"/>
      <c r="H58" s="18"/>
      <c r="I58" s="833"/>
      <c r="J58" s="18"/>
      <c r="K58" s="833"/>
      <c r="L58" s="833"/>
      <c r="M58" s="441"/>
      <c r="N58" s="441"/>
      <c r="O58" s="441"/>
      <c r="P58" s="441"/>
    </row>
    <row r="59" spans="1:16" ht="12.75" hidden="1">
      <c r="A59" s="18"/>
      <c r="B59" s="20"/>
      <c r="C59" s="34" t="s">
        <v>886</v>
      </c>
      <c r="D59" s="833"/>
      <c r="E59" s="833"/>
      <c r="F59" s="18"/>
      <c r="G59" s="18"/>
      <c r="H59" s="18"/>
      <c r="I59" s="833"/>
      <c r="J59" s="18"/>
      <c r="K59" s="833"/>
      <c r="L59" s="833"/>
      <c r="M59" s="441"/>
      <c r="N59" s="441"/>
      <c r="O59" s="441"/>
      <c r="P59" s="441"/>
    </row>
    <row r="60" spans="1:16" ht="12.75" hidden="1">
      <c r="A60" s="18"/>
      <c r="B60" s="20"/>
      <c r="C60" s="34" t="s">
        <v>887</v>
      </c>
      <c r="D60" s="833"/>
      <c r="E60" s="833"/>
      <c r="F60" s="18"/>
      <c r="G60" s="18"/>
      <c r="H60" s="18"/>
      <c r="I60" s="833"/>
      <c r="J60" s="18"/>
      <c r="K60" s="833"/>
      <c r="L60" s="833"/>
      <c r="M60" s="441"/>
      <c r="N60" s="441"/>
      <c r="O60" s="441"/>
      <c r="P60" s="441"/>
    </row>
    <row r="61" spans="1:16" ht="12.75" hidden="1">
      <c r="A61" s="18"/>
      <c r="B61" s="20"/>
      <c r="C61" s="110" t="s">
        <v>867</v>
      </c>
      <c r="D61" s="833"/>
      <c r="E61" s="833"/>
      <c r="F61" s="18"/>
      <c r="G61" s="18"/>
      <c r="H61" s="18"/>
      <c r="I61" s="833"/>
      <c r="J61" s="18"/>
      <c r="K61" s="833"/>
      <c r="L61" s="833"/>
      <c r="M61" s="441"/>
      <c r="N61" s="441"/>
      <c r="O61" s="441"/>
      <c r="P61" s="441"/>
    </row>
    <row r="62" spans="1:16" ht="12.75" hidden="1">
      <c r="A62" s="18"/>
      <c r="B62" s="20"/>
      <c r="C62" s="110"/>
      <c r="D62" s="833"/>
      <c r="E62" s="833"/>
      <c r="F62" s="18"/>
      <c r="G62" s="18"/>
      <c r="H62" s="18"/>
      <c r="I62" s="833"/>
      <c r="J62" s="18"/>
      <c r="K62" s="833"/>
      <c r="L62" s="833"/>
      <c r="M62" s="441"/>
      <c r="N62" s="441"/>
      <c r="O62" s="441"/>
      <c r="P62" s="441"/>
    </row>
    <row r="63" spans="1:16" ht="12.75" hidden="1">
      <c r="A63" s="109" t="s">
        <v>888</v>
      </c>
      <c r="B63" s="20"/>
      <c r="C63" s="20"/>
      <c r="D63" s="833"/>
      <c r="E63" s="833"/>
      <c r="F63" s="18"/>
      <c r="G63" s="18"/>
      <c r="H63" s="18"/>
      <c r="I63" s="833"/>
      <c r="J63" s="18"/>
      <c r="K63" s="833"/>
      <c r="L63" s="833"/>
      <c r="M63" s="441"/>
      <c r="N63" s="441"/>
      <c r="O63" s="441"/>
      <c r="P63" s="441"/>
    </row>
    <row r="64" spans="1:16" ht="12.75" hidden="1">
      <c r="A64" s="109" t="s">
        <v>889</v>
      </c>
      <c r="B64" s="20"/>
      <c r="C64" s="20"/>
      <c r="D64" s="833"/>
      <c r="E64" s="833"/>
      <c r="F64" s="18"/>
      <c r="G64" s="18"/>
      <c r="H64" s="18"/>
      <c r="I64" s="833"/>
      <c r="J64" s="18"/>
      <c r="K64" s="833"/>
      <c r="L64" s="833"/>
      <c r="M64" s="441"/>
      <c r="N64" s="441"/>
      <c r="O64" s="441"/>
      <c r="P64" s="441"/>
    </row>
    <row r="65" spans="2:3" ht="12.75" hidden="1">
      <c r="B65" s="1216"/>
      <c r="C65" s="1216"/>
    </row>
    <row r="66" spans="1:19" s="1029" customFormat="1" ht="12.75">
      <c r="A66" s="1457" t="s">
        <v>415</v>
      </c>
      <c r="B66" s="1457"/>
      <c r="C66" s="1457"/>
      <c r="D66" s="1457"/>
      <c r="E66" s="1457"/>
      <c r="F66" s="1457"/>
      <c r="G66" s="1457"/>
      <c r="H66" s="1457"/>
      <c r="I66" s="1457"/>
      <c r="J66" s="1457"/>
      <c r="K66" s="1457"/>
      <c r="L66" s="1457"/>
      <c r="M66" s="1457"/>
      <c r="N66" s="1457"/>
      <c r="O66" s="1457"/>
      <c r="P66" s="1457"/>
      <c r="Q66" s="1457"/>
      <c r="R66" s="1457"/>
      <c r="S66" s="1457"/>
    </row>
    <row r="67" spans="1:19" ht="18.75">
      <c r="A67" s="1475" t="s">
        <v>816</v>
      </c>
      <c r="B67" s="1475"/>
      <c r="C67" s="1475"/>
      <c r="D67" s="1475"/>
      <c r="E67" s="1475"/>
      <c r="F67" s="1475"/>
      <c r="G67" s="1475"/>
      <c r="H67" s="1475"/>
      <c r="I67" s="1475"/>
      <c r="J67" s="1475"/>
      <c r="K67" s="1475"/>
      <c r="L67" s="1475"/>
      <c r="M67" s="1475"/>
      <c r="N67" s="1475"/>
      <c r="O67" s="1475"/>
      <c r="P67" s="1475"/>
      <c r="Q67" s="1475"/>
      <c r="R67" s="1475"/>
      <c r="S67" s="1475"/>
    </row>
    <row r="68" spans="1:19" ht="12.75">
      <c r="A68" s="1456" t="s">
        <v>890</v>
      </c>
      <c r="B68" s="1456"/>
      <c r="C68" s="1456"/>
      <c r="D68" s="1456"/>
      <c r="E68" s="1456"/>
      <c r="F68" s="1456"/>
      <c r="G68" s="1456"/>
      <c r="H68" s="1456"/>
      <c r="I68" s="1456"/>
      <c r="J68" s="1456"/>
      <c r="K68" s="1456"/>
      <c r="L68" s="1456"/>
      <c r="M68" s="1456"/>
      <c r="N68" s="1456"/>
      <c r="O68" s="1456"/>
      <c r="P68" s="1456"/>
      <c r="Q68" s="1456"/>
      <c r="R68" s="1456"/>
      <c r="S68" s="1456"/>
    </row>
    <row r="69" spans="1:16" ht="13.5" thickBot="1">
      <c r="A69" s="18"/>
      <c r="B69" s="18"/>
      <c r="C69" s="18"/>
      <c r="D69" s="833"/>
      <c r="E69" s="833"/>
      <c r="F69" s="18"/>
      <c r="G69" s="18"/>
      <c r="H69" s="18"/>
      <c r="I69" s="833"/>
      <c r="J69" s="18"/>
      <c r="K69" s="833"/>
      <c r="L69" s="833"/>
      <c r="M69" s="441"/>
      <c r="N69" s="441"/>
      <c r="O69" s="441"/>
      <c r="P69" s="441"/>
    </row>
    <row r="70" spans="1:19" ht="12.75">
      <c r="A70" s="1483" t="s">
        <v>818</v>
      </c>
      <c r="B70" s="1484"/>
      <c r="C70" s="1485"/>
      <c r="D70" s="1217">
        <v>2003</v>
      </c>
      <c r="E70" s="1217">
        <v>2004</v>
      </c>
      <c r="F70" s="1217">
        <v>2005</v>
      </c>
      <c r="G70" s="1217">
        <v>2005</v>
      </c>
      <c r="H70" s="1217">
        <v>2006</v>
      </c>
      <c r="I70" s="1217">
        <v>2006</v>
      </c>
      <c r="J70" s="1217">
        <v>2006</v>
      </c>
      <c r="K70" s="1217">
        <v>2006</v>
      </c>
      <c r="L70" s="1217">
        <v>2007</v>
      </c>
      <c r="M70" s="1217">
        <v>2007</v>
      </c>
      <c r="N70" s="1217">
        <v>2007</v>
      </c>
      <c r="O70" s="1217">
        <v>2007</v>
      </c>
      <c r="P70" s="1217">
        <v>2008</v>
      </c>
      <c r="Q70" s="1217">
        <v>2008</v>
      </c>
      <c r="R70" s="1217">
        <v>2008</v>
      </c>
      <c r="S70" s="1218">
        <v>2008</v>
      </c>
    </row>
    <row r="71" spans="1:19" ht="12.75">
      <c r="A71" s="1486" t="s">
        <v>891</v>
      </c>
      <c r="B71" s="1487"/>
      <c r="C71" s="1488"/>
      <c r="D71" s="559" t="s">
        <v>451</v>
      </c>
      <c r="E71" s="559" t="s">
        <v>451</v>
      </c>
      <c r="F71" s="559" t="s">
        <v>451</v>
      </c>
      <c r="G71" s="559" t="s">
        <v>350</v>
      </c>
      <c r="H71" s="559" t="s">
        <v>353</v>
      </c>
      <c r="I71" s="559" t="s">
        <v>356</v>
      </c>
      <c r="J71" s="559" t="s">
        <v>451</v>
      </c>
      <c r="K71" s="559" t="s">
        <v>350</v>
      </c>
      <c r="L71" s="559" t="s">
        <v>353</v>
      </c>
      <c r="M71" s="559" t="s">
        <v>356</v>
      </c>
      <c r="N71" s="559" t="s">
        <v>451</v>
      </c>
      <c r="O71" s="559" t="s">
        <v>350</v>
      </c>
      <c r="P71" s="559" t="s">
        <v>353</v>
      </c>
      <c r="Q71" s="559" t="s">
        <v>354</v>
      </c>
      <c r="R71" s="559" t="s">
        <v>785</v>
      </c>
      <c r="S71" s="1219" t="s">
        <v>786</v>
      </c>
    </row>
    <row r="72" spans="1:19" ht="12.75">
      <c r="A72" s="664" t="s">
        <v>892</v>
      </c>
      <c r="B72" s="20"/>
      <c r="C72" s="1003"/>
      <c r="D72" s="1191"/>
      <c r="E72" s="1191"/>
      <c r="F72" s="1220"/>
      <c r="G72" s="1220"/>
      <c r="H72" s="1220"/>
      <c r="I72" s="1191"/>
      <c r="J72" s="1191"/>
      <c r="K72" s="1191"/>
      <c r="L72" s="1191"/>
      <c r="M72" s="1191"/>
      <c r="N72" s="1170"/>
      <c r="O72" s="1170"/>
      <c r="P72" s="1170"/>
      <c r="Q72" s="1170"/>
      <c r="R72" s="1170"/>
      <c r="S72" s="1221"/>
    </row>
    <row r="73" spans="1:19" ht="12.75">
      <c r="A73" s="664"/>
      <c r="B73" s="20" t="s">
        <v>831</v>
      </c>
      <c r="C73" s="1003"/>
      <c r="D73" s="1196">
        <v>6</v>
      </c>
      <c r="E73" s="1196">
        <v>6</v>
      </c>
      <c r="F73" s="562">
        <v>5</v>
      </c>
      <c r="G73" s="562">
        <v>5</v>
      </c>
      <c r="H73" s="562">
        <v>5</v>
      </c>
      <c r="I73" s="1196">
        <v>5</v>
      </c>
      <c r="J73" s="1196">
        <v>5</v>
      </c>
      <c r="K73" s="1196">
        <v>5</v>
      </c>
      <c r="L73" s="1196">
        <v>5</v>
      </c>
      <c r="M73" s="1196">
        <v>5</v>
      </c>
      <c r="N73" s="1196">
        <v>5</v>
      </c>
      <c r="O73" s="1196">
        <v>5</v>
      </c>
      <c r="P73" s="1196">
        <v>5</v>
      </c>
      <c r="Q73" s="1196">
        <v>5</v>
      </c>
      <c r="R73" s="1196">
        <v>5</v>
      </c>
      <c r="S73" s="1222">
        <v>5</v>
      </c>
    </row>
    <row r="74" spans="1:19" ht="12.75">
      <c r="A74" s="58"/>
      <c r="B74" s="20" t="s">
        <v>893</v>
      </c>
      <c r="C74" s="1003"/>
      <c r="D74" s="1191">
        <v>5.5</v>
      </c>
      <c r="E74" s="1191">
        <v>5.5</v>
      </c>
      <c r="F74" s="1220">
        <v>5.5</v>
      </c>
      <c r="G74" s="562">
        <v>6</v>
      </c>
      <c r="H74" s="562">
        <v>6</v>
      </c>
      <c r="I74" s="1191">
        <v>6.25</v>
      </c>
      <c r="J74" s="1191">
        <v>6.25</v>
      </c>
      <c r="K74" s="1191">
        <v>6.25</v>
      </c>
      <c r="L74" s="1191">
        <v>6.25</v>
      </c>
      <c r="M74" s="1191">
        <v>6.25</v>
      </c>
      <c r="N74" s="1191">
        <v>6.25</v>
      </c>
      <c r="O74" s="1191">
        <v>6.25</v>
      </c>
      <c r="P74" s="1191">
        <v>6.25</v>
      </c>
      <c r="Q74" s="1191">
        <v>6.25</v>
      </c>
      <c r="R74" s="1191">
        <v>6.25</v>
      </c>
      <c r="S74" s="1223">
        <v>6.25</v>
      </c>
    </row>
    <row r="75" spans="1:19" ht="12.75" hidden="1">
      <c r="A75" s="443"/>
      <c r="B75" s="1205" t="s">
        <v>834</v>
      </c>
      <c r="C75" s="1014"/>
      <c r="D75" s="1176"/>
      <c r="E75" s="1176"/>
      <c r="F75" s="1025"/>
      <c r="G75" s="1025"/>
      <c r="H75" s="1025"/>
      <c r="I75" s="1176"/>
      <c r="J75" s="1176"/>
      <c r="K75" s="1176"/>
      <c r="L75" s="1176"/>
      <c r="M75" s="1176"/>
      <c r="N75" s="1176"/>
      <c r="O75" s="1176"/>
      <c r="P75" s="1176"/>
      <c r="Q75" s="1176"/>
      <c r="R75" s="1176"/>
      <c r="S75" s="1224"/>
    </row>
    <row r="76" spans="1:19" s="1216" customFormat="1" ht="12.75">
      <c r="A76" s="58"/>
      <c r="B76" s="20" t="s">
        <v>894</v>
      </c>
      <c r="C76" s="1003"/>
      <c r="D76" s="1190"/>
      <c r="E76" s="1191"/>
      <c r="F76" s="1220"/>
      <c r="G76" s="1220"/>
      <c r="H76" s="1220"/>
      <c r="I76" s="1220"/>
      <c r="J76" s="1220"/>
      <c r="K76" s="1220"/>
      <c r="L76" s="1220"/>
      <c r="M76" s="1220"/>
      <c r="N76" s="1191"/>
      <c r="O76" s="1191"/>
      <c r="P76" s="1191"/>
      <c r="Q76" s="1191"/>
      <c r="R76" s="1191"/>
      <c r="S76" s="1223"/>
    </row>
    <row r="77" spans="1:19" s="1216" customFormat="1" ht="12.75">
      <c r="A77" s="58"/>
      <c r="B77" s="20"/>
      <c r="C77" s="1003" t="s">
        <v>895</v>
      </c>
      <c r="D77" s="1196">
        <v>3</v>
      </c>
      <c r="E77" s="1196">
        <v>2</v>
      </c>
      <c r="F77" s="1220">
        <v>1.5</v>
      </c>
      <c r="G77" s="1220">
        <v>1.5</v>
      </c>
      <c r="H77" s="1220">
        <v>1.5</v>
      </c>
      <c r="I77" s="1220">
        <v>1.5</v>
      </c>
      <c r="J77" s="1220">
        <v>1.5</v>
      </c>
      <c r="K77" s="1220">
        <v>1.5</v>
      </c>
      <c r="L77" s="1220">
        <v>1.5</v>
      </c>
      <c r="M77" s="1220">
        <v>1.5</v>
      </c>
      <c r="N77" s="1220">
        <v>1.5</v>
      </c>
      <c r="O77" s="1191">
        <v>1.5</v>
      </c>
      <c r="P77" s="1191">
        <v>1.5</v>
      </c>
      <c r="Q77" s="1191">
        <v>1.5</v>
      </c>
      <c r="R77" s="1191">
        <v>1.5</v>
      </c>
      <c r="S77" s="1223">
        <v>1.5</v>
      </c>
    </row>
    <row r="78" spans="1:19" s="1216" customFormat="1" ht="12.75">
      <c r="A78" s="58"/>
      <c r="B78" s="20"/>
      <c r="C78" s="1003" t="s">
        <v>896</v>
      </c>
      <c r="D78" s="1225">
        <v>4.5</v>
      </c>
      <c r="E78" s="1225">
        <v>4.5</v>
      </c>
      <c r="F78" s="1226">
        <v>3</v>
      </c>
      <c r="G78" s="1227">
        <v>3.5</v>
      </c>
      <c r="H78" s="1227">
        <v>3.5</v>
      </c>
      <c r="I78" s="1227">
        <v>3.5</v>
      </c>
      <c r="J78" s="1227">
        <v>3.5</v>
      </c>
      <c r="K78" s="1227">
        <v>3.5</v>
      </c>
      <c r="L78" s="1227">
        <v>3.5</v>
      </c>
      <c r="M78" s="1227">
        <v>3.5</v>
      </c>
      <c r="N78" s="1227">
        <v>3.5</v>
      </c>
      <c r="O78" s="1191">
        <v>3.5</v>
      </c>
      <c r="P78" s="1191">
        <v>3.5</v>
      </c>
      <c r="Q78" s="1191">
        <v>2.5</v>
      </c>
      <c r="R78" s="1191">
        <v>2.5</v>
      </c>
      <c r="S78" s="1223">
        <v>2.5</v>
      </c>
    </row>
    <row r="79" spans="1:19" s="1216" customFormat="1" ht="12.75">
      <c r="A79" s="58"/>
      <c r="B79" s="20"/>
      <c r="C79" s="1003" t="s">
        <v>897</v>
      </c>
      <c r="D79" s="1191">
        <v>4.5</v>
      </c>
      <c r="E79" s="1191">
        <v>4.5</v>
      </c>
      <c r="F79" s="562">
        <v>3</v>
      </c>
      <c r="G79" s="1220">
        <v>3.5</v>
      </c>
      <c r="H79" s="1220">
        <v>3.5</v>
      </c>
      <c r="I79" s="1220">
        <v>3.5</v>
      </c>
      <c r="J79" s="1220">
        <v>3.5</v>
      </c>
      <c r="K79" s="1220">
        <v>3.5</v>
      </c>
      <c r="L79" s="1220">
        <v>3.5</v>
      </c>
      <c r="M79" s="1220">
        <v>3.5</v>
      </c>
      <c r="N79" s="1220">
        <v>3.5</v>
      </c>
      <c r="O79" s="1225">
        <v>2.5</v>
      </c>
      <c r="P79" s="1191">
        <v>2.5</v>
      </c>
      <c r="Q79" s="1191">
        <v>3.5</v>
      </c>
      <c r="R79" s="1191">
        <v>3.5</v>
      </c>
      <c r="S79" s="1223">
        <v>3.5</v>
      </c>
    </row>
    <row r="80" spans="1:19" s="1216" customFormat="1" ht="12.75">
      <c r="A80" s="58"/>
      <c r="B80" s="20"/>
      <c r="C80" s="1003" t="s">
        <v>898</v>
      </c>
      <c r="D80" s="1196">
        <v>2</v>
      </c>
      <c r="E80" s="1196">
        <v>2</v>
      </c>
      <c r="F80" s="562">
        <v>2</v>
      </c>
      <c r="G80" s="1220">
        <v>3.25</v>
      </c>
      <c r="H80" s="1220">
        <v>3.25</v>
      </c>
      <c r="I80" s="1220">
        <v>3.25</v>
      </c>
      <c r="J80" s="1220">
        <v>3.25</v>
      </c>
      <c r="K80" s="1220">
        <v>3.25</v>
      </c>
      <c r="L80" s="1220">
        <v>3.25</v>
      </c>
      <c r="M80" s="1220">
        <v>3.25</v>
      </c>
      <c r="N80" s="1220">
        <v>3.25</v>
      </c>
      <c r="O80" s="1191">
        <v>3.25</v>
      </c>
      <c r="P80" s="1191">
        <v>3.25</v>
      </c>
      <c r="Q80" s="1191">
        <v>3.25</v>
      </c>
      <c r="R80" s="1191">
        <v>3.25</v>
      </c>
      <c r="S80" s="1223">
        <v>3.25</v>
      </c>
    </row>
    <row r="81" spans="1:19" ht="15.75">
      <c r="A81" s="443"/>
      <c r="B81" s="168" t="s">
        <v>899</v>
      </c>
      <c r="C81" s="1014"/>
      <c r="D81" s="1228">
        <v>0</v>
      </c>
      <c r="E81" s="1228">
        <v>0</v>
      </c>
      <c r="F81" s="1025">
        <v>1.5</v>
      </c>
      <c r="G81" s="1025">
        <v>1.5</v>
      </c>
      <c r="H81" s="1025">
        <v>1.5</v>
      </c>
      <c r="I81" s="1025">
        <v>1.5</v>
      </c>
      <c r="J81" s="1025">
        <v>1.5</v>
      </c>
      <c r="K81" s="1025">
        <v>1.5</v>
      </c>
      <c r="L81" s="1025">
        <v>1.5</v>
      </c>
      <c r="M81" s="1025">
        <v>1.5</v>
      </c>
      <c r="N81" s="1025">
        <v>1.5</v>
      </c>
      <c r="O81" s="1229">
        <v>2</v>
      </c>
      <c r="P81" s="1348">
        <v>2</v>
      </c>
      <c r="Q81" s="1348">
        <v>2</v>
      </c>
      <c r="R81" s="1348">
        <v>2</v>
      </c>
      <c r="S81" s="1230">
        <v>2</v>
      </c>
    </row>
    <row r="82" spans="1:19" ht="12.75">
      <c r="A82" s="664" t="s">
        <v>900</v>
      </c>
      <c r="B82" s="20"/>
      <c r="C82" s="1003"/>
      <c r="D82" s="441"/>
      <c r="E82" s="441"/>
      <c r="F82" s="20"/>
      <c r="G82" s="20"/>
      <c r="H82" s="20"/>
      <c r="I82" s="441"/>
      <c r="J82" s="441"/>
      <c r="K82" s="441"/>
      <c r="L82" s="441"/>
      <c r="M82" s="441"/>
      <c r="N82" s="441"/>
      <c r="O82" s="441"/>
      <c r="P82" s="441"/>
      <c r="Q82" s="441"/>
      <c r="R82" s="441"/>
      <c r="S82" s="1231"/>
    </row>
    <row r="83" spans="1:19" ht="12.75">
      <c r="A83" s="664"/>
      <c r="B83" s="110" t="s">
        <v>901</v>
      </c>
      <c r="C83" s="1003"/>
      <c r="D83" s="291" t="s">
        <v>650</v>
      </c>
      <c r="E83" s="291">
        <v>1.820083870967742</v>
      </c>
      <c r="F83" s="291" t="s">
        <v>650</v>
      </c>
      <c r="G83" s="291">
        <v>2.62</v>
      </c>
      <c r="H83" s="291">
        <v>1.5925</v>
      </c>
      <c r="I83" s="291">
        <v>2.54</v>
      </c>
      <c r="J83" s="291">
        <v>2.3997</v>
      </c>
      <c r="K83" s="291">
        <v>2.01</v>
      </c>
      <c r="L83" s="291">
        <v>2.3749</v>
      </c>
      <c r="M83" s="291">
        <v>1.5013</v>
      </c>
      <c r="N83" s="291">
        <v>2.1337</v>
      </c>
      <c r="O83" s="291">
        <v>2.9733</v>
      </c>
      <c r="P83" s="291">
        <v>4.3458</v>
      </c>
      <c r="Q83" s="291">
        <v>6.2997</v>
      </c>
      <c r="R83" s="291">
        <v>5.79</v>
      </c>
      <c r="S83" s="1232">
        <v>3.17</v>
      </c>
    </row>
    <row r="84" spans="1:19" ht="12.75">
      <c r="A84" s="58"/>
      <c r="B84" s="110" t="s">
        <v>902</v>
      </c>
      <c r="C84" s="1003"/>
      <c r="D84" s="1233">
        <v>2.9805422437758247</v>
      </c>
      <c r="E84" s="1233">
        <v>1.4706548192771083</v>
      </c>
      <c r="F84" s="1233">
        <v>3.9398</v>
      </c>
      <c r="G84" s="291">
        <v>3.1</v>
      </c>
      <c r="H84" s="291">
        <v>2.4648049469964666</v>
      </c>
      <c r="I84" s="291">
        <v>2.89</v>
      </c>
      <c r="J84" s="291">
        <v>3.2485</v>
      </c>
      <c r="K84" s="291">
        <v>2.54</v>
      </c>
      <c r="L84" s="291">
        <v>2.6702572438162546</v>
      </c>
      <c r="M84" s="291">
        <v>1.8496</v>
      </c>
      <c r="N84" s="291">
        <v>2.7651</v>
      </c>
      <c r="O84" s="291">
        <v>2.3486</v>
      </c>
      <c r="P84" s="291">
        <v>3.8637</v>
      </c>
      <c r="Q84" s="291">
        <v>5.7924</v>
      </c>
      <c r="R84" s="291">
        <v>5.54</v>
      </c>
      <c r="S84" s="1232">
        <v>4.0699</v>
      </c>
    </row>
    <row r="85" spans="1:19" ht="12.75">
      <c r="A85" s="58"/>
      <c r="B85" s="110" t="s">
        <v>903</v>
      </c>
      <c r="C85" s="1003"/>
      <c r="D85" s="291" t="s">
        <v>650</v>
      </c>
      <c r="E85" s="291" t="s">
        <v>650</v>
      </c>
      <c r="F85" s="1234">
        <v>4.420184745762712</v>
      </c>
      <c r="G85" s="1235">
        <v>3.7</v>
      </c>
      <c r="H85" s="291">
        <v>2.5683</v>
      </c>
      <c r="I85" s="291">
        <v>3.77</v>
      </c>
      <c r="J85" s="291">
        <v>3.8641</v>
      </c>
      <c r="K85" s="291">
        <v>2.7782</v>
      </c>
      <c r="L85" s="1236">
        <v>3.2519</v>
      </c>
      <c r="M85" s="1236">
        <v>2.6727</v>
      </c>
      <c r="N85" s="1236">
        <v>3.51395</v>
      </c>
      <c r="O85" s="291">
        <v>2.6605</v>
      </c>
      <c r="P85" s="291">
        <v>4.325</v>
      </c>
      <c r="Q85" s="1381" t="s">
        <v>650</v>
      </c>
      <c r="R85" s="1381" t="s">
        <v>650</v>
      </c>
      <c r="S85" s="1380">
        <v>4.39</v>
      </c>
    </row>
    <row r="86" spans="1:19" ht="12.75">
      <c r="A86" s="58"/>
      <c r="B86" s="110" t="s">
        <v>904</v>
      </c>
      <c r="C86" s="1003"/>
      <c r="D86" s="291">
        <v>4.928079080914116</v>
      </c>
      <c r="E86" s="291">
        <v>3.8123749843660346</v>
      </c>
      <c r="F86" s="1237">
        <v>4.78535242830253</v>
      </c>
      <c r="G86" s="291">
        <v>3.8745670329670325</v>
      </c>
      <c r="H86" s="291">
        <v>3.4186746835443036</v>
      </c>
      <c r="I86" s="291">
        <v>4.31</v>
      </c>
      <c r="J86" s="291">
        <v>4.04</v>
      </c>
      <c r="K86" s="291">
        <v>3.78</v>
      </c>
      <c r="L86" s="291">
        <v>3.1393493670886072</v>
      </c>
      <c r="M86" s="291">
        <v>3.0861</v>
      </c>
      <c r="N86" s="291">
        <v>3.9996456840042054</v>
      </c>
      <c r="O86" s="291">
        <v>3.0448</v>
      </c>
      <c r="P86" s="291">
        <v>4.6724</v>
      </c>
      <c r="Q86" s="291">
        <v>6.4471</v>
      </c>
      <c r="R86" s="291">
        <v>5.95</v>
      </c>
      <c r="S86" s="1232">
        <v>4.8222</v>
      </c>
    </row>
    <row r="87" spans="1:19" s="1216" customFormat="1" ht="12.75">
      <c r="A87" s="58"/>
      <c r="B87" s="20" t="s">
        <v>828</v>
      </c>
      <c r="C87" s="1003"/>
      <c r="D87" s="1191" t="s">
        <v>829</v>
      </c>
      <c r="E87" s="1191" t="s">
        <v>829</v>
      </c>
      <c r="F87" s="1220" t="s">
        <v>829</v>
      </c>
      <c r="G87" s="1220" t="s">
        <v>829</v>
      </c>
      <c r="H87" s="1220" t="s">
        <v>829</v>
      </c>
      <c r="I87" s="1191" t="s">
        <v>905</v>
      </c>
      <c r="J87" s="1191" t="s">
        <v>905</v>
      </c>
      <c r="K87" s="1191" t="s">
        <v>905</v>
      </c>
      <c r="L87" s="1191" t="s">
        <v>905</v>
      </c>
      <c r="M87" s="1191" t="s">
        <v>905</v>
      </c>
      <c r="N87" s="1191" t="s">
        <v>905</v>
      </c>
      <c r="O87" s="1191" t="s">
        <v>905</v>
      </c>
      <c r="P87" s="1191" t="s">
        <v>906</v>
      </c>
      <c r="Q87" s="1191" t="s">
        <v>906</v>
      </c>
      <c r="R87" s="1191" t="s">
        <v>906</v>
      </c>
      <c r="S87" s="1223" t="s">
        <v>906</v>
      </c>
    </row>
    <row r="88" spans="1:19" ht="12.75">
      <c r="A88" s="443"/>
      <c r="B88" s="168" t="s">
        <v>907</v>
      </c>
      <c r="C88" s="1014"/>
      <c r="D88" s="1176" t="s">
        <v>908</v>
      </c>
      <c r="E88" s="1176" t="s">
        <v>827</v>
      </c>
      <c r="F88" s="1025" t="s">
        <v>827</v>
      </c>
      <c r="G88" s="1025" t="s">
        <v>827</v>
      </c>
      <c r="H88" s="1025" t="s">
        <v>827</v>
      </c>
      <c r="I88" s="1176" t="s">
        <v>909</v>
      </c>
      <c r="J88" s="1176" t="s">
        <v>910</v>
      </c>
      <c r="K88" s="1176" t="s">
        <v>910</v>
      </c>
      <c r="L88" s="1176" t="s">
        <v>910</v>
      </c>
      <c r="M88" s="1176" t="s">
        <v>910</v>
      </c>
      <c r="N88" s="1176" t="s">
        <v>910</v>
      </c>
      <c r="O88" s="1176" t="s">
        <v>911</v>
      </c>
      <c r="P88" s="1176" t="s">
        <v>912</v>
      </c>
      <c r="Q88" s="1176" t="s">
        <v>912</v>
      </c>
      <c r="R88" s="1176" t="s">
        <v>912</v>
      </c>
      <c r="S88" s="1224" t="s">
        <v>912</v>
      </c>
    </row>
    <row r="89" spans="1:19" s="1244" customFormat="1" ht="12.75">
      <c r="A89" s="1238" t="s">
        <v>913</v>
      </c>
      <c r="B89" s="1239"/>
      <c r="C89" s="1240"/>
      <c r="D89" s="1241">
        <v>4.5</v>
      </c>
      <c r="E89" s="1241">
        <v>0.711</v>
      </c>
      <c r="F89" s="1241">
        <v>4.712</v>
      </c>
      <c r="G89" s="1241">
        <v>3.177</v>
      </c>
      <c r="H89" s="1241">
        <v>1.222</v>
      </c>
      <c r="I89" s="1241">
        <v>1.965</v>
      </c>
      <c r="J89" s="1241">
        <v>2.133</v>
      </c>
      <c r="K89" s="1241">
        <v>2.111</v>
      </c>
      <c r="L89" s="1241">
        <v>3.029</v>
      </c>
      <c r="M89" s="1241">
        <v>1.688</v>
      </c>
      <c r="N89" s="1241">
        <v>3.0342345624701954</v>
      </c>
      <c r="O89" s="1242">
        <v>3.3517</v>
      </c>
      <c r="P89" s="1242">
        <v>4.9267</v>
      </c>
      <c r="Q89" s="1242">
        <v>7.5521</v>
      </c>
      <c r="R89" s="1242">
        <v>5.07</v>
      </c>
      <c r="S89" s="1243">
        <v>2.69</v>
      </c>
    </row>
    <row r="90" spans="1:19" ht="12.75">
      <c r="A90" s="664" t="s">
        <v>836</v>
      </c>
      <c r="B90" s="20"/>
      <c r="C90" s="1003"/>
      <c r="D90" s="1191"/>
      <c r="E90" s="1191"/>
      <c r="F90" s="1220"/>
      <c r="G90" s="1220"/>
      <c r="H90" s="1220"/>
      <c r="I90" s="1191"/>
      <c r="J90" s="1191"/>
      <c r="K90" s="1191"/>
      <c r="L90" s="1191"/>
      <c r="M90" s="1191"/>
      <c r="N90" s="1191"/>
      <c r="O90" s="1191"/>
      <c r="P90" s="1191"/>
      <c r="Q90" s="1191"/>
      <c r="R90" s="1191"/>
      <c r="S90" s="1223"/>
    </row>
    <row r="91" spans="1:19" ht="12.75">
      <c r="A91" s="58"/>
      <c r="B91" s="392" t="s">
        <v>837</v>
      </c>
      <c r="C91" s="1003"/>
      <c r="D91" s="1191"/>
      <c r="E91" s="1191"/>
      <c r="F91" s="1220"/>
      <c r="G91" s="1220"/>
      <c r="H91" s="1220"/>
      <c r="I91" s="1191"/>
      <c r="J91" s="1191"/>
      <c r="K91" s="1191"/>
      <c r="L91" s="1191"/>
      <c r="M91" s="1191"/>
      <c r="N91" s="1191"/>
      <c r="O91" s="1191"/>
      <c r="P91" s="1191"/>
      <c r="Q91" s="1191"/>
      <c r="R91" s="1191"/>
      <c r="S91" s="1223"/>
    </row>
    <row r="92" spans="1:19" ht="12.75">
      <c r="A92" s="58"/>
      <c r="B92" s="20" t="s">
        <v>838</v>
      </c>
      <c r="C92" s="1003"/>
      <c r="D92" s="1191" t="s">
        <v>914</v>
      </c>
      <c r="E92" s="1191" t="s">
        <v>839</v>
      </c>
      <c r="F92" s="1220" t="s">
        <v>915</v>
      </c>
      <c r="G92" s="1220" t="s">
        <v>839</v>
      </c>
      <c r="H92" s="1220" t="s">
        <v>839</v>
      </c>
      <c r="I92" s="1191" t="s">
        <v>839</v>
      </c>
      <c r="J92" s="1191" t="s">
        <v>839</v>
      </c>
      <c r="K92" s="1191" t="s">
        <v>839</v>
      </c>
      <c r="L92" s="1191" t="s">
        <v>839</v>
      </c>
      <c r="M92" s="1191" t="s">
        <v>839</v>
      </c>
      <c r="N92" s="1191" t="s">
        <v>839</v>
      </c>
      <c r="O92" s="1191" t="s">
        <v>839</v>
      </c>
      <c r="P92" s="1191" t="s">
        <v>839</v>
      </c>
      <c r="Q92" s="1191" t="s">
        <v>979</v>
      </c>
      <c r="R92" s="1191" t="s">
        <v>979</v>
      </c>
      <c r="S92" s="1223" t="s">
        <v>1064</v>
      </c>
    </row>
    <row r="93" spans="1:19" ht="12.75">
      <c r="A93" s="58"/>
      <c r="B93" s="20" t="s">
        <v>841</v>
      </c>
      <c r="C93" s="1003"/>
      <c r="D93" s="1191"/>
      <c r="E93" s="1191"/>
      <c r="F93" s="1220"/>
      <c r="G93" s="1220"/>
      <c r="H93" s="1220"/>
      <c r="I93" s="1191"/>
      <c r="J93" s="1191"/>
      <c r="K93" s="1191"/>
      <c r="L93" s="1191"/>
      <c r="M93" s="1191"/>
      <c r="N93" s="1191"/>
      <c r="O93" s="1191"/>
      <c r="P93" s="1191"/>
      <c r="Q93" s="1191"/>
      <c r="R93" s="1191"/>
      <c r="S93" s="1223"/>
    </row>
    <row r="94" spans="1:19" ht="12.75">
      <c r="A94" s="58"/>
      <c r="B94" s="20"/>
      <c r="C94" s="1003" t="s">
        <v>842</v>
      </c>
      <c r="D94" s="1245">
        <v>0</v>
      </c>
      <c r="E94" s="1191" t="s">
        <v>843</v>
      </c>
      <c r="F94" s="1220" t="s">
        <v>916</v>
      </c>
      <c r="G94" s="1220" t="s">
        <v>844</v>
      </c>
      <c r="H94" s="1220" t="s">
        <v>844</v>
      </c>
      <c r="I94" s="1191" t="s">
        <v>844</v>
      </c>
      <c r="J94" s="1191" t="s">
        <v>844</v>
      </c>
      <c r="K94" s="1191" t="s">
        <v>844</v>
      </c>
      <c r="L94" s="1191" t="s">
        <v>844</v>
      </c>
      <c r="M94" s="1191" t="s">
        <v>844</v>
      </c>
      <c r="N94" s="1191" t="s">
        <v>844</v>
      </c>
      <c r="O94" s="1191" t="s">
        <v>844</v>
      </c>
      <c r="P94" s="1191" t="s">
        <v>844</v>
      </c>
      <c r="Q94" s="1191" t="s">
        <v>1023</v>
      </c>
      <c r="R94" s="1191" t="s">
        <v>1023</v>
      </c>
      <c r="S94" s="1223" t="s">
        <v>1023</v>
      </c>
    </row>
    <row r="95" spans="1:19" ht="12.75">
      <c r="A95" s="58"/>
      <c r="B95" s="20"/>
      <c r="C95" s="1003" t="s">
        <v>845</v>
      </c>
      <c r="D95" s="1191" t="s">
        <v>839</v>
      </c>
      <c r="E95" s="1191" t="s">
        <v>846</v>
      </c>
      <c r="F95" s="1191" t="s">
        <v>847</v>
      </c>
      <c r="G95" s="1191" t="s">
        <v>844</v>
      </c>
      <c r="H95" s="1191" t="s">
        <v>847</v>
      </c>
      <c r="I95" s="1191" t="s">
        <v>847</v>
      </c>
      <c r="J95" s="1191" t="s">
        <v>847</v>
      </c>
      <c r="K95" s="1191" t="s">
        <v>847</v>
      </c>
      <c r="L95" s="1191" t="s">
        <v>917</v>
      </c>
      <c r="M95" s="1191" t="s">
        <v>917</v>
      </c>
      <c r="N95" s="1191" t="s">
        <v>917</v>
      </c>
      <c r="O95" s="1191" t="s">
        <v>917</v>
      </c>
      <c r="P95" s="1191" t="s">
        <v>917</v>
      </c>
      <c r="Q95" s="1191" t="s">
        <v>980</v>
      </c>
      <c r="R95" s="1191" t="s">
        <v>980</v>
      </c>
      <c r="S95" s="1223" t="s">
        <v>980</v>
      </c>
    </row>
    <row r="96" spans="1:19" ht="12.75">
      <c r="A96" s="58"/>
      <c r="B96" s="20"/>
      <c r="C96" s="1003" t="s">
        <v>848</v>
      </c>
      <c r="D96" s="1191" t="s">
        <v>914</v>
      </c>
      <c r="E96" s="1191" t="s">
        <v>840</v>
      </c>
      <c r="F96" s="1191" t="s">
        <v>918</v>
      </c>
      <c r="G96" s="1191" t="s">
        <v>849</v>
      </c>
      <c r="H96" s="1191" t="s">
        <v>849</v>
      </c>
      <c r="I96" s="1191" t="s">
        <v>849</v>
      </c>
      <c r="J96" s="1191" t="s">
        <v>849</v>
      </c>
      <c r="K96" s="1191" t="s">
        <v>849</v>
      </c>
      <c r="L96" s="1191" t="s">
        <v>849</v>
      </c>
      <c r="M96" s="1191" t="s">
        <v>849</v>
      </c>
      <c r="N96" s="1191" t="s">
        <v>849</v>
      </c>
      <c r="O96" s="1191" t="s">
        <v>849</v>
      </c>
      <c r="P96" s="1191" t="s">
        <v>849</v>
      </c>
      <c r="Q96" s="1191" t="s">
        <v>981</v>
      </c>
      <c r="R96" s="1191" t="s">
        <v>981</v>
      </c>
      <c r="S96" s="1223" t="s">
        <v>981</v>
      </c>
    </row>
    <row r="97" spans="1:19" ht="12.75">
      <c r="A97" s="58"/>
      <c r="B97" s="20"/>
      <c r="C97" s="1003" t="s">
        <v>850</v>
      </c>
      <c r="D97" s="1191" t="s">
        <v>919</v>
      </c>
      <c r="E97" s="1191" t="s">
        <v>851</v>
      </c>
      <c r="F97" s="1191" t="s">
        <v>853</v>
      </c>
      <c r="G97" s="1220" t="s">
        <v>853</v>
      </c>
      <c r="H97" s="1191" t="s">
        <v>853</v>
      </c>
      <c r="I97" s="1191" t="s">
        <v>853</v>
      </c>
      <c r="J97" s="1191" t="s">
        <v>853</v>
      </c>
      <c r="K97" s="1191" t="s">
        <v>853</v>
      </c>
      <c r="L97" s="1191" t="s">
        <v>853</v>
      </c>
      <c r="M97" s="1191" t="s">
        <v>853</v>
      </c>
      <c r="N97" s="1191" t="s">
        <v>853</v>
      </c>
      <c r="O97" s="1191" t="s">
        <v>853</v>
      </c>
      <c r="P97" s="1191" t="s">
        <v>853</v>
      </c>
      <c r="Q97" s="1191" t="s">
        <v>982</v>
      </c>
      <c r="R97" s="1191" t="s">
        <v>982</v>
      </c>
      <c r="S97" s="1223" t="s">
        <v>1065</v>
      </c>
    </row>
    <row r="98" spans="1:19" ht="12.75">
      <c r="A98" s="58"/>
      <c r="B98" s="20"/>
      <c r="C98" s="1003" t="s">
        <v>854</v>
      </c>
      <c r="D98" s="1191" t="s">
        <v>920</v>
      </c>
      <c r="E98" s="1191" t="s">
        <v>921</v>
      </c>
      <c r="F98" s="1191" t="s">
        <v>922</v>
      </c>
      <c r="G98" s="1220" t="s">
        <v>922</v>
      </c>
      <c r="H98" s="1191" t="s">
        <v>923</v>
      </c>
      <c r="I98" s="1191" t="s">
        <v>923</v>
      </c>
      <c r="J98" s="1191" t="s">
        <v>923</v>
      </c>
      <c r="K98" s="1191" t="s">
        <v>923</v>
      </c>
      <c r="L98" s="1191" t="s">
        <v>924</v>
      </c>
      <c r="M98" s="1191" t="s">
        <v>924</v>
      </c>
      <c r="N98" s="1191" t="s">
        <v>924</v>
      </c>
      <c r="O98" s="1191" t="s">
        <v>924</v>
      </c>
      <c r="P98" s="1191" t="s">
        <v>924</v>
      </c>
      <c r="Q98" s="1191" t="s">
        <v>983</v>
      </c>
      <c r="R98" s="1191" t="s">
        <v>983</v>
      </c>
      <c r="S98" s="1223" t="s">
        <v>983</v>
      </c>
    </row>
    <row r="99" spans="1:19" ht="12.75">
      <c r="A99" s="58"/>
      <c r="B99" s="392" t="s">
        <v>858</v>
      </c>
      <c r="C99" s="1003"/>
      <c r="D99" s="1191"/>
      <c r="E99" s="1191"/>
      <c r="F99" s="1220"/>
      <c r="G99" s="1220"/>
      <c r="H99" s="1220"/>
      <c r="I99" s="1191"/>
      <c r="J99" s="1191"/>
      <c r="K99" s="1191"/>
      <c r="L99" s="1191"/>
      <c r="M99" s="1191"/>
      <c r="N99" s="1191"/>
      <c r="O99" s="1191"/>
      <c r="P99" s="1191"/>
      <c r="Q99" s="1191"/>
      <c r="R99" s="1191"/>
      <c r="S99" s="1223"/>
    </row>
    <row r="100" spans="1:19" ht="12.75">
      <c r="A100" s="58"/>
      <c r="B100" s="20" t="s">
        <v>859</v>
      </c>
      <c r="C100" s="1003"/>
      <c r="D100" s="1191" t="s">
        <v>925</v>
      </c>
      <c r="E100" s="1191" t="s">
        <v>860</v>
      </c>
      <c r="F100" s="1220" t="s">
        <v>926</v>
      </c>
      <c r="G100" s="1220" t="s">
        <v>927</v>
      </c>
      <c r="H100" s="1220" t="s">
        <v>927</v>
      </c>
      <c r="I100" s="1191" t="s">
        <v>927</v>
      </c>
      <c r="J100" s="1191" t="s">
        <v>927</v>
      </c>
      <c r="K100" s="1191" t="s">
        <v>927</v>
      </c>
      <c r="L100" s="1191" t="s">
        <v>927</v>
      </c>
      <c r="M100" s="1191" t="s">
        <v>927</v>
      </c>
      <c r="N100" s="1191" t="s">
        <v>927</v>
      </c>
      <c r="O100" s="1191" t="s">
        <v>927</v>
      </c>
      <c r="P100" s="1191" t="s">
        <v>928</v>
      </c>
      <c r="Q100" s="1191" t="s">
        <v>928</v>
      </c>
      <c r="R100" s="1191" t="s">
        <v>908</v>
      </c>
      <c r="S100" s="1223" t="s">
        <v>908</v>
      </c>
    </row>
    <row r="101" spans="1:19" ht="12.75">
      <c r="A101" s="58"/>
      <c r="B101" s="110" t="s">
        <v>861</v>
      </c>
      <c r="C101" s="1003"/>
      <c r="D101" s="1191" t="s">
        <v>929</v>
      </c>
      <c r="E101" s="1191" t="s">
        <v>862</v>
      </c>
      <c r="F101" s="1220" t="s">
        <v>930</v>
      </c>
      <c r="G101" s="1220" t="s">
        <v>863</v>
      </c>
      <c r="H101" s="1220" t="s">
        <v>863</v>
      </c>
      <c r="I101" s="1220" t="s">
        <v>863</v>
      </c>
      <c r="J101" s="1220" t="s">
        <v>863</v>
      </c>
      <c r="K101" s="1220" t="s">
        <v>863</v>
      </c>
      <c r="L101" s="1191" t="s">
        <v>863</v>
      </c>
      <c r="M101" s="1191" t="s">
        <v>863</v>
      </c>
      <c r="N101" s="1191" t="s">
        <v>863</v>
      </c>
      <c r="O101" s="1191" t="s">
        <v>863</v>
      </c>
      <c r="P101" s="1191" t="s">
        <v>863</v>
      </c>
      <c r="Q101" s="1191" t="s">
        <v>863</v>
      </c>
      <c r="R101" s="1191" t="s">
        <v>1024</v>
      </c>
      <c r="S101" s="1223" t="s">
        <v>1024</v>
      </c>
    </row>
    <row r="102" spans="1:19" ht="12.75">
      <c r="A102" s="58"/>
      <c r="B102" s="110" t="s">
        <v>864</v>
      </c>
      <c r="C102" s="1003"/>
      <c r="D102" s="1191" t="s">
        <v>931</v>
      </c>
      <c r="E102" s="1191" t="s">
        <v>865</v>
      </c>
      <c r="F102" s="1220" t="s">
        <v>932</v>
      </c>
      <c r="G102" s="1220" t="s">
        <v>932</v>
      </c>
      <c r="H102" s="1220" t="s">
        <v>933</v>
      </c>
      <c r="I102" s="1191" t="s">
        <v>933</v>
      </c>
      <c r="J102" s="1191" t="s">
        <v>933</v>
      </c>
      <c r="K102" s="1191" t="s">
        <v>933</v>
      </c>
      <c r="L102" s="1191" t="s">
        <v>933</v>
      </c>
      <c r="M102" s="1191" t="s">
        <v>933</v>
      </c>
      <c r="N102" s="1191" t="s">
        <v>933</v>
      </c>
      <c r="O102" s="1191" t="s">
        <v>865</v>
      </c>
      <c r="P102" s="1191" t="s">
        <v>865</v>
      </c>
      <c r="Q102" s="1191" t="s">
        <v>933</v>
      </c>
      <c r="R102" s="1191" t="s">
        <v>933</v>
      </c>
      <c r="S102" s="1223" t="s">
        <v>933</v>
      </c>
    </row>
    <row r="103" spans="1:19" ht="12.75">
      <c r="A103" s="58"/>
      <c r="B103" s="110" t="s">
        <v>867</v>
      </c>
      <c r="C103" s="1003"/>
      <c r="D103" s="1191" t="s">
        <v>934</v>
      </c>
      <c r="E103" s="1191" t="s">
        <v>868</v>
      </c>
      <c r="F103" s="1220" t="s">
        <v>935</v>
      </c>
      <c r="G103" s="1220" t="s">
        <v>935</v>
      </c>
      <c r="H103" s="1220" t="s">
        <v>935</v>
      </c>
      <c r="I103" s="1191" t="s">
        <v>935</v>
      </c>
      <c r="J103" s="1191" t="s">
        <v>935</v>
      </c>
      <c r="K103" s="1191" t="s">
        <v>935</v>
      </c>
      <c r="L103" s="1191" t="s">
        <v>936</v>
      </c>
      <c r="M103" s="1191" t="s">
        <v>936</v>
      </c>
      <c r="N103" s="1191" t="s">
        <v>936</v>
      </c>
      <c r="O103" s="1191" t="s">
        <v>936</v>
      </c>
      <c r="P103" s="1191" t="s">
        <v>936</v>
      </c>
      <c r="Q103" s="1191" t="s">
        <v>936</v>
      </c>
      <c r="R103" s="1191" t="s">
        <v>927</v>
      </c>
      <c r="S103" s="1223" t="s">
        <v>927</v>
      </c>
    </row>
    <row r="104" spans="1:19" ht="12.75">
      <c r="A104" s="443"/>
      <c r="B104" s="1205" t="s">
        <v>870</v>
      </c>
      <c r="C104" s="1014"/>
      <c r="D104" s="1176" t="s">
        <v>937</v>
      </c>
      <c r="E104" s="1176" t="s">
        <v>871</v>
      </c>
      <c r="F104" s="1025" t="s">
        <v>938</v>
      </c>
      <c r="G104" s="1025" t="s">
        <v>939</v>
      </c>
      <c r="H104" s="1025" t="s">
        <v>939</v>
      </c>
      <c r="I104" s="1176" t="s">
        <v>939</v>
      </c>
      <c r="J104" s="1176" t="s">
        <v>939</v>
      </c>
      <c r="K104" s="1176" t="s">
        <v>939</v>
      </c>
      <c r="L104" s="1176" t="s">
        <v>940</v>
      </c>
      <c r="M104" s="1176" t="s">
        <v>940</v>
      </c>
      <c r="N104" s="1176" t="s">
        <v>940</v>
      </c>
      <c r="O104" s="1176" t="s">
        <v>940</v>
      </c>
      <c r="P104" s="1176" t="s">
        <v>940</v>
      </c>
      <c r="Q104" s="1176" t="s">
        <v>984</v>
      </c>
      <c r="R104" s="1176" t="s">
        <v>1025</v>
      </c>
      <c r="S104" s="1224" t="s">
        <v>1025</v>
      </c>
    </row>
    <row r="105" spans="1:19" s="1253" customFormat="1" ht="14.25" customHeight="1" thickBot="1">
      <c r="A105" s="1246" t="s">
        <v>874</v>
      </c>
      <c r="B105" s="1247"/>
      <c r="C105" s="1248"/>
      <c r="D105" s="1249">
        <v>4.8</v>
      </c>
      <c r="E105" s="1249">
        <v>4</v>
      </c>
      <c r="F105" s="1249">
        <v>4.5</v>
      </c>
      <c r="G105" s="1250"/>
      <c r="H105" s="1250"/>
      <c r="I105" s="1251"/>
      <c r="J105" s="1252">
        <v>8</v>
      </c>
      <c r="K105" s="1251"/>
      <c r="L105" s="1251"/>
      <c r="M105" s="1251"/>
      <c r="N105" s="1249">
        <v>6.4</v>
      </c>
      <c r="O105" s="1249"/>
      <c r="P105" s="1249"/>
      <c r="Q105" s="1360"/>
      <c r="R105" s="1360"/>
      <c r="S105" s="1349"/>
    </row>
    <row r="106" spans="1:16" ht="15.75" customHeight="1" hidden="1">
      <c r="A106" s="109" t="s">
        <v>888</v>
      </c>
      <c r="B106" s="20"/>
      <c r="C106" s="20"/>
      <c r="D106" s="833"/>
      <c r="E106" s="833"/>
      <c r="F106" s="18"/>
      <c r="G106" s="18"/>
      <c r="H106" s="18"/>
      <c r="I106" s="833"/>
      <c r="J106" s="18"/>
      <c r="K106" s="833"/>
      <c r="L106" s="833"/>
      <c r="M106" s="441"/>
      <c r="N106" s="441"/>
      <c r="O106" s="441"/>
      <c r="P106" s="441"/>
    </row>
    <row r="107" spans="1:16" ht="12.75">
      <c r="A107" s="109" t="s">
        <v>889</v>
      </c>
      <c r="B107" s="20"/>
      <c r="C107" s="20"/>
      <c r="D107" s="833"/>
      <c r="E107" s="833"/>
      <c r="F107" s="18"/>
      <c r="G107" s="18"/>
      <c r="H107" s="18"/>
      <c r="I107" s="833"/>
      <c r="J107" s="18"/>
      <c r="K107" s="833"/>
      <c r="L107" s="833"/>
      <c r="M107" s="441"/>
      <c r="N107" s="441"/>
      <c r="O107" s="441"/>
      <c r="P107" s="441"/>
    </row>
    <row r="108" spans="1:16" ht="12.75">
      <c r="A108" s="836" t="s">
        <v>1071</v>
      </c>
      <c r="B108" s="20"/>
      <c r="C108" s="20"/>
      <c r="D108" s="833"/>
      <c r="E108" s="833"/>
      <c r="F108" s="18"/>
      <c r="G108" s="18"/>
      <c r="H108" s="18"/>
      <c r="I108" s="833"/>
      <c r="J108" s="18"/>
      <c r="K108" s="833"/>
      <c r="L108" s="833"/>
      <c r="M108" s="441"/>
      <c r="N108" s="441"/>
      <c r="O108" s="441"/>
      <c r="P108" s="441"/>
    </row>
    <row r="109" spans="1:3" ht="12.75">
      <c r="A109" s="19"/>
      <c r="B109" s="1216"/>
      <c r="C109" s="1216"/>
    </row>
    <row r="110" spans="2:3" ht="12.75">
      <c r="B110" s="1216"/>
      <c r="C110" s="1216"/>
    </row>
    <row r="111" spans="2:3" ht="12.75">
      <c r="B111" s="1216"/>
      <c r="C111" s="1216"/>
    </row>
    <row r="112" spans="2:3" ht="12.75">
      <c r="B112" s="1216"/>
      <c r="C112" s="1216"/>
    </row>
    <row r="113" spans="2:3" ht="12.75">
      <c r="B113" s="1216"/>
      <c r="C113" s="1216"/>
    </row>
    <row r="114" spans="2:3" ht="12.75">
      <c r="B114" s="1216"/>
      <c r="C114" s="1216"/>
    </row>
    <row r="115" spans="2:3" ht="12.75">
      <c r="B115" s="1216"/>
      <c r="C115" s="1216"/>
    </row>
    <row r="116" spans="2:3" ht="12.75">
      <c r="B116" s="1216"/>
      <c r="C116" s="1216"/>
    </row>
    <row r="117" spans="2:3" ht="12.75">
      <c r="B117" s="1216"/>
      <c r="C117" s="1216"/>
    </row>
    <row r="118" spans="2:3" ht="12.75">
      <c r="B118" s="1216"/>
      <c r="C118" s="1216"/>
    </row>
    <row r="119" spans="2:3" ht="12.75">
      <c r="B119" s="1216"/>
      <c r="C119" s="1216"/>
    </row>
    <row r="120" spans="2:3" ht="12.75">
      <c r="B120" s="1216"/>
      <c r="C120" s="1216"/>
    </row>
    <row r="121" spans="2:3" ht="12.75">
      <c r="B121" s="1216"/>
      <c r="C121" s="1216"/>
    </row>
    <row r="122" spans="2:3" ht="12.75">
      <c r="B122" s="1216"/>
      <c r="C122" s="1216"/>
    </row>
    <row r="123" spans="2:3" ht="12.75">
      <c r="B123" s="1216"/>
      <c r="C123" s="1216"/>
    </row>
    <row r="124" spans="2:3" ht="12.75">
      <c r="B124" s="1216"/>
      <c r="C124" s="1216"/>
    </row>
    <row r="125" spans="2:3" ht="12.75">
      <c r="B125" s="1216"/>
      <c r="C125" s="1216"/>
    </row>
    <row r="126" spans="2:3" ht="12.75">
      <c r="B126" s="1216"/>
      <c r="C126" s="1216"/>
    </row>
    <row r="127" spans="2:3" ht="12.75">
      <c r="B127" s="1216"/>
      <c r="C127" s="1216"/>
    </row>
    <row r="128" spans="2:3" ht="12.75">
      <c r="B128" s="1216"/>
      <c r="C128" s="1216"/>
    </row>
    <row r="129" spans="2:3" ht="12.75">
      <c r="B129" s="1216"/>
      <c r="C129" s="1216"/>
    </row>
    <row r="130" spans="2:3" ht="12.75">
      <c r="B130" s="1216"/>
      <c r="C130" s="1216"/>
    </row>
    <row r="131" spans="2:3" ht="12.75">
      <c r="B131" s="1216"/>
      <c r="C131" s="1216"/>
    </row>
    <row r="132" spans="2:3" ht="12.75">
      <c r="B132" s="1216"/>
      <c r="C132" s="1216"/>
    </row>
  </sheetData>
  <sheetProtection/>
  <mergeCells count="12">
    <mergeCell ref="A1:I1"/>
    <mergeCell ref="A2:I2"/>
    <mergeCell ref="A3:I3"/>
    <mergeCell ref="A5:I5"/>
    <mergeCell ref="A70:C70"/>
    <mergeCell ref="A71:C71"/>
    <mergeCell ref="A67:S67"/>
    <mergeCell ref="A68:S68"/>
    <mergeCell ref="A6:I6"/>
    <mergeCell ref="A8:C8"/>
    <mergeCell ref="A9:C9"/>
    <mergeCell ref="A66:S66"/>
  </mergeCells>
  <printOptions/>
  <pageMargins left="0.75" right="0.75" top="1" bottom="1" header="0.5" footer="0.5"/>
  <pageSetup fitToHeight="1" fitToWidth="1" horizontalDpi="600" verticalDpi="600" orientation="landscape" scale="74" r:id="rId1"/>
</worksheet>
</file>

<file path=xl/worksheets/sheet14.xml><?xml version="1.0" encoding="utf-8"?>
<worksheet xmlns="http://schemas.openxmlformats.org/spreadsheetml/2006/main" xmlns:r="http://schemas.openxmlformats.org/officeDocument/2006/relationships">
  <dimension ref="A1:P23"/>
  <sheetViews>
    <sheetView zoomScalePageLayoutView="0" workbookViewId="0" topLeftCell="B1">
      <selection activeCell="R21" sqref="R21"/>
    </sheetView>
  </sheetViews>
  <sheetFormatPr defaultColWidth="9.421875" defaultRowHeight="12.75"/>
  <cols>
    <col min="1" max="1" width="13.140625" style="1258" hidden="1" customWidth="1"/>
    <col min="2" max="2" width="8.00390625" style="1258" customWidth="1"/>
    <col min="3" max="14" width="6.28125" style="1254" customWidth="1"/>
    <col min="15" max="15" width="7.421875" style="1258" bestFit="1" customWidth="1"/>
    <col min="16" max="16384" width="9.421875" style="1254" customWidth="1"/>
  </cols>
  <sheetData>
    <row r="1" spans="1:15" ht="12.75">
      <c r="A1" s="1457" t="s">
        <v>416</v>
      </c>
      <c r="B1" s="1457"/>
      <c r="C1" s="1457"/>
      <c r="D1" s="1457"/>
      <c r="E1" s="1457"/>
      <c r="F1" s="1457"/>
      <c r="G1" s="1457"/>
      <c r="H1" s="1457"/>
      <c r="I1" s="1457"/>
      <c r="J1" s="1457"/>
      <c r="K1" s="1457"/>
      <c r="L1" s="1457"/>
      <c r="M1" s="1457"/>
      <c r="N1" s="1457"/>
      <c r="O1" s="1457"/>
    </row>
    <row r="2" spans="1:15" ht="18.75">
      <c r="A2" s="1481" t="s">
        <v>941</v>
      </c>
      <c r="B2" s="1481"/>
      <c r="C2" s="1481"/>
      <c r="D2" s="1481"/>
      <c r="E2" s="1481"/>
      <c r="F2" s="1481"/>
      <c r="G2" s="1481"/>
      <c r="H2" s="1481"/>
      <c r="I2" s="1481"/>
      <c r="J2" s="1481"/>
      <c r="K2" s="1481"/>
      <c r="L2" s="1481"/>
      <c r="M2" s="1481"/>
      <c r="N2" s="1481"/>
      <c r="O2" s="1481"/>
    </row>
    <row r="3" spans="1:15" ht="12.75" hidden="1">
      <c r="A3" s="153"/>
      <c r="B3" s="153"/>
      <c r="C3" s="1093"/>
      <c r="D3" s="1255"/>
      <c r="E3" s="1255"/>
      <c r="F3" s="1255"/>
      <c r="G3" s="1093"/>
      <c r="H3" s="1093"/>
      <c r="I3" s="1093"/>
      <c r="J3" s="1093"/>
      <c r="K3" s="1093"/>
      <c r="L3" s="1093"/>
      <c r="M3" s="1093"/>
      <c r="N3" s="1093"/>
      <c r="O3" s="153"/>
    </row>
    <row r="4" spans="1:15" ht="13.5" thickBot="1">
      <c r="A4" s="153"/>
      <c r="B4" s="153"/>
      <c r="C4" s="1093"/>
      <c r="D4" s="1093"/>
      <c r="E4" s="1093"/>
      <c r="F4" s="1093"/>
      <c r="G4" s="1093"/>
      <c r="H4" s="1093"/>
      <c r="I4" s="1093"/>
      <c r="J4" s="1093"/>
      <c r="K4" s="1093"/>
      <c r="L4" s="1255"/>
      <c r="M4" s="1093"/>
      <c r="N4" s="1093"/>
      <c r="O4" s="1256" t="s">
        <v>942</v>
      </c>
    </row>
    <row r="5" spans="1:15" s="1258" customFormat="1" ht="12.75">
      <c r="A5" s="1495" t="s">
        <v>943</v>
      </c>
      <c r="B5" s="1026"/>
      <c r="C5" s="1497" t="s">
        <v>443</v>
      </c>
      <c r="D5" s="1497"/>
      <c r="E5" s="1497"/>
      <c r="F5" s="1497"/>
      <c r="G5" s="1497"/>
      <c r="H5" s="1497"/>
      <c r="I5" s="1497"/>
      <c r="J5" s="1497"/>
      <c r="K5" s="1497"/>
      <c r="L5" s="1497"/>
      <c r="M5" s="1497"/>
      <c r="N5" s="1498"/>
      <c r="O5" s="1257" t="s">
        <v>720</v>
      </c>
    </row>
    <row r="6" spans="1:15" s="1258" customFormat="1" ht="12.75">
      <c r="A6" s="1496"/>
      <c r="B6" s="1023" t="s">
        <v>943</v>
      </c>
      <c r="C6" s="1259" t="s">
        <v>10</v>
      </c>
      <c r="D6" s="1260" t="s">
        <v>349</v>
      </c>
      <c r="E6" s="1260" t="s">
        <v>350</v>
      </c>
      <c r="F6" s="1260" t="s">
        <v>351</v>
      </c>
      <c r="G6" s="1260" t="s">
        <v>352</v>
      </c>
      <c r="H6" s="1260" t="s">
        <v>353</v>
      </c>
      <c r="I6" s="1260" t="s">
        <v>354</v>
      </c>
      <c r="J6" s="1260" t="s">
        <v>355</v>
      </c>
      <c r="K6" s="1260" t="s">
        <v>356</v>
      </c>
      <c r="L6" s="1260" t="s">
        <v>357</v>
      </c>
      <c r="M6" s="1260" t="s">
        <v>450</v>
      </c>
      <c r="N6" s="261" t="s">
        <v>451</v>
      </c>
      <c r="O6" s="262" t="s">
        <v>211</v>
      </c>
    </row>
    <row r="7" spans="1:15" ht="15" customHeight="1">
      <c r="A7" s="1261" t="s">
        <v>944</v>
      </c>
      <c r="B7" s="1262" t="s">
        <v>945</v>
      </c>
      <c r="C7" s="1263">
        <v>8.43</v>
      </c>
      <c r="D7" s="1263">
        <v>8.78</v>
      </c>
      <c r="E7" s="1263">
        <v>8.84</v>
      </c>
      <c r="F7" s="1263">
        <v>8.7</v>
      </c>
      <c r="G7" s="1263">
        <v>8.82</v>
      </c>
      <c r="H7" s="1263">
        <v>8.93</v>
      </c>
      <c r="I7" s="1263">
        <v>9.33</v>
      </c>
      <c r="J7" s="1263">
        <v>9.56</v>
      </c>
      <c r="K7" s="1263">
        <v>9.6</v>
      </c>
      <c r="L7" s="1263">
        <v>9.64</v>
      </c>
      <c r="M7" s="1263">
        <v>9.59</v>
      </c>
      <c r="N7" s="1263">
        <v>9.64</v>
      </c>
      <c r="O7" s="1264">
        <v>9.24</v>
      </c>
    </row>
    <row r="8" spans="1:15" ht="15" customHeight="1">
      <c r="A8" s="1261" t="s">
        <v>946</v>
      </c>
      <c r="B8" s="1262" t="s">
        <v>947</v>
      </c>
      <c r="C8" s="1263">
        <v>10.17</v>
      </c>
      <c r="D8" s="1263">
        <v>10.45</v>
      </c>
      <c r="E8" s="1263">
        <v>12.17</v>
      </c>
      <c r="F8" s="1263">
        <v>11.68</v>
      </c>
      <c r="G8" s="1263">
        <v>12.03</v>
      </c>
      <c r="H8" s="1263">
        <v>12.36</v>
      </c>
      <c r="I8" s="1263">
        <v>12.57</v>
      </c>
      <c r="J8" s="1263">
        <v>12.43</v>
      </c>
      <c r="K8" s="1263">
        <v>11.3</v>
      </c>
      <c r="L8" s="1263">
        <v>9.56</v>
      </c>
      <c r="M8" s="1263">
        <v>11.28</v>
      </c>
      <c r="N8" s="1263">
        <v>11.92</v>
      </c>
      <c r="O8" s="1265">
        <v>11.34</v>
      </c>
    </row>
    <row r="9" spans="1:15" ht="15" customHeight="1">
      <c r="A9" s="1261" t="s">
        <v>948</v>
      </c>
      <c r="B9" s="1262" t="s">
        <v>949</v>
      </c>
      <c r="C9" s="1263">
        <v>8.49</v>
      </c>
      <c r="D9" s="1263">
        <v>5.94</v>
      </c>
      <c r="E9" s="1263">
        <v>7.24</v>
      </c>
      <c r="F9" s="1263">
        <v>8.74</v>
      </c>
      <c r="G9" s="1263">
        <v>6.05</v>
      </c>
      <c r="H9" s="1263">
        <v>3.93</v>
      </c>
      <c r="I9" s="1263">
        <v>7.57</v>
      </c>
      <c r="J9" s="1263">
        <v>7.56</v>
      </c>
      <c r="K9" s="1263">
        <v>6.38</v>
      </c>
      <c r="L9" s="1263">
        <v>4.93</v>
      </c>
      <c r="M9" s="1263">
        <v>5.31</v>
      </c>
      <c r="N9" s="1263">
        <v>6.01</v>
      </c>
      <c r="O9" s="1265">
        <v>6.5</v>
      </c>
    </row>
    <row r="10" spans="1:15" ht="15" customHeight="1">
      <c r="A10" s="1261" t="s">
        <v>950</v>
      </c>
      <c r="B10" s="1262" t="s">
        <v>951</v>
      </c>
      <c r="C10" s="1263">
        <v>6.36</v>
      </c>
      <c r="D10" s="1263">
        <v>6.26</v>
      </c>
      <c r="E10" s="1263">
        <v>6.54</v>
      </c>
      <c r="F10" s="1263">
        <v>7.02</v>
      </c>
      <c r="G10" s="1263">
        <v>6.91</v>
      </c>
      <c r="H10" s="1263">
        <v>6.99</v>
      </c>
      <c r="I10" s="1263">
        <v>7.38</v>
      </c>
      <c r="J10" s="1263">
        <v>7.97</v>
      </c>
      <c r="K10" s="1263">
        <v>8.12</v>
      </c>
      <c r="L10" s="1263">
        <v>7.94</v>
      </c>
      <c r="M10" s="1263">
        <v>7.89</v>
      </c>
      <c r="N10" s="1263">
        <v>8.33</v>
      </c>
      <c r="O10" s="1265">
        <v>7.35</v>
      </c>
    </row>
    <row r="11" spans="1:15" ht="15" customHeight="1">
      <c r="A11" s="1261" t="s">
        <v>952</v>
      </c>
      <c r="B11" s="1262" t="s">
        <v>953</v>
      </c>
      <c r="C11" s="1263">
        <v>8.34</v>
      </c>
      <c r="D11" s="1263">
        <v>8.61</v>
      </c>
      <c r="E11" s="1263">
        <v>8.78</v>
      </c>
      <c r="F11" s="1263">
        <v>9.14</v>
      </c>
      <c r="G11" s="1263">
        <v>9.69</v>
      </c>
      <c r="H11" s="1263">
        <v>11.83</v>
      </c>
      <c r="I11" s="1263">
        <v>12.68</v>
      </c>
      <c r="J11" s="1263">
        <v>12.21</v>
      </c>
      <c r="K11" s="1263">
        <v>10.93</v>
      </c>
      <c r="L11" s="1263">
        <v>12.7</v>
      </c>
      <c r="M11" s="1263">
        <v>12.88</v>
      </c>
      <c r="N11" s="1263">
        <v>12.66</v>
      </c>
      <c r="O11" s="1265">
        <v>10.93</v>
      </c>
    </row>
    <row r="12" spans="1:15" ht="15" customHeight="1">
      <c r="A12" s="1261" t="s">
        <v>954</v>
      </c>
      <c r="B12" s="1262" t="s">
        <v>955</v>
      </c>
      <c r="C12" s="1263">
        <v>12.180580266567938</v>
      </c>
      <c r="D12" s="1263">
        <v>11.753995135135135</v>
      </c>
      <c r="E12" s="1263">
        <v>11.43</v>
      </c>
      <c r="F12" s="1263">
        <v>11.62647106257875</v>
      </c>
      <c r="G12" s="1263">
        <v>11.507426486486487</v>
      </c>
      <c r="H12" s="1263">
        <v>11.47</v>
      </c>
      <c r="I12" s="1263">
        <v>11.624515713784637</v>
      </c>
      <c r="J12" s="1263">
        <v>10.994226486486486</v>
      </c>
      <c r="K12" s="1263">
        <v>9.76545743647647</v>
      </c>
      <c r="L12" s="1263">
        <v>8.51255915744377</v>
      </c>
      <c r="M12" s="1263">
        <v>6.032429189189189</v>
      </c>
      <c r="N12" s="1263">
        <v>5.6191894558599635</v>
      </c>
      <c r="O12" s="1265">
        <v>10.22055196436712</v>
      </c>
    </row>
    <row r="13" spans="1:15" ht="15" customHeight="1">
      <c r="A13" s="1261" t="s">
        <v>956</v>
      </c>
      <c r="B13" s="1262" t="s">
        <v>957</v>
      </c>
      <c r="C13" s="1263">
        <v>4.868429567408652</v>
      </c>
      <c r="D13" s="1263">
        <v>3.3598782967250815</v>
      </c>
      <c r="E13" s="1263">
        <v>3.8128924099661266</v>
      </c>
      <c r="F13" s="1263">
        <v>3.358146871062578</v>
      </c>
      <c r="G13" s="1263">
        <v>2.630800540540541</v>
      </c>
      <c r="H13" s="1263">
        <v>2.7138949166740067</v>
      </c>
      <c r="I13" s="1263">
        <v>3.9024395212095753</v>
      </c>
      <c r="J13" s="1263">
        <v>4.0046837837837845</v>
      </c>
      <c r="K13" s="1263">
        <v>4.168231948270435</v>
      </c>
      <c r="L13" s="1263">
        <v>3.4432686832740216</v>
      </c>
      <c r="M13" s="1263">
        <v>3.2424281081081077</v>
      </c>
      <c r="N13" s="1263">
        <v>2.8717697704892062</v>
      </c>
      <c r="O13" s="1265">
        <v>3.5174291324677225</v>
      </c>
    </row>
    <row r="14" spans="1:15" ht="15" customHeight="1">
      <c r="A14" s="1261" t="s">
        <v>958</v>
      </c>
      <c r="B14" s="1262" t="s">
        <v>959</v>
      </c>
      <c r="C14" s="1263">
        <v>1.6129035699286014</v>
      </c>
      <c r="D14" s="1263">
        <v>0.89907419712949</v>
      </c>
      <c r="E14" s="1263">
        <v>0.846207755463706</v>
      </c>
      <c r="F14" s="1263">
        <v>2.879197306069458</v>
      </c>
      <c r="G14" s="1263">
        <v>3.2362716517326144</v>
      </c>
      <c r="H14" s="1263">
        <v>3.288953117353205</v>
      </c>
      <c r="I14" s="1263">
        <v>1.6134097188476224</v>
      </c>
      <c r="J14" s="1263">
        <v>1.2147113333333335</v>
      </c>
      <c r="K14" s="1263">
        <v>2.1575733145895724</v>
      </c>
      <c r="L14" s="1263">
        <v>3.090519992960225</v>
      </c>
      <c r="M14" s="1263">
        <v>3.3535156756756757</v>
      </c>
      <c r="N14" s="1263">
        <v>3.3197895928330032</v>
      </c>
      <c r="O14" s="1265">
        <v>2.3316103563160104</v>
      </c>
    </row>
    <row r="15" spans="1:15" ht="15" customHeight="1">
      <c r="A15" s="1261" t="s">
        <v>960</v>
      </c>
      <c r="B15" s="1262" t="s">
        <v>961</v>
      </c>
      <c r="C15" s="1263">
        <v>3.3968185352308224</v>
      </c>
      <c r="D15" s="1263">
        <v>2.895359281579573</v>
      </c>
      <c r="E15" s="1263">
        <v>3.4084731132075468</v>
      </c>
      <c r="F15" s="1263">
        <v>4.093331220329517</v>
      </c>
      <c r="G15" s="1263">
        <v>3.994682751045284</v>
      </c>
      <c r="H15" s="1263">
        <v>4.440908264329805</v>
      </c>
      <c r="I15" s="1263">
        <v>5.164051891704268</v>
      </c>
      <c r="J15" s="1263">
        <v>5.596070322580646</v>
      </c>
      <c r="K15" s="1263">
        <v>5.456351824840063</v>
      </c>
      <c r="L15" s="1263">
        <v>5.726184461067665</v>
      </c>
      <c r="M15" s="1263">
        <v>5.46250458618313</v>
      </c>
      <c r="N15" s="1263">
        <v>5.360435168115558</v>
      </c>
      <c r="O15" s="1265">
        <v>4.662800140488818</v>
      </c>
    </row>
    <row r="16" spans="1:15" ht="15" customHeight="1">
      <c r="A16" s="1261" t="s">
        <v>962</v>
      </c>
      <c r="B16" s="1262" t="s">
        <v>963</v>
      </c>
      <c r="C16" s="1263">
        <v>5.425047309961818</v>
      </c>
      <c r="D16" s="1263">
        <v>5.222550591166958</v>
      </c>
      <c r="E16" s="1263">
        <v>4.872020754716981</v>
      </c>
      <c r="F16" s="1263">
        <v>5.242749264705882</v>
      </c>
      <c r="G16" s="1263">
        <v>5.304209852404553</v>
      </c>
      <c r="H16" s="1263">
        <v>5.26434765889847</v>
      </c>
      <c r="I16" s="1263">
        <v>5.170746858729607</v>
      </c>
      <c r="J16" s="1263">
        <v>4.551349535702849</v>
      </c>
      <c r="K16" s="1263">
        <v>3.871767249497724</v>
      </c>
      <c r="L16" s="1263">
        <v>4.674502013189865</v>
      </c>
      <c r="M16" s="1263">
        <v>4.940809824561403</v>
      </c>
      <c r="N16" s="1263">
        <v>4.9510305534645385</v>
      </c>
      <c r="O16" s="1265">
        <v>4.9643167763801666</v>
      </c>
    </row>
    <row r="17" spans="1:15" ht="15" customHeight="1">
      <c r="A17" s="1261" t="s">
        <v>964</v>
      </c>
      <c r="B17" s="1262" t="s">
        <v>965</v>
      </c>
      <c r="C17" s="1263">
        <v>4.775216950572465</v>
      </c>
      <c r="D17" s="1263">
        <v>3.77765162028212</v>
      </c>
      <c r="E17" s="1263">
        <v>4.663893382237086</v>
      </c>
      <c r="F17" s="1263">
        <v>4.9555454448777025</v>
      </c>
      <c r="G17" s="1263">
        <v>4.953859860574043</v>
      </c>
      <c r="H17" s="1263">
        <v>4.846119482616302</v>
      </c>
      <c r="I17" s="1263">
        <v>5.187522395978776</v>
      </c>
      <c r="J17" s="1263">
        <v>5.385691068024617</v>
      </c>
      <c r="K17" s="1263">
        <v>5.052342023311288</v>
      </c>
      <c r="L17" s="1263">
        <v>4.859117983803406</v>
      </c>
      <c r="M17" s="1263">
        <v>4.519417635205055</v>
      </c>
      <c r="N17" s="1263">
        <v>3.780621060673431</v>
      </c>
      <c r="O17" s="1265">
        <v>4.708875790310837</v>
      </c>
    </row>
    <row r="18" spans="1:16" ht="15" customHeight="1">
      <c r="A18" s="1261" t="s">
        <v>966</v>
      </c>
      <c r="B18" s="1262" t="s">
        <v>967</v>
      </c>
      <c r="C18" s="1263">
        <v>3.41748440269408</v>
      </c>
      <c r="D18" s="1263">
        <v>3.4932778280050107</v>
      </c>
      <c r="E18" s="1263">
        <v>3.5961985600462625</v>
      </c>
      <c r="F18" s="1263">
        <v>4.02602993577213</v>
      </c>
      <c r="G18" s="1263">
        <v>3.7520925058548005</v>
      </c>
      <c r="H18" s="1263">
        <v>4.10236892545691</v>
      </c>
      <c r="I18" s="1263">
        <v>4.0122495923431405</v>
      </c>
      <c r="J18" s="1263">
        <v>3.906800049016938</v>
      </c>
      <c r="K18" s="1263">
        <v>4.055525032860332</v>
      </c>
      <c r="L18" s="1263">
        <v>2.911661630829377</v>
      </c>
      <c r="M18" s="1263">
        <v>1.6678396383639233</v>
      </c>
      <c r="N18" s="1263">
        <v>2.9805422437758247</v>
      </c>
      <c r="O18" s="1265">
        <v>3.4814174393084554</v>
      </c>
      <c r="P18" s="1266"/>
    </row>
    <row r="19" spans="1:15" ht="15" customHeight="1">
      <c r="A19" s="1267" t="s">
        <v>968</v>
      </c>
      <c r="B19" s="1268" t="s">
        <v>798</v>
      </c>
      <c r="C19" s="1263">
        <v>4.027662566465792</v>
      </c>
      <c r="D19" s="1263">
        <v>3.6609049773755653</v>
      </c>
      <c r="E19" s="1263">
        <v>3.701351713395639</v>
      </c>
      <c r="F19" s="1263">
        <v>3.676631343283582</v>
      </c>
      <c r="G19" s="1263">
        <v>3.850785333333333</v>
      </c>
      <c r="H19" s="1263">
        <v>3.9490213213213217</v>
      </c>
      <c r="I19" s="1263">
        <v>3.940556451612903</v>
      </c>
      <c r="J19" s="1263">
        <v>3.8080159420289847</v>
      </c>
      <c r="K19" s="1263">
        <v>1.6973710622710623</v>
      </c>
      <c r="L19" s="1263">
        <v>0.7020408450704225</v>
      </c>
      <c r="M19" s="1263">
        <v>0.8240442028985507</v>
      </c>
      <c r="N19" s="1263">
        <v>1.4706548192771083</v>
      </c>
      <c r="O19" s="1265">
        <v>2.929587760230834</v>
      </c>
    </row>
    <row r="20" spans="1:16" ht="15" customHeight="1">
      <c r="A20" s="1261" t="s">
        <v>969</v>
      </c>
      <c r="B20" s="1262" t="s">
        <v>776</v>
      </c>
      <c r="C20" s="1263">
        <v>0.6176727272727273</v>
      </c>
      <c r="D20" s="1263">
        <v>0.629863076923077</v>
      </c>
      <c r="E20" s="1263">
        <v>1.3400342756183745</v>
      </c>
      <c r="F20" s="1263">
        <v>1.9721844155844157</v>
      </c>
      <c r="G20" s="1263">
        <v>2.401290153846154</v>
      </c>
      <c r="H20" s="1263">
        <v>2.080350530035336</v>
      </c>
      <c r="I20" s="1263">
        <v>2.3784652173913043</v>
      </c>
      <c r="J20" s="1263">
        <v>2.9391873188405797</v>
      </c>
      <c r="K20" s="1263">
        <v>3.109814156626506</v>
      </c>
      <c r="L20" s="1263">
        <v>3.6963909090909097</v>
      </c>
      <c r="M20" s="1263">
        <v>3.8208818461538465</v>
      </c>
      <c r="N20" s="1263">
        <v>3.939815901060071</v>
      </c>
      <c r="O20" s="1265">
        <v>2.4576696244599545</v>
      </c>
      <c r="P20" s="1266"/>
    </row>
    <row r="21" spans="1:15" s="1093" customFormat="1" ht="15" customHeight="1">
      <c r="A21" s="1269" t="s">
        <v>970</v>
      </c>
      <c r="B21" s="1270" t="s">
        <v>7</v>
      </c>
      <c r="C21" s="1263">
        <v>2.2590185714285718</v>
      </c>
      <c r="D21" s="1263">
        <v>3.3845412060301507</v>
      </c>
      <c r="E21" s="1263">
        <v>3.102005803571429</v>
      </c>
      <c r="F21" s="1263">
        <v>2.687988475836431</v>
      </c>
      <c r="G21" s="1263">
        <v>2.1998130653266332</v>
      </c>
      <c r="H21" s="1263">
        <v>2.4648049469964666</v>
      </c>
      <c r="I21" s="1263">
        <v>2.2032</v>
      </c>
      <c r="J21" s="1263">
        <v>2.651</v>
      </c>
      <c r="K21" s="1263">
        <v>2.8861</v>
      </c>
      <c r="L21" s="1263">
        <v>3.6293</v>
      </c>
      <c r="M21" s="1263">
        <v>3.3082</v>
      </c>
      <c r="N21" s="1263">
        <v>3.2485</v>
      </c>
      <c r="O21" s="1265">
        <v>2.8427</v>
      </c>
    </row>
    <row r="22" spans="1:15" s="1276" customFormat="1" ht="15" customHeight="1">
      <c r="A22" s="1271" t="s">
        <v>970</v>
      </c>
      <c r="B22" s="1272" t="s">
        <v>8</v>
      </c>
      <c r="C22" s="1273">
        <v>2.9887</v>
      </c>
      <c r="D22" s="1263">
        <v>2.7829</v>
      </c>
      <c r="E22" s="1263">
        <v>2.5369</v>
      </c>
      <c r="F22" s="1263">
        <v>2.1101</v>
      </c>
      <c r="G22" s="1263">
        <v>1.9827</v>
      </c>
      <c r="H22" s="1263">
        <v>2.6703</v>
      </c>
      <c r="I22" s="1263">
        <v>2.5963603174603174</v>
      </c>
      <c r="J22" s="1263">
        <v>2.3605678095238094</v>
      </c>
      <c r="K22" s="1263">
        <v>1.8496</v>
      </c>
      <c r="L22" s="1263">
        <v>2.4269</v>
      </c>
      <c r="M22" s="1263">
        <v>2.1681</v>
      </c>
      <c r="N22" s="1274">
        <v>2.7651367875647668</v>
      </c>
      <c r="O22" s="1275">
        <v>2.4216334168057867</v>
      </c>
    </row>
    <row r="23" spans="1:15" s="1284" customFormat="1" ht="15" customHeight="1" thickBot="1">
      <c r="A23" s="1277" t="s">
        <v>970</v>
      </c>
      <c r="B23" s="1278" t="s">
        <v>468</v>
      </c>
      <c r="C23" s="1279">
        <v>4.2514</v>
      </c>
      <c r="D23" s="1280">
        <v>2.1419</v>
      </c>
      <c r="E23" s="1281">
        <v>2.3486</v>
      </c>
      <c r="F23" s="1281">
        <v>3.0267</v>
      </c>
      <c r="G23" s="1281">
        <v>3.5927</v>
      </c>
      <c r="H23" s="1281">
        <v>3.8637</v>
      </c>
      <c r="I23" s="1280">
        <v>5.7924</v>
      </c>
      <c r="J23" s="1280">
        <v>5.5404</v>
      </c>
      <c r="K23" s="1280">
        <v>4.0699</v>
      </c>
      <c r="L23" s="1280"/>
      <c r="M23" s="1280"/>
      <c r="N23" s="1282"/>
      <c r="O23" s="1283">
        <v>2.55</v>
      </c>
    </row>
  </sheetData>
  <sheetProtection/>
  <mergeCells count="4">
    <mergeCell ref="A1:O1"/>
    <mergeCell ref="A2:O2"/>
    <mergeCell ref="A5:A6"/>
    <mergeCell ref="C5:N5"/>
  </mergeCells>
  <printOptions horizontalCentered="1"/>
  <pageMargins left="0.75" right="0.7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O28"/>
  <sheetViews>
    <sheetView zoomScalePageLayoutView="0" workbookViewId="0" topLeftCell="B1">
      <selection activeCell="R13" sqref="R13"/>
    </sheetView>
  </sheetViews>
  <sheetFormatPr defaultColWidth="9.421875" defaultRowHeight="12.75"/>
  <cols>
    <col min="1" max="1" width="9.28125" style="1286" hidden="1" customWidth="1"/>
    <col min="2" max="2" width="7.8515625" style="1286" customWidth="1"/>
    <col min="3" max="13" width="5.28125" style="1285" customWidth="1"/>
    <col min="14" max="14" width="6.28125" style="1285" customWidth="1"/>
    <col min="15" max="15" width="8.00390625" style="1286" customWidth="1"/>
    <col min="16" max="16384" width="9.421875" style="1285" customWidth="1"/>
  </cols>
  <sheetData>
    <row r="1" spans="1:15" ht="12.75">
      <c r="A1" s="1457" t="s">
        <v>417</v>
      </c>
      <c r="B1" s="1457"/>
      <c r="C1" s="1457"/>
      <c r="D1" s="1457"/>
      <c r="E1" s="1457"/>
      <c r="F1" s="1457"/>
      <c r="G1" s="1457"/>
      <c r="H1" s="1457"/>
      <c r="I1" s="1457"/>
      <c r="J1" s="1457"/>
      <c r="K1" s="1457"/>
      <c r="L1" s="1457"/>
      <c r="M1" s="1457"/>
      <c r="N1" s="1457"/>
      <c r="O1" s="1457"/>
    </row>
    <row r="2" spans="1:15" ht="18.75">
      <c r="A2" s="1481" t="s">
        <v>971</v>
      </c>
      <c r="B2" s="1481"/>
      <c r="C2" s="1481"/>
      <c r="D2" s="1481"/>
      <c r="E2" s="1481"/>
      <c r="F2" s="1481"/>
      <c r="G2" s="1481"/>
      <c r="H2" s="1481"/>
      <c r="I2" s="1481"/>
      <c r="J2" s="1481"/>
      <c r="K2" s="1481"/>
      <c r="L2" s="1481"/>
      <c r="M2" s="1481"/>
      <c r="N2" s="1481"/>
      <c r="O2" s="1481"/>
    </row>
    <row r="3" spans="1:15" ht="12.75" hidden="1">
      <c r="A3" s="153"/>
      <c r="B3" s="153"/>
      <c r="C3" s="1093"/>
      <c r="D3" s="1255"/>
      <c r="E3" s="1255"/>
      <c r="F3" s="1255"/>
      <c r="G3" s="1093"/>
      <c r="H3" s="1093"/>
      <c r="I3" s="1093"/>
      <c r="J3" s="1093"/>
      <c r="K3" s="1093"/>
      <c r="L3" s="1093"/>
      <c r="M3" s="1093"/>
      <c r="N3" s="1093"/>
      <c r="O3" s="153"/>
    </row>
    <row r="4" spans="1:15" ht="13.5" thickBot="1">
      <c r="A4" s="153"/>
      <c r="B4" s="153"/>
      <c r="C4" s="1093"/>
      <c r="D4" s="1093"/>
      <c r="E4" s="1093"/>
      <c r="F4" s="1093"/>
      <c r="G4" s="1093"/>
      <c r="H4" s="1093"/>
      <c r="I4" s="1093"/>
      <c r="J4" s="1093"/>
      <c r="K4" s="1093"/>
      <c r="L4" s="1255"/>
      <c r="M4" s="1093"/>
      <c r="N4" s="1093"/>
      <c r="O4" s="1256" t="s">
        <v>942</v>
      </c>
    </row>
    <row r="5" spans="1:15" s="1286" customFormat="1" ht="12.75">
      <c r="A5" s="1499" t="s">
        <v>943</v>
      </c>
      <c r="B5" s="1501" t="s">
        <v>943</v>
      </c>
      <c r="C5" s="1503" t="s">
        <v>443</v>
      </c>
      <c r="D5" s="1497"/>
      <c r="E5" s="1497"/>
      <c r="F5" s="1497"/>
      <c r="G5" s="1497"/>
      <c r="H5" s="1497"/>
      <c r="I5" s="1497"/>
      <c r="J5" s="1497"/>
      <c r="K5" s="1497"/>
      <c r="L5" s="1497"/>
      <c r="M5" s="1497"/>
      <c r="N5" s="1498"/>
      <c r="O5" s="1257" t="s">
        <v>720</v>
      </c>
    </row>
    <row r="6" spans="1:15" s="1286" customFormat="1" ht="12.75">
      <c r="A6" s="1500"/>
      <c r="B6" s="1502"/>
      <c r="C6" s="1287" t="s">
        <v>10</v>
      </c>
      <c r="D6" s="1260" t="s">
        <v>349</v>
      </c>
      <c r="E6" s="1260" t="s">
        <v>350</v>
      </c>
      <c r="F6" s="1260" t="s">
        <v>351</v>
      </c>
      <c r="G6" s="1260" t="s">
        <v>352</v>
      </c>
      <c r="H6" s="1260" t="s">
        <v>353</v>
      </c>
      <c r="I6" s="1260" t="s">
        <v>354</v>
      </c>
      <c r="J6" s="1260" t="s">
        <v>355</v>
      </c>
      <c r="K6" s="1260" t="s">
        <v>356</v>
      </c>
      <c r="L6" s="1260" t="s">
        <v>357</v>
      </c>
      <c r="M6" s="1260" t="s">
        <v>450</v>
      </c>
      <c r="N6" s="261" t="s">
        <v>451</v>
      </c>
      <c r="O6" s="262" t="s">
        <v>211</v>
      </c>
    </row>
    <row r="7" spans="1:15" ht="15.75" customHeight="1">
      <c r="A7" s="1288" t="s">
        <v>954</v>
      </c>
      <c r="B7" s="1262" t="s">
        <v>955</v>
      </c>
      <c r="C7" s="1289" t="s">
        <v>650</v>
      </c>
      <c r="D7" s="1290" t="s">
        <v>650</v>
      </c>
      <c r="E7" s="1290" t="s">
        <v>650</v>
      </c>
      <c r="F7" s="1290" t="s">
        <v>650</v>
      </c>
      <c r="G7" s="1290" t="s">
        <v>650</v>
      </c>
      <c r="H7" s="1263">
        <v>11.9631</v>
      </c>
      <c r="I7" s="1290" t="s">
        <v>650</v>
      </c>
      <c r="J7" s="1290" t="s">
        <v>650</v>
      </c>
      <c r="K7" s="1263">
        <v>10.5283</v>
      </c>
      <c r="L7" s="1290" t="s">
        <v>650</v>
      </c>
      <c r="M7" s="1263">
        <v>8.9766</v>
      </c>
      <c r="N7" s="1291" t="s">
        <v>650</v>
      </c>
      <c r="O7" s="1405">
        <v>10.344</v>
      </c>
    </row>
    <row r="8" spans="1:15" ht="15.75" customHeight="1">
      <c r="A8" s="1288" t="s">
        <v>956</v>
      </c>
      <c r="B8" s="1262" t="s">
        <v>957</v>
      </c>
      <c r="C8" s="1289" t="s">
        <v>650</v>
      </c>
      <c r="D8" s="1290" t="s">
        <v>650</v>
      </c>
      <c r="E8" s="1290" t="s">
        <v>650</v>
      </c>
      <c r="F8" s="1290" t="s">
        <v>650</v>
      </c>
      <c r="G8" s="1290" t="s">
        <v>650</v>
      </c>
      <c r="H8" s="1263">
        <v>6.3049</v>
      </c>
      <c r="I8" s="1290" t="s">
        <v>650</v>
      </c>
      <c r="J8" s="1290" t="s">
        <v>650</v>
      </c>
      <c r="K8" s="1263">
        <v>7.2517</v>
      </c>
      <c r="L8" s="1290" t="s">
        <v>650</v>
      </c>
      <c r="M8" s="1263">
        <v>6.9928</v>
      </c>
      <c r="N8" s="1291" t="s">
        <v>650</v>
      </c>
      <c r="O8" s="1405">
        <v>6.8624</v>
      </c>
    </row>
    <row r="9" spans="1:15" ht="15.75" customHeight="1">
      <c r="A9" s="1288" t="s">
        <v>958</v>
      </c>
      <c r="B9" s="1262" t="s">
        <v>959</v>
      </c>
      <c r="C9" s="1289" t="s">
        <v>650</v>
      </c>
      <c r="D9" s="1290" t="s">
        <v>650</v>
      </c>
      <c r="E9" s="1290" t="s">
        <v>650</v>
      </c>
      <c r="F9" s="1290" t="s">
        <v>650</v>
      </c>
      <c r="G9" s="1290" t="s">
        <v>650</v>
      </c>
      <c r="H9" s="1290" t="s">
        <v>650</v>
      </c>
      <c r="I9" s="1290" t="s">
        <v>650</v>
      </c>
      <c r="J9" s="1290" t="s">
        <v>650</v>
      </c>
      <c r="K9" s="1263">
        <v>4.9129</v>
      </c>
      <c r="L9" s="1263">
        <v>5.424</v>
      </c>
      <c r="M9" s="1263">
        <v>5.3116</v>
      </c>
      <c r="N9" s="1291" t="s">
        <v>650</v>
      </c>
      <c r="O9" s="1405">
        <v>5.1282</v>
      </c>
    </row>
    <row r="10" spans="1:15" ht="15.75" customHeight="1">
      <c r="A10" s="1288" t="s">
        <v>960</v>
      </c>
      <c r="B10" s="1262" t="s">
        <v>961</v>
      </c>
      <c r="C10" s="1289" t="s">
        <v>650</v>
      </c>
      <c r="D10" s="1290" t="s">
        <v>650</v>
      </c>
      <c r="E10" s="1290" t="s">
        <v>650</v>
      </c>
      <c r="F10" s="1290" t="s">
        <v>650</v>
      </c>
      <c r="G10" s="1263">
        <v>5.6721</v>
      </c>
      <c r="H10" s="1263">
        <v>5.5712</v>
      </c>
      <c r="I10" s="1263">
        <v>6.0824</v>
      </c>
      <c r="J10" s="1263">
        <v>7.2849</v>
      </c>
      <c r="K10" s="1263">
        <v>6.142</v>
      </c>
      <c r="L10" s="1290" t="s">
        <v>650</v>
      </c>
      <c r="M10" s="1290" t="s">
        <v>650</v>
      </c>
      <c r="N10" s="1291" t="s">
        <v>650</v>
      </c>
      <c r="O10" s="1405">
        <v>6.1565</v>
      </c>
    </row>
    <row r="11" spans="1:15" ht="15.75" customHeight="1">
      <c r="A11" s="1288" t="s">
        <v>962</v>
      </c>
      <c r="B11" s="1262" t="s">
        <v>963</v>
      </c>
      <c r="C11" s="1289" t="s">
        <v>650</v>
      </c>
      <c r="D11" s="1290" t="s">
        <v>650</v>
      </c>
      <c r="E11" s="1290" t="s">
        <v>650</v>
      </c>
      <c r="F11" s="1290" t="s">
        <v>650</v>
      </c>
      <c r="G11" s="1263">
        <v>5.731</v>
      </c>
      <c r="H11" s="1263">
        <v>5.4412</v>
      </c>
      <c r="I11" s="1263">
        <v>5.4568</v>
      </c>
      <c r="J11" s="1263">
        <v>5.113</v>
      </c>
      <c r="K11" s="1263">
        <v>4.921</v>
      </c>
      <c r="L11" s="1263">
        <v>5.2675</v>
      </c>
      <c r="M11" s="1263">
        <v>5.5204</v>
      </c>
      <c r="N11" s="1292">
        <v>5.6215</v>
      </c>
      <c r="O11" s="1405">
        <v>5.2623</v>
      </c>
    </row>
    <row r="12" spans="1:15" ht="15.75" customHeight="1">
      <c r="A12" s="1288" t="s">
        <v>964</v>
      </c>
      <c r="B12" s="1262" t="s">
        <v>965</v>
      </c>
      <c r="C12" s="1289" t="s">
        <v>650</v>
      </c>
      <c r="D12" s="1290" t="s">
        <v>650</v>
      </c>
      <c r="E12" s="1290" t="s">
        <v>650</v>
      </c>
      <c r="F12" s="1290" t="s">
        <v>650</v>
      </c>
      <c r="G12" s="1263">
        <v>5.5134</v>
      </c>
      <c r="H12" s="1263">
        <v>5.1547</v>
      </c>
      <c r="I12" s="1263">
        <v>5.6571</v>
      </c>
      <c r="J12" s="1263">
        <v>5.5606</v>
      </c>
      <c r="K12" s="1263">
        <v>5.1416</v>
      </c>
      <c r="L12" s="1263">
        <v>5.04</v>
      </c>
      <c r="M12" s="1263">
        <v>4.9911</v>
      </c>
      <c r="N12" s="1292">
        <v>4.4332</v>
      </c>
      <c r="O12" s="1405">
        <v>5.2011</v>
      </c>
    </row>
    <row r="13" spans="1:15" ht="15.75" customHeight="1">
      <c r="A13" s="1288" t="s">
        <v>966</v>
      </c>
      <c r="B13" s="1262" t="s">
        <v>967</v>
      </c>
      <c r="C13" s="1289" t="s">
        <v>650</v>
      </c>
      <c r="D13" s="1290" t="s">
        <v>650</v>
      </c>
      <c r="E13" s="1290" t="s">
        <v>650</v>
      </c>
      <c r="F13" s="1290" t="s">
        <v>650</v>
      </c>
      <c r="G13" s="1263">
        <v>4.0799</v>
      </c>
      <c r="H13" s="1263">
        <v>4.4582</v>
      </c>
      <c r="I13" s="1263">
        <v>4.2217</v>
      </c>
      <c r="J13" s="1263">
        <v>4.940833333333333</v>
      </c>
      <c r="K13" s="1263">
        <v>5.125140609689712</v>
      </c>
      <c r="L13" s="1263">
        <v>4.6283</v>
      </c>
      <c r="M13" s="1263">
        <v>3.313868815443266</v>
      </c>
      <c r="N13" s="1292">
        <v>4.928079080914116</v>
      </c>
      <c r="O13" s="1405">
        <v>4.7107238804707094</v>
      </c>
    </row>
    <row r="14" spans="1:15" ht="15.75" customHeight="1">
      <c r="A14" s="1288" t="s">
        <v>968</v>
      </c>
      <c r="B14" s="1268" t="s">
        <v>798</v>
      </c>
      <c r="C14" s="1273">
        <v>5.313810591133005</v>
      </c>
      <c r="D14" s="1263">
        <v>5.181625</v>
      </c>
      <c r="E14" s="1263">
        <v>5.297252284263959</v>
      </c>
      <c r="F14" s="1263">
        <v>5.152060401853295</v>
      </c>
      <c r="G14" s="1263">
        <v>5.120841242937853</v>
      </c>
      <c r="H14" s="1263">
        <v>4.954478199052133</v>
      </c>
      <c r="I14" s="1263">
        <v>4.7035</v>
      </c>
      <c r="J14" s="1263">
        <v>4.042</v>
      </c>
      <c r="K14" s="1263">
        <v>3.018677865612648</v>
      </c>
      <c r="L14" s="1263">
        <v>2.652016149068323</v>
      </c>
      <c r="M14" s="1263">
        <v>2.5699083938892775</v>
      </c>
      <c r="N14" s="1292">
        <v>3.8123749843660346</v>
      </c>
      <c r="O14" s="1405">
        <v>4.1462783631415165</v>
      </c>
    </row>
    <row r="15" spans="1:15" ht="15.75" customHeight="1">
      <c r="A15" s="1288" t="s">
        <v>969</v>
      </c>
      <c r="B15" s="1262" t="s">
        <v>776</v>
      </c>
      <c r="C15" s="1289" t="s">
        <v>650</v>
      </c>
      <c r="D15" s="1290" t="s">
        <v>650</v>
      </c>
      <c r="E15" s="1263">
        <v>3.5281</v>
      </c>
      <c r="F15" s="1263" t="s">
        <v>650</v>
      </c>
      <c r="G15" s="1263">
        <v>3.0617128712871287</v>
      </c>
      <c r="H15" s="1263">
        <v>2.494175</v>
      </c>
      <c r="I15" s="1263">
        <v>2.7779</v>
      </c>
      <c r="J15" s="1263">
        <v>3.536573184786784</v>
      </c>
      <c r="K15" s="1263">
        <v>3.9791776119402984</v>
      </c>
      <c r="L15" s="1263">
        <v>4.841109933774834</v>
      </c>
      <c r="M15" s="1263">
        <v>4.865694115697157</v>
      </c>
      <c r="N15" s="1292">
        <v>4.78535242830253</v>
      </c>
      <c r="O15" s="1405">
        <v>4.32219165363855</v>
      </c>
    </row>
    <row r="16" spans="1:15" ht="15.75" customHeight="1">
      <c r="A16" s="1293" t="s">
        <v>970</v>
      </c>
      <c r="B16" s="1270" t="s">
        <v>7</v>
      </c>
      <c r="C16" s="1294" t="s">
        <v>650</v>
      </c>
      <c r="D16" s="1295" t="s">
        <v>650</v>
      </c>
      <c r="E16" s="1296">
        <v>3.8745670329670325</v>
      </c>
      <c r="F16" s="1296">
        <v>3.9333</v>
      </c>
      <c r="G16" s="1296">
        <v>3.0897297029702973</v>
      </c>
      <c r="H16" s="1296">
        <v>3.4186746835443036</v>
      </c>
      <c r="I16" s="1296">
        <v>3.5002</v>
      </c>
      <c r="J16" s="1296">
        <v>3.7999</v>
      </c>
      <c r="K16" s="1296">
        <v>4.3114</v>
      </c>
      <c r="L16" s="1296">
        <v>4.2023</v>
      </c>
      <c r="M16" s="1296">
        <v>3.7381</v>
      </c>
      <c r="N16" s="1297">
        <v>4.04</v>
      </c>
      <c r="O16" s="1406">
        <v>3.9504</v>
      </c>
    </row>
    <row r="17" spans="1:15" s="1299" customFormat="1" ht="15.75" customHeight="1">
      <c r="A17" s="1293" t="s">
        <v>970</v>
      </c>
      <c r="B17" s="1270" t="s">
        <v>8</v>
      </c>
      <c r="C17" s="1294" t="s">
        <v>650</v>
      </c>
      <c r="D17" s="1295" t="s">
        <v>650</v>
      </c>
      <c r="E17" s="1296">
        <v>3.7822</v>
      </c>
      <c r="F17" s="1296">
        <v>3.3252</v>
      </c>
      <c r="G17" s="1296">
        <v>3.0398</v>
      </c>
      <c r="H17" s="1296">
        <v>3.1393</v>
      </c>
      <c r="I17" s="1298">
        <v>3.2068</v>
      </c>
      <c r="J17" s="1298">
        <v>3.0105</v>
      </c>
      <c r="K17" s="1296">
        <v>3.0861</v>
      </c>
      <c r="L17" s="1296">
        <v>3.546</v>
      </c>
      <c r="M17" s="1298">
        <v>3.187</v>
      </c>
      <c r="N17" s="1297">
        <v>3.9996456840042054</v>
      </c>
      <c r="O17" s="1406">
        <v>3.504522439769843</v>
      </c>
    </row>
    <row r="18" spans="1:15" s="1299" customFormat="1" ht="15.75" customHeight="1" thickBot="1">
      <c r="A18" s="1300" t="s">
        <v>970</v>
      </c>
      <c r="B18" s="1301" t="s">
        <v>468</v>
      </c>
      <c r="C18" s="1302" t="s">
        <v>650</v>
      </c>
      <c r="D18" s="1303">
        <v>3.0449</v>
      </c>
      <c r="E18" s="1304">
        <v>3.0448</v>
      </c>
      <c r="F18" s="1305">
        <v>3.2809</v>
      </c>
      <c r="G18" s="1305">
        <v>3.3989</v>
      </c>
      <c r="H18" s="1305">
        <v>4.6724</v>
      </c>
      <c r="I18" s="1305">
        <v>6.44</v>
      </c>
      <c r="J18" s="1305">
        <v>5.9542</v>
      </c>
      <c r="K18" s="1304">
        <v>4.822</v>
      </c>
      <c r="L18" s="1304"/>
      <c r="M18" s="1305"/>
      <c r="N18" s="1306"/>
      <c r="O18" s="1407">
        <v>2.49</v>
      </c>
    </row>
    <row r="19" spans="3:15" ht="12">
      <c r="C19" s="1307"/>
      <c r="D19" s="1307"/>
      <c r="E19" s="1307"/>
      <c r="F19" s="1307"/>
      <c r="G19" s="1307"/>
      <c r="H19" s="1307"/>
      <c r="I19" s="1307"/>
      <c r="J19" s="1307"/>
      <c r="K19" s="1307"/>
      <c r="L19" s="1307"/>
      <c r="M19" s="1307"/>
      <c r="N19" s="1307"/>
      <c r="O19" s="1308"/>
    </row>
    <row r="20" spans="3:15" ht="12">
      <c r="C20" s="1307"/>
      <c r="D20" s="1307"/>
      <c r="E20" s="1307"/>
      <c r="F20" s="1307"/>
      <c r="G20" s="1307"/>
      <c r="H20" s="1307"/>
      <c r="I20" s="1307"/>
      <c r="J20" s="1307"/>
      <c r="K20" s="1307"/>
      <c r="L20" s="1307"/>
      <c r="M20" s="1309"/>
      <c r="N20" s="1307"/>
      <c r="O20" s="1308"/>
    </row>
    <row r="21" spans="3:15" ht="12">
      <c r="C21" s="1307"/>
      <c r="D21" s="1307"/>
      <c r="E21" s="1307"/>
      <c r="F21" s="1307"/>
      <c r="G21" s="1307"/>
      <c r="H21" s="1307"/>
      <c r="I21" s="1307"/>
      <c r="J21" s="1307"/>
      <c r="K21" s="1307"/>
      <c r="L21" s="1307"/>
      <c r="M21" s="1309"/>
      <c r="N21" s="1307"/>
      <c r="O21" s="1308"/>
    </row>
    <row r="22" spans="3:15" ht="12">
      <c r="C22" s="1307"/>
      <c r="D22" s="1307"/>
      <c r="E22" s="1307"/>
      <c r="F22" s="1307"/>
      <c r="G22" s="1307"/>
      <c r="H22" s="1307"/>
      <c r="I22" s="1307"/>
      <c r="J22" s="1307"/>
      <c r="K22" s="1307"/>
      <c r="L22" s="1307"/>
      <c r="M22" s="1309"/>
      <c r="N22" s="1307"/>
      <c r="O22" s="1308"/>
    </row>
    <row r="23" spans="3:15" ht="12">
      <c r="C23" s="1307"/>
      <c r="D23" s="1307"/>
      <c r="E23" s="1307"/>
      <c r="F23" s="1307"/>
      <c r="G23" s="1307"/>
      <c r="H23" s="1307"/>
      <c r="I23" s="1307"/>
      <c r="J23" s="1307"/>
      <c r="K23" s="1307"/>
      <c r="L23" s="1307"/>
      <c r="M23" s="1310"/>
      <c r="N23" s="1307"/>
      <c r="O23" s="1308"/>
    </row>
    <row r="24" spans="3:15" ht="12">
      <c r="C24" s="1307"/>
      <c r="D24" s="1307"/>
      <c r="E24" s="1307"/>
      <c r="F24" s="1307"/>
      <c r="G24" s="1307"/>
      <c r="H24" s="1307"/>
      <c r="I24" s="1307"/>
      <c r="J24" s="1307"/>
      <c r="K24" s="1307"/>
      <c r="L24" s="1307"/>
      <c r="M24" s="1307"/>
      <c r="N24" s="1307"/>
      <c r="O24" s="1308"/>
    </row>
    <row r="25" spans="3:15" ht="12">
      <c r="C25" s="1307"/>
      <c r="D25" s="1307"/>
      <c r="E25" s="1307"/>
      <c r="F25" s="1307"/>
      <c r="G25" s="1307"/>
      <c r="H25" s="1307"/>
      <c r="I25" s="1307"/>
      <c r="J25" s="1307"/>
      <c r="K25" s="1307"/>
      <c r="L25" s="1307"/>
      <c r="M25" s="1307"/>
      <c r="N25" s="1307"/>
      <c r="O25" s="1308"/>
    </row>
    <row r="26" spans="3:15" ht="12">
      <c r="C26" s="1307"/>
      <c r="D26" s="1307"/>
      <c r="E26" s="1307"/>
      <c r="F26" s="1307"/>
      <c r="G26" s="1307"/>
      <c r="H26" s="1307"/>
      <c r="I26" s="1307"/>
      <c r="J26" s="1307"/>
      <c r="K26" s="1307"/>
      <c r="L26" s="1307"/>
      <c r="M26" s="1307"/>
      <c r="N26" s="1307"/>
      <c r="O26" s="1308"/>
    </row>
    <row r="27" spans="3:15" ht="12">
      <c r="C27" s="1307"/>
      <c r="D27" s="1307"/>
      <c r="E27" s="1307"/>
      <c r="F27" s="1307"/>
      <c r="G27" s="1307"/>
      <c r="H27" s="1307"/>
      <c r="I27" s="1307"/>
      <c r="J27" s="1307"/>
      <c r="K27" s="1307"/>
      <c r="L27" s="1307"/>
      <c r="M27" s="1307"/>
      <c r="N27" s="1307"/>
      <c r="O27" s="1308"/>
    </row>
    <row r="28" spans="3:15" ht="12">
      <c r="C28" s="1307"/>
      <c r="D28" s="1307"/>
      <c r="E28" s="1307"/>
      <c r="F28" s="1307"/>
      <c r="G28" s="1307"/>
      <c r="H28" s="1307"/>
      <c r="I28" s="1307"/>
      <c r="J28" s="1307"/>
      <c r="K28" s="1307"/>
      <c r="L28" s="1307"/>
      <c r="M28" s="1307"/>
      <c r="N28" s="1307"/>
      <c r="O28" s="1308"/>
    </row>
  </sheetData>
  <sheetProtection/>
  <mergeCells count="5">
    <mergeCell ref="A1:O1"/>
    <mergeCell ref="A2:O2"/>
    <mergeCell ref="A5:A6"/>
    <mergeCell ref="B5:B6"/>
    <mergeCell ref="C5:N5"/>
  </mergeCells>
  <printOptions horizontalCentered="1"/>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1:I18"/>
  <sheetViews>
    <sheetView zoomScalePageLayoutView="0" workbookViewId="0" topLeftCell="A1">
      <selection activeCell="G14" sqref="G14"/>
    </sheetView>
  </sheetViews>
  <sheetFormatPr defaultColWidth="11.00390625" defaultRowHeight="12.75"/>
  <cols>
    <col min="1" max="1" width="5.00390625" style="1244" customWidth="1"/>
    <col min="2" max="2" width="15.8515625" style="1244" customWidth="1"/>
    <col min="3" max="6" width="7.8515625" style="1244" customWidth="1"/>
    <col min="7" max="8" width="7.8515625" style="1311" customWidth="1"/>
    <col min="9" max="9" width="8.140625" style="1311" customWidth="1"/>
    <col min="10" max="16384" width="11.00390625" style="1244" customWidth="1"/>
  </cols>
  <sheetData>
    <row r="1" spans="2:8" ht="12.75">
      <c r="B1" s="1457" t="s">
        <v>418</v>
      </c>
      <c r="C1" s="1457"/>
      <c r="D1" s="1457"/>
      <c r="E1" s="1457"/>
      <c r="F1" s="1457"/>
      <c r="G1" s="1457"/>
      <c r="H1" s="153"/>
    </row>
    <row r="2" spans="2:8" ht="18.75">
      <c r="B2" s="1504" t="s">
        <v>972</v>
      </c>
      <c r="C2" s="1504"/>
      <c r="D2" s="1504"/>
      <c r="E2" s="1504"/>
      <c r="F2" s="1504"/>
      <c r="G2" s="1504"/>
      <c r="H2" s="1024"/>
    </row>
    <row r="3" spans="2:8" ht="18.75">
      <c r="B3" s="1504" t="s">
        <v>973</v>
      </c>
      <c r="C3" s="1504"/>
      <c r="D3" s="1504"/>
      <c r="E3" s="1504"/>
      <c r="F3" s="1504"/>
      <c r="G3" s="1504"/>
      <c r="H3" s="1024"/>
    </row>
    <row r="4" spans="2:7" ht="13.5" thickBot="1">
      <c r="B4" s="1093"/>
      <c r="C4" s="263"/>
      <c r="D4" s="263"/>
      <c r="E4" s="263"/>
      <c r="G4" s="1256" t="s">
        <v>942</v>
      </c>
    </row>
    <row r="5" spans="2:9" ht="12.75">
      <c r="B5" s="1312" t="s">
        <v>974</v>
      </c>
      <c r="C5" s="1313" t="s">
        <v>798</v>
      </c>
      <c r="D5" s="1313" t="s">
        <v>776</v>
      </c>
      <c r="E5" s="1314" t="s">
        <v>7</v>
      </c>
      <c r="F5" s="1314" t="s">
        <v>8</v>
      </c>
      <c r="G5" s="1315" t="s">
        <v>468</v>
      </c>
      <c r="I5" s="1244"/>
    </row>
    <row r="6" spans="2:9" ht="15.75" customHeight="1">
      <c r="B6" s="1316" t="s">
        <v>778</v>
      </c>
      <c r="C6" s="1296">
        <v>4.151581108829569</v>
      </c>
      <c r="D6" s="1296">
        <v>1.0163611046646555</v>
      </c>
      <c r="E6" s="1296">
        <v>2.4683254436238493</v>
      </c>
      <c r="F6" s="1296">
        <v>2.0735</v>
      </c>
      <c r="G6" s="1317">
        <v>4.0988</v>
      </c>
      <c r="I6" s="1244"/>
    </row>
    <row r="7" spans="2:9" ht="15.75" customHeight="1">
      <c r="B7" s="1316" t="s">
        <v>779</v>
      </c>
      <c r="C7" s="1296">
        <v>2.6650996015936252</v>
      </c>
      <c r="D7" s="1296">
        <v>0.38693505507026205</v>
      </c>
      <c r="E7" s="1296">
        <v>3.8682395168318435</v>
      </c>
      <c r="F7" s="1296">
        <v>1.8315</v>
      </c>
      <c r="G7" s="1317">
        <v>2.1819</v>
      </c>
      <c r="I7" s="1244"/>
    </row>
    <row r="8" spans="2:9" ht="15.75" customHeight="1">
      <c r="B8" s="1316" t="s">
        <v>780</v>
      </c>
      <c r="C8" s="1296">
        <v>3.597813121272366</v>
      </c>
      <c r="D8" s="1298">
        <v>0.8257719226018938</v>
      </c>
      <c r="E8" s="1296">
        <v>3.1771517899231903</v>
      </c>
      <c r="F8" s="1296">
        <v>2.1114</v>
      </c>
      <c r="G8" s="1317">
        <v>3.3517</v>
      </c>
      <c r="I8" s="1244"/>
    </row>
    <row r="9" spans="2:9" ht="15.75" customHeight="1">
      <c r="B9" s="1316" t="s">
        <v>781</v>
      </c>
      <c r="C9" s="1296">
        <v>4.207682092282675</v>
      </c>
      <c r="D9" s="1296">
        <v>2.2410335689045935</v>
      </c>
      <c r="E9" s="1296">
        <v>2.358943324653615</v>
      </c>
      <c r="F9" s="1296">
        <v>1.2029</v>
      </c>
      <c r="G9" s="1318">
        <v>3.7336</v>
      </c>
      <c r="I9" s="1244"/>
    </row>
    <row r="10" spans="2:9" ht="15.75" customHeight="1">
      <c r="B10" s="1316" t="s">
        <v>782</v>
      </c>
      <c r="C10" s="1296">
        <v>4.629822784810126</v>
      </c>
      <c r="D10" s="1296">
        <v>3.5449809402795425</v>
      </c>
      <c r="E10" s="1296">
        <v>0.9606522028369707</v>
      </c>
      <c r="F10" s="1296">
        <v>1.34</v>
      </c>
      <c r="G10" s="1318">
        <v>4.7295</v>
      </c>
      <c r="I10" s="1244"/>
    </row>
    <row r="11" spans="2:9" ht="15.75" customHeight="1">
      <c r="B11" s="1316" t="s">
        <v>783</v>
      </c>
      <c r="C11" s="1296">
        <v>4.680861812778603</v>
      </c>
      <c r="D11" s="1319">
        <v>3.4931097008159564</v>
      </c>
      <c r="E11" s="1319">
        <v>1.222</v>
      </c>
      <c r="F11" s="1320">
        <v>3.0295</v>
      </c>
      <c r="G11" s="1321">
        <v>4.9269</v>
      </c>
      <c r="I11" s="1244"/>
    </row>
    <row r="12" spans="2:9" ht="15.75" customHeight="1">
      <c r="B12" s="1316" t="s">
        <v>784</v>
      </c>
      <c r="C12" s="1296">
        <v>4.819987623762376</v>
      </c>
      <c r="D12" s="1319">
        <v>3.954523996852872</v>
      </c>
      <c r="E12" s="1320">
        <v>2.483</v>
      </c>
      <c r="F12" s="1320">
        <v>2.01308</v>
      </c>
      <c r="G12" s="1321">
        <v>7.55</v>
      </c>
      <c r="I12" s="1244"/>
    </row>
    <row r="13" spans="2:9" ht="15.75" customHeight="1">
      <c r="B13" s="1316" t="s">
        <v>785</v>
      </c>
      <c r="C13" s="1296">
        <v>3.665607142857143</v>
      </c>
      <c r="D13" s="1319">
        <v>4.332315789473684</v>
      </c>
      <c r="E13" s="1320">
        <v>2.837</v>
      </c>
      <c r="F13" s="1320">
        <v>1.3863</v>
      </c>
      <c r="G13" s="1321">
        <v>5.066</v>
      </c>
      <c r="I13" s="1244"/>
    </row>
    <row r="14" spans="2:9" ht="15.75" customHeight="1">
      <c r="B14" s="1316" t="s">
        <v>786</v>
      </c>
      <c r="C14" s="1296">
        <v>0.8290443686006825</v>
      </c>
      <c r="D14" s="1319">
        <v>4.502812465587491</v>
      </c>
      <c r="E14" s="1320">
        <v>1.965</v>
      </c>
      <c r="F14" s="1320">
        <v>1.6876</v>
      </c>
      <c r="G14" s="1321">
        <v>2.69</v>
      </c>
      <c r="I14" s="1244"/>
    </row>
    <row r="15" spans="2:9" ht="15.75" customHeight="1">
      <c r="B15" s="1316" t="s">
        <v>357</v>
      </c>
      <c r="C15" s="1296">
        <v>1.0105181918412347</v>
      </c>
      <c r="D15" s="1319">
        <v>4.2827892720306515</v>
      </c>
      <c r="E15" s="1320">
        <v>3.516</v>
      </c>
      <c r="F15" s="1320">
        <v>3.3494</v>
      </c>
      <c r="G15" s="1321"/>
      <c r="I15" s="1244"/>
    </row>
    <row r="16" spans="2:9" ht="15.75" customHeight="1">
      <c r="B16" s="1316" t="s">
        <v>358</v>
      </c>
      <c r="C16" s="1296">
        <v>0.9897522123893804</v>
      </c>
      <c r="D16" s="1319">
        <v>4.112680775052157</v>
      </c>
      <c r="E16" s="1320">
        <v>1.769</v>
      </c>
      <c r="F16" s="1320">
        <v>2.7218</v>
      </c>
      <c r="G16" s="1321"/>
      <c r="I16" s="1244"/>
    </row>
    <row r="17" spans="2:9" ht="15.75" customHeight="1">
      <c r="B17" s="1322" t="s">
        <v>359</v>
      </c>
      <c r="C17" s="1323">
        <v>0.7114005153562226</v>
      </c>
      <c r="D17" s="1324">
        <v>4.71190657464941</v>
      </c>
      <c r="E17" s="1325">
        <v>2.133</v>
      </c>
      <c r="F17" s="1325">
        <v>3.0342345624701954</v>
      </c>
      <c r="G17" s="1326"/>
      <c r="I17" s="1244"/>
    </row>
    <row r="18" spans="2:9" ht="15.75" customHeight="1" thickBot="1">
      <c r="B18" s="1327" t="s">
        <v>975</v>
      </c>
      <c r="C18" s="1328">
        <v>3.0301222744460543</v>
      </c>
      <c r="D18" s="1329">
        <v>3.3879368644199483</v>
      </c>
      <c r="E18" s="1330">
        <v>2.4746</v>
      </c>
      <c r="F18" s="1330">
        <v>2.2572540566778705</v>
      </c>
      <c r="G18" s="1331">
        <f>SUM(G6:G17)/12</f>
        <v>3.1940333333333335</v>
      </c>
      <c r="I18" s="1244"/>
    </row>
  </sheetData>
  <sheetProtection/>
  <mergeCells count="3">
    <mergeCell ref="B1:G1"/>
    <mergeCell ref="B2:G2"/>
    <mergeCell ref="B3:G3"/>
  </mergeCells>
  <printOptions horizontalCentered="1"/>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B1:G26"/>
  <sheetViews>
    <sheetView zoomScalePageLayoutView="0" workbookViewId="0" topLeftCell="A1">
      <selection activeCell="B26" sqref="B26"/>
    </sheetView>
  </sheetViews>
  <sheetFormatPr defaultColWidth="9.140625" defaultRowHeight="12.75"/>
  <cols>
    <col min="1" max="1" width="7.7109375" style="18" customWidth="1"/>
    <col min="2" max="2" width="25.421875" style="18" customWidth="1"/>
    <col min="3" max="3" width="14.8515625" style="18" customWidth="1"/>
    <col min="4" max="4" width="14.00390625" style="18" customWidth="1"/>
    <col min="5" max="5" width="14.57421875" style="18" customWidth="1"/>
    <col min="6" max="6" width="8.57421875" style="18" customWidth="1"/>
    <col min="7" max="7" width="8.8515625" style="18" customWidth="1"/>
    <col min="8" max="16384" width="9.140625" style="18" customWidth="1"/>
  </cols>
  <sheetData>
    <row r="1" spans="2:7" ht="15.75">
      <c r="B1" s="1441" t="s">
        <v>466</v>
      </c>
      <c r="C1" s="1441"/>
      <c r="D1" s="1441"/>
      <c r="E1" s="1441"/>
      <c r="F1" s="1441"/>
      <c r="G1" s="1441"/>
    </row>
    <row r="2" spans="2:7" ht="15.75">
      <c r="B2" s="1466" t="s">
        <v>479</v>
      </c>
      <c r="C2" s="1466"/>
      <c r="D2" s="1466"/>
      <c r="E2" s="1466"/>
      <c r="F2" s="1466"/>
      <c r="G2" s="1466"/>
    </row>
    <row r="3" spans="2:7" ht="16.5" thickBot="1">
      <c r="B3" s="382"/>
      <c r="C3" s="382"/>
      <c r="D3" s="382"/>
      <c r="E3" s="382"/>
      <c r="F3" s="382"/>
      <c r="G3" s="382"/>
    </row>
    <row r="4" spans="2:7" ht="12.75">
      <c r="B4" s="467"/>
      <c r="C4" s="1509" t="s">
        <v>1033</v>
      </c>
      <c r="D4" s="1510"/>
      <c r="E4" s="1511"/>
      <c r="F4" s="1509" t="s">
        <v>361</v>
      </c>
      <c r="G4" s="1512"/>
    </row>
    <row r="5" spans="2:7" ht="12.75">
      <c r="B5" s="468" t="s">
        <v>465</v>
      </c>
      <c r="C5" s="161">
        <v>2006</v>
      </c>
      <c r="D5" s="160">
        <v>2007</v>
      </c>
      <c r="E5" s="161">
        <v>2008</v>
      </c>
      <c r="F5" s="1505" t="s">
        <v>477</v>
      </c>
      <c r="G5" s="1507" t="s">
        <v>471</v>
      </c>
    </row>
    <row r="6" spans="2:7" ht="12.75">
      <c r="B6" s="469"/>
      <c r="C6" s="160">
        <v>1</v>
      </c>
      <c r="D6" s="161">
        <v>2</v>
      </c>
      <c r="E6" s="161">
        <v>3</v>
      </c>
      <c r="F6" s="1506"/>
      <c r="G6" s="1508"/>
    </row>
    <row r="7" spans="2:7" ht="12.75">
      <c r="B7" s="737" t="s">
        <v>472</v>
      </c>
      <c r="C7" s="1357">
        <v>334.77</v>
      </c>
      <c r="D7" s="1357">
        <v>494.59</v>
      </c>
      <c r="E7" s="1357">
        <v>746.69</v>
      </c>
      <c r="F7" s="164">
        <v>47.74023956746424</v>
      </c>
      <c r="G7" s="470">
        <v>50.97151175721305</v>
      </c>
    </row>
    <row r="8" spans="2:7" ht="12.75">
      <c r="B8" s="737" t="s">
        <v>473</v>
      </c>
      <c r="C8" s="1377" t="s">
        <v>650</v>
      </c>
      <c r="D8" s="1357">
        <v>122.69</v>
      </c>
      <c r="E8" s="1357">
        <v>194.09</v>
      </c>
      <c r="F8" s="164" t="s">
        <v>650</v>
      </c>
      <c r="G8" s="471">
        <v>58.195451952074364</v>
      </c>
    </row>
    <row r="9" spans="2:7" ht="12.75">
      <c r="B9" s="737" t="s">
        <v>478</v>
      </c>
      <c r="C9" s="1377">
        <v>370.83</v>
      </c>
      <c r="D9" s="1357">
        <v>525.64</v>
      </c>
      <c r="E9" s="1357">
        <v>739.56</v>
      </c>
      <c r="F9" s="164">
        <v>41.74689210689533</v>
      </c>
      <c r="G9" s="471">
        <v>40.69705501864394</v>
      </c>
    </row>
    <row r="10" spans="2:7" ht="13.5" customHeight="1">
      <c r="B10" s="737" t="s">
        <v>1074</v>
      </c>
      <c r="C10" s="1378">
        <v>79471.33</v>
      </c>
      <c r="D10" s="1378">
        <v>133398.82</v>
      </c>
      <c r="E10" s="1357">
        <v>241127.8</v>
      </c>
      <c r="F10" s="164">
        <v>67.85779223777934</v>
      </c>
      <c r="G10" s="470">
        <v>80.75707116449755</v>
      </c>
    </row>
    <row r="11" spans="2:7" ht="23.25" customHeight="1">
      <c r="B11" s="738" t="s">
        <v>1073</v>
      </c>
      <c r="C11" s="1357">
        <v>18643</v>
      </c>
      <c r="D11" s="1357">
        <v>23963</v>
      </c>
      <c r="E11" s="1357">
        <v>24589</v>
      </c>
      <c r="F11" s="164">
        <v>28.536179799388492</v>
      </c>
      <c r="G11" s="470">
        <v>2.612360722780963</v>
      </c>
    </row>
    <row r="12" spans="2:7" ht="12.75">
      <c r="B12" s="739" t="s">
        <v>474</v>
      </c>
      <c r="C12" s="1379">
        <v>129</v>
      </c>
      <c r="D12" s="1379">
        <v>131</v>
      </c>
      <c r="E12" s="1379">
        <v>146</v>
      </c>
      <c r="F12" s="165" t="s">
        <v>650</v>
      </c>
      <c r="G12" s="471" t="s">
        <v>650</v>
      </c>
    </row>
    <row r="13" spans="2:7" ht="12.75">
      <c r="B13" s="739" t="s">
        <v>630</v>
      </c>
      <c r="C13" s="1379">
        <v>213386</v>
      </c>
      <c r="D13" s="1379">
        <v>239633</v>
      </c>
      <c r="E13" s="1379">
        <v>271531</v>
      </c>
      <c r="F13" s="165">
        <v>12.300244627107674</v>
      </c>
      <c r="G13" s="471">
        <v>13.311188358865436</v>
      </c>
    </row>
    <row r="14" spans="2:7" ht="12.75">
      <c r="B14" s="737" t="s">
        <v>370</v>
      </c>
      <c r="C14" s="1379">
        <v>15</v>
      </c>
      <c r="D14" s="1379">
        <v>16</v>
      </c>
      <c r="E14" s="1379">
        <v>16</v>
      </c>
      <c r="F14" s="165" t="s">
        <v>650</v>
      </c>
      <c r="G14" s="471" t="s">
        <v>650</v>
      </c>
    </row>
    <row r="15" spans="2:7" ht="12.75">
      <c r="B15" s="739" t="s">
        <v>371</v>
      </c>
      <c r="C15" s="1379">
        <v>83</v>
      </c>
      <c r="D15" s="1379">
        <v>84</v>
      </c>
      <c r="E15" s="1379">
        <v>109</v>
      </c>
      <c r="F15" s="165" t="s">
        <v>650</v>
      </c>
      <c r="G15" s="471" t="s">
        <v>650</v>
      </c>
    </row>
    <row r="16" spans="2:7" ht="12.75">
      <c r="B16" s="739" t="s">
        <v>372</v>
      </c>
      <c r="C16" s="1379">
        <v>8220</v>
      </c>
      <c r="D16" s="1379">
        <v>6799</v>
      </c>
      <c r="E16" s="1379">
        <v>12606</v>
      </c>
      <c r="F16" s="164">
        <v>-17.287104622871055</v>
      </c>
      <c r="G16" s="470">
        <v>85.40961906162673</v>
      </c>
    </row>
    <row r="17" spans="2:7" ht="14.25" customHeight="1">
      <c r="B17" s="740" t="s">
        <v>565</v>
      </c>
      <c r="C17" s="876"/>
      <c r="D17" s="876"/>
      <c r="E17" s="876"/>
      <c r="F17" s="166"/>
      <c r="G17" s="472"/>
    </row>
    <row r="18" spans="2:7" ht="16.5" customHeight="1">
      <c r="B18" s="741" t="s">
        <v>475</v>
      </c>
      <c r="C18" s="167">
        <v>784.04</v>
      </c>
      <c r="D18" s="167">
        <v>1225.26</v>
      </c>
      <c r="E18" s="167">
        <v>159</v>
      </c>
      <c r="F18" s="164">
        <v>56.275190041324436</v>
      </c>
      <c r="G18" s="470">
        <v>-87.02316243083101</v>
      </c>
    </row>
    <row r="19" spans="2:7" ht="12" customHeight="1">
      <c r="B19" s="739" t="s">
        <v>1072</v>
      </c>
      <c r="C19" s="167">
        <v>282.52</v>
      </c>
      <c r="D19" s="167">
        <v>510.23</v>
      </c>
      <c r="E19" s="167">
        <v>1081.25</v>
      </c>
      <c r="F19" s="164">
        <v>80.59960356788903</v>
      </c>
      <c r="G19" s="470">
        <v>111.91423475687432</v>
      </c>
    </row>
    <row r="20" spans="2:7" ht="24.75" customHeight="1">
      <c r="B20" s="741" t="s">
        <v>1076</v>
      </c>
      <c r="C20" s="1357">
        <v>0.3554992725049398</v>
      </c>
      <c r="D20" s="1357">
        <v>0.3824846426677537</v>
      </c>
      <c r="E20" s="1357">
        <v>0.44841366279624334</v>
      </c>
      <c r="F20" s="165" t="s">
        <v>650</v>
      </c>
      <c r="G20" s="471" t="s">
        <v>650</v>
      </c>
    </row>
    <row r="21" spans="2:7" ht="23.25" customHeight="1">
      <c r="B21" s="741" t="s">
        <v>1075</v>
      </c>
      <c r="C21" s="167">
        <v>12.293138572769923</v>
      </c>
      <c r="D21" s="167">
        <v>18.54110769504473</v>
      </c>
      <c r="E21" s="167">
        <v>30.416779144896346</v>
      </c>
      <c r="F21" s="165" t="s">
        <v>650</v>
      </c>
      <c r="G21" s="471" t="s">
        <v>650</v>
      </c>
    </row>
    <row r="22" spans="2:7" ht="22.5" customHeight="1">
      <c r="B22" s="742" t="s">
        <v>476</v>
      </c>
      <c r="C22" s="167">
        <v>18.9</v>
      </c>
      <c r="D22" s="167">
        <v>64.3</v>
      </c>
      <c r="E22" s="167">
        <v>151.7</v>
      </c>
      <c r="F22" s="165" t="s">
        <v>650</v>
      </c>
      <c r="G22" s="471" t="s">
        <v>650</v>
      </c>
    </row>
    <row r="23" spans="2:7" ht="18.75" customHeight="1" thickBot="1">
      <c r="B23" s="743" t="s">
        <v>1077</v>
      </c>
      <c r="C23" s="877">
        <v>646469</v>
      </c>
      <c r="D23" s="877">
        <v>719476</v>
      </c>
      <c r="E23" s="877">
        <v>792746</v>
      </c>
      <c r="F23" s="473" t="s">
        <v>650</v>
      </c>
      <c r="G23" s="474" t="s">
        <v>650</v>
      </c>
    </row>
    <row r="24" spans="2:7" ht="18.75" customHeight="1">
      <c r="B24" s="798"/>
      <c r="C24" s="875"/>
      <c r="D24" s="162"/>
      <c r="E24" s="162"/>
      <c r="F24" s="163"/>
      <c r="G24" s="163"/>
    </row>
    <row r="25" ht="12.75">
      <c r="B25" s="796" t="s">
        <v>513</v>
      </c>
    </row>
    <row r="26" ht="12.75">
      <c r="B26" s="796" t="s">
        <v>514</v>
      </c>
    </row>
  </sheetData>
  <sheetProtection/>
  <mergeCells count="6">
    <mergeCell ref="F5:F6"/>
    <mergeCell ref="G5:G6"/>
    <mergeCell ref="B1:G1"/>
    <mergeCell ref="B2:G2"/>
    <mergeCell ref="C4:E4"/>
    <mergeCell ref="F4:G4"/>
  </mergeCells>
  <printOptions horizontalCentered="1"/>
  <pageMargins left="0.75" right="0.75" top="1" bottom="1"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B12" sqref="B12"/>
    </sheetView>
  </sheetViews>
  <sheetFormatPr defaultColWidth="9.140625" defaultRowHeight="12.75"/>
  <cols>
    <col min="1" max="1" width="7.7109375" style="18" customWidth="1"/>
    <col min="2" max="2" width="25.421875" style="18" customWidth="1"/>
    <col min="3" max="3" width="19.140625" style="18" customWidth="1"/>
    <col min="4" max="4" width="13.7109375" style="18" customWidth="1"/>
    <col min="5" max="5" width="14.57421875" style="18" customWidth="1"/>
    <col min="6" max="6" width="11.00390625" style="18" customWidth="1"/>
    <col min="7" max="7" width="12.140625" style="18" customWidth="1"/>
    <col min="8" max="16384" width="9.140625" style="18" customWidth="1"/>
  </cols>
  <sheetData>
    <row r="1" spans="2:7" ht="15.75">
      <c r="B1" s="1441" t="s">
        <v>440</v>
      </c>
      <c r="C1" s="1441"/>
      <c r="D1" s="1441"/>
      <c r="E1" s="1441"/>
      <c r="F1" s="1441"/>
      <c r="G1" s="1441"/>
    </row>
    <row r="2" spans="2:7" ht="15.75">
      <c r="B2" s="1466" t="s">
        <v>496</v>
      </c>
      <c r="C2" s="1466"/>
      <c r="D2" s="1466"/>
      <c r="E2" s="1466"/>
      <c r="F2" s="1466"/>
      <c r="G2" s="1466"/>
    </row>
    <row r="3" spans="2:7" ht="16.5" thickBot="1">
      <c r="B3" s="1521" t="s">
        <v>1028</v>
      </c>
      <c r="C3" s="1521"/>
      <c r="D3" s="1521"/>
      <c r="E3" s="1521"/>
      <c r="F3" s="1521"/>
      <c r="G3" s="1521"/>
    </row>
    <row r="4" spans="1:7" ht="12.75" customHeight="1">
      <c r="A4"/>
      <c r="B4" s="1513" t="s">
        <v>373</v>
      </c>
      <c r="C4" s="1517" t="s">
        <v>716</v>
      </c>
      <c r="D4" s="958" t="s">
        <v>480</v>
      </c>
      <c r="E4" s="1515" t="s">
        <v>374</v>
      </c>
      <c r="F4" s="1517" t="s">
        <v>651</v>
      </c>
      <c r="G4" s="1519" t="s">
        <v>652</v>
      </c>
    </row>
    <row r="5" spans="1:7" ht="12.75">
      <c r="A5"/>
      <c r="B5" s="1514"/>
      <c r="C5" s="1518"/>
      <c r="D5" s="828" t="s">
        <v>375</v>
      </c>
      <c r="E5" s="1516"/>
      <c r="F5" s="1518"/>
      <c r="G5" s="1520"/>
    </row>
    <row r="6" spans="1:7" ht="25.5">
      <c r="A6"/>
      <c r="B6" s="493" t="s">
        <v>579</v>
      </c>
      <c r="C6" s="988" t="s">
        <v>690</v>
      </c>
      <c r="D6" s="959">
        <v>25</v>
      </c>
      <c r="E6" s="960" t="s">
        <v>481</v>
      </c>
      <c r="F6" s="961" t="s">
        <v>653</v>
      </c>
      <c r="G6" s="962" t="s">
        <v>654</v>
      </c>
    </row>
    <row r="7" spans="1:7" ht="25.5">
      <c r="A7"/>
      <c r="B7" s="493" t="s">
        <v>482</v>
      </c>
      <c r="C7" s="988" t="s">
        <v>690</v>
      </c>
      <c r="D7" s="959">
        <v>25</v>
      </c>
      <c r="E7" s="960" t="s">
        <v>483</v>
      </c>
      <c r="F7" s="961" t="s">
        <v>655</v>
      </c>
      <c r="G7" s="962" t="s">
        <v>654</v>
      </c>
    </row>
    <row r="8" spans="1:7" ht="25.5">
      <c r="A8"/>
      <c r="B8" s="493" t="s">
        <v>580</v>
      </c>
      <c r="C8" s="988" t="s">
        <v>690</v>
      </c>
      <c r="D8" s="963">
        <v>4.9</v>
      </c>
      <c r="E8" s="960" t="s">
        <v>581</v>
      </c>
      <c r="F8" s="964" t="s">
        <v>656</v>
      </c>
      <c r="G8" s="962" t="s">
        <v>657</v>
      </c>
    </row>
    <row r="9" spans="1:7" ht="25.5">
      <c r="A9"/>
      <c r="B9" s="493" t="s">
        <v>582</v>
      </c>
      <c r="C9" s="988" t="s">
        <v>690</v>
      </c>
      <c r="D9" s="963">
        <v>24</v>
      </c>
      <c r="E9" s="965" t="s">
        <v>583</v>
      </c>
      <c r="F9" s="961" t="s">
        <v>658</v>
      </c>
      <c r="G9" s="962" t="s">
        <v>654</v>
      </c>
    </row>
    <row r="10" spans="1:7" ht="38.25">
      <c r="A10"/>
      <c r="B10" s="493" t="s">
        <v>584</v>
      </c>
      <c r="C10" s="988" t="s">
        <v>691</v>
      </c>
      <c r="D10" s="963">
        <v>125</v>
      </c>
      <c r="E10" s="965" t="s">
        <v>585</v>
      </c>
      <c r="F10" s="961" t="s">
        <v>659</v>
      </c>
      <c r="G10" s="962" t="s">
        <v>660</v>
      </c>
    </row>
    <row r="11" spans="1:7" ht="25.5">
      <c r="A11"/>
      <c r="B11" s="493" t="s">
        <v>586</v>
      </c>
      <c r="C11" s="988" t="s">
        <v>690</v>
      </c>
      <c r="D11" s="963">
        <v>22.5</v>
      </c>
      <c r="E11" s="965" t="s">
        <v>587</v>
      </c>
      <c r="F11" s="961" t="s">
        <v>661</v>
      </c>
      <c r="G11" s="962" t="s">
        <v>654</v>
      </c>
    </row>
    <row r="12" spans="1:7" ht="25.5">
      <c r="A12"/>
      <c r="B12" s="493" t="s">
        <v>1078</v>
      </c>
      <c r="C12" s="988" t="s">
        <v>690</v>
      </c>
      <c r="D12" s="963">
        <v>48</v>
      </c>
      <c r="E12" s="965" t="s">
        <v>588</v>
      </c>
      <c r="F12" s="961" t="s">
        <v>662</v>
      </c>
      <c r="G12" s="962" t="s">
        <v>654</v>
      </c>
    </row>
    <row r="13" spans="1:7" ht="25.5">
      <c r="A13"/>
      <c r="B13" s="493" t="s">
        <v>688</v>
      </c>
      <c r="C13" s="988" t="s">
        <v>690</v>
      </c>
      <c r="D13" s="959">
        <v>128</v>
      </c>
      <c r="E13" s="969" t="s">
        <v>689</v>
      </c>
      <c r="F13" s="961" t="s">
        <v>1018</v>
      </c>
      <c r="G13" s="962" t="s">
        <v>660</v>
      </c>
    </row>
    <row r="14" spans="1:7" ht="12.75">
      <c r="A14"/>
      <c r="B14" s="838" t="s">
        <v>489</v>
      </c>
      <c r="C14" s="983"/>
      <c r="D14" s="966">
        <f>SUM(D6:D13)</f>
        <v>402.4</v>
      </c>
      <c r="E14" s="967"/>
      <c r="F14" s="169"/>
      <c r="G14" s="521"/>
    </row>
    <row r="15" spans="1:7" ht="12.75">
      <c r="A15"/>
      <c r="B15" s="475" t="s">
        <v>484</v>
      </c>
      <c r="C15" s="984"/>
      <c r="D15" s="968"/>
      <c r="E15" s="967"/>
      <c r="F15" s="169"/>
      <c r="G15" s="521"/>
    </row>
    <row r="16" spans="1:7" ht="25.5">
      <c r="A16"/>
      <c r="B16" s="493" t="s">
        <v>485</v>
      </c>
      <c r="C16" s="988" t="s">
        <v>692</v>
      </c>
      <c r="D16" s="959">
        <v>24</v>
      </c>
      <c r="E16" s="960" t="s">
        <v>486</v>
      </c>
      <c r="F16" s="961" t="s">
        <v>663</v>
      </c>
      <c r="G16" s="962" t="s">
        <v>657</v>
      </c>
    </row>
    <row r="17" spans="1:7" ht="25.5">
      <c r="A17"/>
      <c r="B17" s="493" t="s">
        <v>589</v>
      </c>
      <c r="C17" s="988" t="s">
        <v>693</v>
      </c>
      <c r="D17" s="959">
        <v>39.52</v>
      </c>
      <c r="E17" s="969" t="s">
        <v>590</v>
      </c>
      <c r="F17" s="961" t="s">
        <v>664</v>
      </c>
      <c r="G17" s="962" t="s">
        <v>657</v>
      </c>
    </row>
    <row r="18" spans="1:7" ht="25.5">
      <c r="A18"/>
      <c r="B18" s="493" t="s">
        <v>591</v>
      </c>
      <c r="C18" s="988" t="s">
        <v>694</v>
      </c>
      <c r="D18" s="959">
        <v>240</v>
      </c>
      <c r="E18" s="969" t="s">
        <v>592</v>
      </c>
      <c r="F18" s="961" t="s">
        <v>665</v>
      </c>
      <c r="G18" s="962" t="s">
        <v>666</v>
      </c>
    </row>
    <row r="19" spans="1:7" ht="25.5">
      <c r="A19"/>
      <c r="B19" s="493" t="s">
        <v>615</v>
      </c>
      <c r="C19" s="988" t="s">
        <v>695</v>
      </c>
      <c r="D19" s="959">
        <v>50</v>
      </c>
      <c r="E19" s="969" t="s">
        <v>616</v>
      </c>
      <c r="F19" s="961" t="s">
        <v>667</v>
      </c>
      <c r="G19" s="962" t="s">
        <v>654</v>
      </c>
    </row>
    <row r="20" spans="1:7" ht="25.5">
      <c r="A20"/>
      <c r="B20" s="493" t="s">
        <v>617</v>
      </c>
      <c r="C20" s="988" t="s">
        <v>696</v>
      </c>
      <c r="D20" s="959">
        <v>47.5</v>
      </c>
      <c r="E20" s="969" t="s">
        <v>618</v>
      </c>
      <c r="F20" s="961" t="s">
        <v>668</v>
      </c>
      <c r="G20" s="962" t="s">
        <v>660</v>
      </c>
    </row>
    <row r="21" spans="1:7" ht="25.5">
      <c r="A21"/>
      <c r="B21" s="493" t="s">
        <v>619</v>
      </c>
      <c r="C21" s="988" t="s">
        <v>697</v>
      </c>
      <c r="D21" s="959">
        <v>30.03</v>
      </c>
      <c r="E21" s="969" t="s">
        <v>620</v>
      </c>
      <c r="F21" s="961" t="s">
        <v>669</v>
      </c>
      <c r="G21" s="962" t="s">
        <v>657</v>
      </c>
    </row>
    <row r="22" spans="1:7" ht="25.5">
      <c r="A22"/>
      <c r="B22" s="493" t="s">
        <v>621</v>
      </c>
      <c r="C22" s="988" t="s">
        <v>695</v>
      </c>
      <c r="D22" s="959">
        <v>161</v>
      </c>
      <c r="E22" s="970" t="s">
        <v>620</v>
      </c>
      <c r="F22" s="961" t="s">
        <v>670</v>
      </c>
      <c r="G22" s="962" t="s">
        <v>660</v>
      </c>
    </row>
    <row r="23" spans="1:7" ht="26.25" customHeight="1">
      <c r="A23" s="878"/>
      <c r="B23" s="989" t="s">
        <v>631</v>
      </c>
      <c r="C23" s="990" t="s">
        <v>698</v>
      </c>
      <c r="D23" s="959">
        <v>14.4</v>
      </c>
      <c r="E23" s="960" t="s">
        <v>632</v>
      </c>
      <c r="F23" s="961" t="s">
        <v>671</v>
      </c>
      <c r="G23" s="962" t="s">
        <v>657</v>
      </c>
    </row>
    <row r="24" spans="1:7" ht="26.25" customHeight="1">
      <c r="A24" s="878"/>
      <c r="B24" s="989" t="s">
        <v>633</v>
      </c>
      <c r="C24" s="990" t="s">
        <v>699</v>
      </c>
      <c r="D24" s="959">
        <v>806.4</v>
      </c>
      <c r="E24" s="960" t="s">
        <v>634</v>
      </c>
      <c r="F24" s="961" t="s">
        <v>672</v>
      </c>
      <c r="G24" s="972" t="s">
        <v>654</v>
      </c>
    </row>
    <row r="25" spans="1:7" ht="26.25" customHeight="1">
      <c r="A25" s="878"/>
      <c r="B25" s="989" t="s">
        <v>635</v>
      </c>
      <c r="C25" s="990" t="s">
        <v>700</v>
      </c>
      <c r="D25" s="959">
        <v>800</v>
      </c>
      <c r="E25" s="960" t="s">
        <v>634</v>
      </c>
      <c r="F25" s="961" t="s">
        <v>673</v>
      </c>
      <c r="G25" s="972" t="s">
        <v>674</v>
      </c>
    </row>
    <row r="26" spans="1:7" ht="27.75" customHeight="1">
      <c r="A26" s="878"/>
      <c r="B26" s="989" t="s">
        <v>675</v>
      </c>
      <c r="C26" s="990" t="s">
        <v>701</v>
      </c>
      <c r="D26" s="959">
        <v>201.28</v>
      </c>
      <c r="E26" s="965" t="s">
        <v>676</v>
      </c>
      <c r="F26" s="961" t="s">
        <v>677</v>
      </c>
      <c r="G26" s="972" t="s">
        <v>660</v>
      </c>
    </row>
    <row r="27" spans="1:7" ht="26.25" customHeight="1">
      <c r="A27" s="878"/>
      <c r="B27" s="989" t="s">
        <v>678</v>
      </c>
      <c r="C27" s="990" t="s">
        <v>702</v>
      </c>
      <c r="D27" s="959">
        <v>23.56</v>
      </c>
      <c r="E27" s="965" t="s">
        <v>679</v>
      </c>
      <c r="F27" s="961" t="s">
        <v>1017</v>
      </c>
      <c r="G27" s="972" t="s">
        <v>660</v>
      </c>
    </row>
    <row r="28" spans="1:7" ht="26.25" customHeight="1">
      <c r="A28" s="878"/>
      <c r="B28" s="971" t="s">
        <v>703</v>
      </c>
      <c r="C28" s="985" t="s">
        <v>695</v>
      </c>
      <c r="D28" s="959">
        <v>50</v>
      </c>
      <c r="E28" s="965" t="s">
        <v>704</v>
      </c>
      <c r="F28" s="961" t="s">
        <v>705</v>
      </c>
      <c r="G28" s="972" t="s">
        <v>660</v>
      </c>
    </row>
    <row r="29" spans="1:7" ht="26.25" customHeight="1">
      <c r="A29" s="878"/>
      <c r="B29" s="971" t="s">
        <v>706</v>
      </c>
      <c r="C29" s="985" t="s">
        <v>695</v>
      </c>
      <c r="D29" s="959">
        <v>50</v>
      </c>
      <c r="E29" s="965" t="s">
        <v>704</v>
      </c>
      <c r="F29" s="961" t="s">
        <v>707</v>
      </c>
      <c r="G29" s="972" t="s">
        <v>660</v>
      </c>
    </row>
    <row r="30" spans="1:7" ht="26.25" customHeight="1">
      <c r="A30" s="878"/>
      <c r="B30" s="971" t="s">
        <v>708</v>
      </c>
      <c r="C30" s="985" t="s">
        <v>709</v>
      </c>
      <c r="D30" s="959">
        <v>138</v>
      </c>
      <c r="E30" s="965" t="s">
        <v>710</v>
      </c>
      <c r="F30" s="961" t="s">
        <v>711</v>
      </c>
      <c r="G30" s="972" t="s">
        <v>654</v>
      </c>
    </row>
    <row r="31" spans="1:7" ht="26.25" customHeight="1">
      <c r="A31" s="878"/>
      <c r="B31" s="971" t="s">
        <v>1011</v>
      </c>
      <c r="C31" s="985" t="s">
        <v>709</v>
      </c>
      <c r="D31" s="959">
        <v>158.4</v>
      </c>
      <c r="E31" s="965" t="s">
        <v>1012</v>
      </c>
      <c r="F31" s="961" t="s">
        <v>1013</v>
      </c>
      <c r="G31" s="972" t="s">
        <v>657</v>
      </c>
    </row>
    <row r="32" spans="1:7" ht="26.25" customHeight="1">
      <c r="A32" s="878"/>
      <c r="B32" s="971" t="s">
        <v>1014</v>
      </c>
      <c r="C32" s="985" t="s">
        <v>1015</v>
      </c>
      <c r="D32" s="959">
        <v>250</v>
      </c>
      <c r="E32" s="965" t="s">
        <v>1016</v>
      </c>
      <c r="F32" s="961"/>
      <c r="G32" s="972" t="s">
        <v>660</v>
      </c>
    </row>
    <row r="33" spans="1:7" ht="26.25" customHeight="1">
      <c r="A33" s="878"/>
      <c r="B33" s="971" t="s">
        <v>1038</v>
      </c>
      <c r="C33" s="985" t="s">
        <v>1039</v>
      </c>
      <c r="D33" s="959">
        <v>180</v>
      </c>
      <c r="E33" s="965" t="s">
        <v>1040</v>
      </c>
      <c r="F33" s="961" t="s">
        <v>1041</v>
      </c>
      <c r="G33" s="972" t="s">
        <v>657</v>
      </c>
    </row>
    <row r="34" spans="1:7" ht="26.25" customHeight="1">
      <c r="A34" s="878"/>
      <c r="B34" s="971" t="s">
        <v>1042</v>
      </c>
      <c r="C34" s="985" t="s">
        <v>1043</v>
      </c>
      <c r="D34" s="959">
        <v>183</v>
      </c>
      <c r="E34" s="965" t="s">
        <v>1044</v>
      </c>
      <c r="F34" s="961" t="s">
        <v>1045</v>
      </c>
      <c r="G34" s="972" t="s">
        <v>654</v>
      </c>
    </row>
    <row r="35" spans="1:7" ht="26.25" customHeight="1">
      <c r="A35" s="878"/>
      <c r="B35" s="971" t="s">
        <v>1046</v>
      </c>
      <c r="C35" s="985" t="s">
        <v>1039</v>
      </c>
      <c r="D35" s="959">
        <v>64</v>
      </c>
      <c r="E35" s="965" t="s">
        <v>1044</v>
      </c>
      <c r="F35" s="961" t="s">
        <v>1047</v>
      </c>
      <c r="G35" s="972" t="s">
        <v>657</v>
      </c>
    </row>
    <row r="36" spans="1:7" ht="26.25" customHeight="1">
      <c r="A36" s="878"/>
      <c r="B36" s="971" t="s">
        <v>1048</v>
      </c>
      <c r="C36" s="985" t="s">
        <v>1049</v>
      </c>
      <c r="D36" s="959">
        <v>27.83</v>
      </c>
      <c r="E36" s="965" t="s">
        <v>1050</v>
      </c>
      <c r="F36" s="961" t="s">
        <v>1051</v>
      </c>
      <c r="G36" s="972" t="s">
        <v>674</v>
      </c>
    </row>
    <row r="37" spans="1:7" ht="12.75">
      <c r="A37" s="8"/>
      <c r="B37" s="973" t="s">
        <v>487</v>
      </c>
      <c r="C37" s="986"/>
      <c r="D37" s="549">
        <f>SUM(D16:D36)</f>
        <v>3538.92</v>
      </c>
      <c r="E37" s="965"/>
      <c r="F37" s="169"/>
      <c r="G37" s="972"/>
    </row>
    <row r="38" spans="1:7" ht="25.5">
      <c r="A38" s="8"/>
      <c r="B38" s="993" t="s">
        <v>712</v>
      </c>
      <c r="C38" s="1363" t="s">
        <v>713</v>
      </c>
      <c r="D38" s="1361">
        <v>1500</v>
      </c>
      <c r="E38" s="961" t="s">
        <v>714</v>
      </c>
      <c r="F38" s="991" t="s">
        <v>715</v>
      </c>
      <c r="G38" s="992" t="s">
        <v>654</v>
      </c>
    </row>
    <row r="39" spans="1:7" ht="13.5" thickBot="1">
      <c r="A39" s="8"/>
      <c r="B39" s="974" t="s">
        <v>488</v>
      </c>
      <c r="C39" s="987"/>
      <c r="D39" s="1362">
        <f>D14+D37+D38</f>
        <v>5441.32</v>
      </c>
      <c r="E39" s="975"/>
      <c r="F39" s="976"/>
      <c r="G39" s="977"/>
    </row>
    <row r="41" spans="1:8" ht="12.75">
      <c r="A41" s="994" t="s">
        <v>680</v>
      </c>
      <c r="B41" s="900"/>
      <c r="C41" s="900"/>
      <c r="D41" s="900"/>
      <c r="E41" s="900"/>
      <c r="F41" s="900"/>
      <c r="G41" s="900"/>
      <c r="H41" s="900"/>
    </row>
    <row r="42" spans="1:8" ht="12.75">
      <c r="A42" s="106" t="s">
        <v>681</v>
      </c>
      <c r="B42" s="978" t="s">
        <v>682</v>
      </c>
      <c r="C42" s="978"/>
      <c r="D42" s="979"/>
      <c r="E42" s="979"/>
      <c r="F42" s="979"/>
      <c r="G42" s="979"/>
      <c r="H42" s="979"/>
    </row>
    <row r="43" spans="1:8" ht="14.25" customHeight="1">
      <c r="A43" s="980" t="s">
        <v>654</v>
      </c>
      <c r="B43" s="981" t="s">
        <v>683</v>
      </c>
      <c r="C43" s="981"/>
      <c r="D43" s="982"/>
      <c r="E43" s="982"/>
      <c r="F43" s="982"/>
      <c r="G43" s="982"/>
      <c r="H43" s="982"/>
    </row>
    <row r="44" spans="1:8" ht="15" customHeight="1">
      <c r="A44" s="980" t="s">
        <v>657</v>
      </c>
      <c r="B44" s="981" t="s">
        <v>684</v>
      </c>
      <c r="C44" s="981"/>
      <c r="D44" s="982"/>
      <c r="E44" s="982"/>
      <c r="F44" s="982"/>
      <c r="G44" s="982"/>
      <c r="H44" s="982"/>
    </row>
    <row r="45" spans="1:8" ht="12.75">
      <c r="A45" s="980" t="s">
        <v>666</v>
      </c>
      <c r="B45" s="981" t="s">
        <v>685</v>
      </c>
      <c r="C45" s="981"/>
      <c r="D45" s="982"/>
      <c r="E45" s="982"/>
      <c r="F45" s="982"/>
      <c r="G45" s="982"/>
      <c r="H45" s="982"/>
    </row>
    <row r="46" spans="1:8" ht="12.75">
      <c r="A46" s="980" t="s">
        <v>660</v>
      </c>
      <c r="B46" s="981" t="s">
        <v>686</v>
      </c>
      <c r="C46" s="981"/>
      <c r="D46" s="982"/>
      <c r="E46" s="982"/>
      <c r="F46" s="982"/>
      <c r="G46" s="982"/>
      <c r="H46" s="982"/>
    </row>
    <row r="47" spans="1:8" ht="16.5" customHeight="1">
      <c r="A47" s="980" t="s">
        <v>674</v>
      </c>
      <c r="B47" s="981" t="s">
        <v>687</v>
      </c>
      <c r="C47" s="981"/>
      <c r="D47" s="982"/>
      <c r="E47" s="982"/>
      <c r="F47" s="982"/>
      <c r="G47" s="982"/>
      <c r="H47" s="982"/>
    </row>
    <row r="48" ht="12.75">
      <c r="A48" s="1382"/>
    </row>
    <row r="49" ht="12.75">
      <c r="A49" s="1382"/>
    </row>
    <row r="50" ht="12.75">
      <c r="A50" s="1382"/>
    </row>
    <row r="51" ht="12.75">
      <c r="A51" s="1382"/>
    </row>
    <row r="52" ht="12.75">
      <c r="A52" s="1382"/>
    </row>
  </sheetData>
  <sheetProtection/>
  <mergeCells count="8">
    <mergeCell ref="B4:B5"/>
    <mergeCell ref="E4:E5"/>
    <mergeCell ref="B1:G1"/>
    <mergeCell ref="B2:G2"/>
    <mergeCell ref="F4:F5"/>
    <mergeCell ref="G4:G5"/>
    <mergeCell ref="C4:C5"/>
    <mergeCell ref="B3:G3"/>
  </mergeCells>
  <printOptions horizontalCentered="1"/>
  <pageMargins left="0.75" right="0.75" top="1" bottom="1" header="0.5" footer="0.5"/>
  <pageSetup fitToHeight="1"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C17" sqref="C17"/>
    </sheetView>
  </sheetViews>
  <sheetFormatPr defaultColWidth="9.140625" defaultRowHeight="12.75"/>
  <cols>
    <col min="1" max="1" width="30.8515625" style="18" customWidth="1"/>
    <col min="2" max="2" width="9.140625" style="18" customWidth="1"/>
    <col min="3" max="3" width="9.8515625" style="18" customWidth="1"/>
    <col min="4" max="4" width="9.57421875" style="18" customWidth="1"/>
    <col min="5" max="5" width="9.140625" style="18" bestFit="1" customWidth="1"/>
    <col min="6" max="6" width="9.00390625" style="18" customWidth="1"/>
    <col min="7" max="8" width="9.28125" style="18" bestFit="1" customWidth="1"/>
    <col min="9" max="9" width="9.421875" style="18" bestFit="1" customWidth="1"/>
    <col min="10" max="10" width="8.28125" style="18" customWidth="1"/>
    <col min="11" max="11" width="7.57421875" style="18" customWidth="1"/>
    <col min="12" max="12" width="6.7109375" style="18" customWidth="1"/>
    <col min="13" max="16384" width="9.140625" style="18" customWidth="1"/>
  </cols>
  <sheetData>
    <row r="1" spans="1:11" ht="15.75">
      <c r="A1" s="1529" t="s">
        <v>624</v>
      </c>
      <c r="B1" s="1529"/>
      <c r="C1" s="1529"/>
      <c r="D1" s="1529"/>
      <c r="E1" s="1529"/>
      <c r="F1" s="1529"/>
      <c r="G1" s="1529"/>
      <c r="H1" s="1529"/>
      <c r="I1" s="1529"/>
      <c r="J1" s="1529"/>
      <c r="K1" s="1529"/>
    </row>
    <row r="2" spans="1:11" ht="15.75">
      <c r="A2" s="1532" t="s">
        <v>490</v>
      </c>
      <c r="B2" s="1532"/>
      <c r="C2" s="1532"/>
      <c r="D2" s="1532"/>
      <c r="E2" s="1532"/>
      <c r="F2" s="1532"/>
      <c r="G2" s="1532"/>
      <c r="H2" s="1532"/>
      <c r="I2" s="1532"/>
      <c r="J2" s="1532"/>
      <c r="K2" s="1532"/>
    </row>
    <row r="3" spans="1:12" ht="13.5" thickBot="1">
      <c r="A3" s="1533"/>
      <c r="B3" s="1533"/>
      <c r="C3" s="1533"/>
      <c r="D3" s="1533"/>
      <c r="E3" s="1533"/>
      <c r="F3" s="1533"/>
      <c r="G3" s="1533"/>
      <c r="H3" s="1533"/>
      <c r="I3" s="1533"/>
      <c r="J3" s="1533"/>
      <c r="K3" s="1533"/>
      <c r="L3" s="1533"/>
    </row>
    <row r="4" spans="1:12" s="296" customFormat="1" ht="12">
      <c r="A4" s="488"/>
      <c r="B4" s="1534" t="s">
        <v>491</v>
      </c>
      <c r="C4" s="1535"/>
      <c r="D4" s="1536"/>
      <c r="E4" s="1535" t="s">
        <v>551</v>
      </c>
      <c r="F4" s="1535"/>
      <c r="G4" s="1535"/>
      <c r="H4" s="1535"/>
      <c r="I4" s="1535"/>
      <c r="J4" s="1535"/>
      <c r="K4" s="1535"/>
      <c r="L4" s="1536"/>
    </row>
    <row r="5" spans="1:12" s="296" customFormat="1" ht="12">
      <c r="A5" s="489"/>
      <c r="B5" s="1522" t="s">
        <v>1034</v>
      </c>
      <c r="C5" s="1523"/>
      <c r="D5" s="1524"/>
      <c r="E5" s="1523" t="s">
        <v>1034</v>
      </c>
      <c r="F5" s="1523"/>
      <c r="G5" s="1523"/>
      <c r="H5" s="1523"/>
      <c r="I5" s="1523"/>
      <c r="J5" s="1525"/>
      <c r="K5" s="294"/>
      <c r="L5" s="476"/>
    </row>
    <row r="6" spans="1:12" s="296" customFormat="1" ht="12">
      <c r="A6" s="490" t="s">
        <v>360</v>
      </c>
      <c r="B6" s="499"/>
      <c r="C6" s="298"/>
      <c r="D6" s="500"/>
      <c r="E6" s="1526">
        <v>2006</v>
      </c>
      <c r="F6" s="1527"/>
      <c r="G6" s="1528">
        <v>2007</v>
      </c>
      <c r="H6" s="1525"/>
      <c r="I6" s="1530">
        <v>2008</v>
      </c>
      <c r="J6" s="1530"/>
      <c r="K6" s="1530" t="s">
        <v>361</v>
      </c>
      <c r="L6" s="1531"/>
    </row>
    <row r="7" spans="1:12" s="296" customFormat="1" ht="12">
      <c r="A7" s="490"/>
      <c r="B7" s="477">
        <v>2006</v>
      </c>
      <c r="C7" s="297">
        <v>2007</v>
      </c>
      <c r="D7" s="501">
        <v>2008</v>
      </c>
      <c r="E7" s="436">
        <v>1</v>
      </c>
      <c r="F7" s="299">
        <v>2</v>
      </c>
      <c r="G7" s="293">
        <v>3</v>
      </c>
      <c r="H7" s="295">
        <v>4</v>
      </c>
      <c r="I7" s="300">
        <v>5</v>
      </c>
      <c r="J7" s="300">
        <v>6</v>
      </c>
      <c r="K7" s="292" t="s">
        <v>497</v>
      </c>
      <c r="L7" s="478" t="s">
        <v>498</v>
      </c>
    </row>
    <row r="8" spans="1:12" s="296" customFormat="1" ht="12">
      <c r="A8" s="491"/>
      <c r="B8" s="479"/>
      <c r="C8" s="301"/>
      <c r="D8" s="502"/>
      <c r="E8" s="299" t="s">
        <v>362</v>
      </c>
      <c r="F8" s="393" t="s">
        <v>364</v>
      </c>
      <c r="G8" s="393" t="s">
        <v>362</v>
      </c>
      <c r="H8" s="393" t="s">
        <v>364</v>
      </c>
      <c r="I8" s="393" t="s">
        <v>362</v>
      </c>
      <c r="J8" s="393" t="s">
        <v>364</v>
      </c>
      <c r="K8" s="301">
        <v>1</v>
      </c>
      <c r="L8" s="480">
        <v>3</v>
      </c>
    </row>
    <row r="9" spans="1:12" s="107" customFormat="1" ht="12.75">
      <c r="A9" s="492" t="s">
        <v>363</v>
      </c>
      <c r="B9" s="752">
        <v>129</v>
      </c>
      <c r="C9" s="753">
        <v>131</v>
      </c>
      <c r="D9" s="754">
        <v>146</v>
      </c>
      <c r="E9" s="755">
        <v>79471.32</v>
      </c>
      <c r="F9" s="272">
        <v>100</v>
      </c>
      <c r="G9" s="756">
        <v>133398.82</v>
      </c>
      <c r="H9" s="272">
        <v>100</v>
      </c>
      <c r="I9" s="757">
        <v>241127.79</v>
      </c>
      <c r="J9" s="272">
        <v>100</v>
      </c>
      <c r="K9" s="758">
        <v>67.85781335958683</v>
      </c>
      <c r="L9" s="759">
        <v>80.7570636681794</v>
      </c>
    </row>
    <row r="10" spans="1:12" ht="12.75">
      <c r="A10" s="493" t="s">
        <v>369</v>
      </c>
      <c r="B10" s="687">
        <v>83</v>
      </c>
      <c r="C10" s="688">
        <v>96</v>
      </c>
      <c r="D10" s="689">
        <v>111</v>
      </c>
      <c r="E10" s="497">
        <v>66379.15</v>
      </c>
      <c r="F10" s="276">
        <v>83.52591853262284</v>
      </c>
      <c r="G10" s="288">
        <v>110726.41</v>
      </c>
      <c r="H10" s="276">
        <v>83.00404006572172</v>
      </c>
      <c r="I10" s="288">
        <v>207166.53</v>
      </c>
      <c r="J10" s="276">
        <v>85.91565907853258</v>
      </c>
      <c r="K10" s="269">
        <v>66.80902060360822</v>
      </c>
      <c r="L10" s="481">
        <v>87.09766712385962</v>
      </c>
    </row>
    <row r="11" spans="1:12" ht="12.75">
      <c r="A11" s="494" t="s">
        <v>492</v>
      </c>
      <c r="B11" s="690">
        <v>15</v>
      </c>
      <c r="C11" s="688">
        <v>15</v>
      </c>
      <c r="D11" s="689">
        <v>15</v>
      </c>
      <c r="E11" s="497">
        <v>56287.82</v>
      </c>
      <c r="F11" s="276">
        <v>70.82784078583317</v>
      </c>
      <c r="G11" s="288">
        <v>90306.87</v>
      </c>
      <c r="H11" s="276">
        <v>67.69690316601002</v>
      </c>
      <c r="I11" s="302">
        <v>159986.59</v>
      </c>
      <c r="J11" s="276">
        <v>66.34929553329376</v>
      </c>
      <c r="K11" s="269">
        <v>60.43767550422098</v>
      </c>
      <c r="L11" s="481">
        <v>77.15882523666252</v>
      </c>
    </row>
    <row r="12" spans="1:12" ht="12.75">
      <c r="A12" s="494" t="s">
        <v>493</v>
      </c>
      <c r="B12" s="690">
        <v>7</v>
      </c>
      <c r="C12" s="688">
        <v>13</v>
      </c>
      <c r="D12" s="689">
        <v>23</v>
      </c>
      <c r="E12" s="497">
        <v>1419.05</v>
      </c>
      <c r="F12" s="276">
        <v>1.7856127216711637</v>
      </c>
      <c r="G12" s="288">
        <v>3811.69</v>
      </c>
      <c r="H12" s="276">
        <v>2.857364105619525</v>
      </c>
      <c r="I12" s="302">
        <v>13854.67</v>
      </c>
      <c r="J12" s="276">
        <v>5.7457790327693035</v>
      </c>
      <c r="K12" s="269">
        <v>168.60857616010713</v>
      </c>
      <c r="L12" s="481">
        <v>263.4784045921888</v>
      </c>
    </row>
    <row r="13" spans="1:12" ht="12.75">
      <c r="A13" s="494" t="s">
        <v>494</v>
      </c>
      <c r="B13" s="690">
        <v>47</v>
      </c>
      <c r="C13" s="688">
        <v>52</v>
      </c>
      <c r="D13" s="689">
        <v>56</v>
      </c>
      <c r="E13" s="497">
        <v>4269.32</v>
      </c>
      <c r="F13" s="276">
        <v>5.3721518656038425</v>
      </c>
      <c r="G13" s="288">
        <v>8698.53</v>
      </c>
      <c r="H13" s="276">
        <v>6.520694860719158</v>
      </c>
      <c r="I13" s="302">
        <v>23440.2</v>
      </c>
      <c r="J13" s="276">
        <v>9.721069479382694</v>
      </c>
      <c r="K13" s="269">
        <v>103.74509289535573</v>
      </c>
      <c r="L13" s="481">
        <v>169.47311787164034</v>
      </c>
    </row>
    <row r="14" spans="1:12" ht="12.75">
      <c r="A14" s="494" t="s">
        <v>495</v>
      </c>
      <c r="B14" s="690">
        <v>14</v>
      </c>
      <c r="C14" s="688">
        <v>16</v>
      </c>
      <c r="D14" s="689">
        <v>17</v>
      </c>
      <c r="E14" s="497">
        <v>4402.96</v>
      </c>
      <c r="F14" s="276">
        <v>5.540313159514652</v>
      </c>
      <c r="G14" s="288">
        <v>7909.32</v>
      </c>
      <c r="H14" s="276">
        <v>5.929077933373024</v>
      </c>
      <c r="I14" s="302">
        <v>9885.07</v>
      </c>
      <c r="J14" s="276">
        <v>4.099515033086812</v>
      </c>
      <c r="K14" s="269">
        <v>79.63642640405544</v>
      </c>
      <c r="L14" s="481">
        <v>24.980023567133458</v>
      </c>
    </row>
    <row r="15" spans="1:12" ht="12.75">
      <c r="A15" s="495" t="s">
        <v>499</v>
      </c>
      <c r="B15" s="690">
        <v>29</v>
      </c>
      <c r="C15" s="688">
        <v>21</v>
      </c>
      <c r="D15" s="689">
        <v>21</v>
      </c>
      <c r="E15" s="497">
        <v>5266.72</v>
      </c>
      <c r="F15" s="276">
        <v>6.627195823600262</v>
      </c>
      <c r="G15" s="288">
        <v>5858.27</v>
      </c>
      <c r="H15" s="276">
        <v>4.391545592382302</v>
      </c>
      <c r="I15" s="302">
        <v>7371.78</v>
      </c>
      <c r="J15" s="276">
        <v>3.057208793727176</v>
      </c>
      <c r="K15" s="269">
        <v>11.231848285080659</v>
      </c>
      <c r="L15" s="481">
        <v>25.835442886722518</v>
      </c>
    </row>
    <row r="16" spans="1:12" ht="12.75">
      <c r="A16" s="495" t="s">
        <v>500</v>
      </c>
      <c r="B16" s="690">
        <v>4</v>
      </c>
      <c r="C16" s="688">
        <v>4</v>
      </c>
      <c r="D16" s="689">
        <v>4</v>
      </c>
      <c r="E16" s="497">
        <v>2351.65</v>
      </c>
      <c r="F16" s="276">
        <v>2.9591178301807495</v>
      </c>
      <c r="G16" s="288">
        <v>3047.46</v>
      </c>
      <c r="H16" s="276">
        <v>2.2844729810953353</v>
      </c>
      <c r="I16" s="302">
        <v>5312.89</v>
      </c>
      <c r="J16" s="276">
        <v>2.203350347962796</v>
      </c>
      <c r="K16" s="269">
        <v>29.588161503625116</v>
      </c>
      <c r="L16" s="481">
        <v>74.3383014051046</v>
      </c>
    </row>
    <row r="17" spans="1:12" ht="12.75">
      <c r="A17" s="495" t="s">
        <v>501</v>
      </c>
      <c r="B17" s="690">
        <v>8</v>
      </c>
      <c r="C17" s="688">
        <v>5</v>
      </c>
      <c r="D17" s="689">
        <v>5</v>
      </c>
      <c r="E17" s="497">
        <v>729.22</v>
      </c>
      <c r="F17" s="276">
        <v>0.9175888861541497</v>
      </c>
      <c r="G17" s="288">
        <v>748.58</v>
      </c>
      <c r="H17" s="276">
        <v>0.5611593865672875</v>
      </c>
      <c r="I17" s="302">
        <v>659.94</v>
      </c>
      <c r="J17" s="276">
        <v>0.27368890164008053</v>
      </c>
      <c r="K17" s="269">
        <v>2.6548915279339553</v>
      </c>
      <c r="L17" s="481">
        <v>-11.84108578909401</v>
      </c>
    </row>
    <row r="18" spans="1:12" ht="12.75">
      <c r="A18" s="495" t="s">
        <v>368</v>
      </c>
      <c r="B18" s="690">
        <v>3</v>
      </c>
      <c r="C18" s="688">
        <v>2</v>
      </c>
      <c r="D18" s="689">
        <v>2</v>
      </c>
      <c r="E18" s="497">
        <v>4744.58</v>
      </c>
      <c r="F18" s="276">
        <v>5.970178927442</v>
      </c>
      <c r="G18" s="288">
        <v>13018.1</v>
      </c>
      <c r="H18" s="276">
        <v>9.758781974233356</v>
      </c>
      <c r="I18" s="302">
        <v>26.4</v>
      </c>
      <c r="J18" s="276">
        <v>0.010948551388456716</v>
      </c>
      <c r="K18" s="269">
        <v>174.3783432885524</v>
      </c>
      <c r="L18" s="481">
        <v>-99.79720542936373</v>
      </c>
    </row>
    <row r="19" spans="1:12" ht="13.5" thickBot="1">
      <c r="A19" s="496" t="s">
        <v>502</v>
      </c>
      <c r="B19" s="691">
        <v>2</v>
      </c>
      <c r="C19" s="692">
        <v>3</v>
      </c>
      <c r="D19" s="693">
        <v>3</v>
      </c>
      <c r="E19" s="498" t="s">
        <v>650</v>
      </c>
      <c r="F19" s="482" t="s">
        <v>650</v>
      </c>
      <c r="G19" s="483" t="s">
        <v>650</v>
      </c>
      <c r="H19" s="483" t="s">
        <v>650</v>
      </c>
      <c r="I19" s="484">
        <v>20590.25</v>
      </c>
      <c r="J19" s="485">
        <v>8.539144326748898</v>
      </c>
      <c r="K19" s="486" t="s">
        <v>650</v>
      </c>
      <c r="L19" s="487" t="s">
        <v>650</v>
      </c>
    </row>
    <row r="21" ht="12.75">
      <c r="I21" s="42"/>
    </row>
  </sheetData>
  <sheetProtection/>
  <mergeCells count="11">
    <mergeCell ref="E4:L4"/>
    <mergeCell ref="B5:D5"/>
    <mergeCell ref="E5:J5"/>
    <mergeCell ref="E6:F6"/>
    <mergeCell ref="G6:H6"/>
    <mergeCell ref="A1:K1"/>
    <mergeCell ref="I6:J6"/>
    <mergeCell ref="K6:L6"/>
    <mergeCell ref="A2:K2"/>
    <mergeCell ref="A3:L3"/>
    <mergeCell ref="B4:D4"/>
  </mergeCells>
  <printOptions/>
  <pageMargins left="0.75" right="0.75" top="1" bottom="1" header="0.5" footer="0.5"/>
  <pageSetup fitToHeight="1" fitToWidth="1" horizontalDpi="600" verticalDpi="600" orientation="landscape" scale="96" r:id="rId1"/>
</worksheet>
</file>

<file path=xl/worksheets/sheet2.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selection activeCell="E40" sqref="E40"/>
    </sheetView>
  </sheetViews>
  <sheetFormatPr defaultColWidth="16.28125" defaultRowHeight="12.75"/>
  <cols>
    <col min="1" max="1" width="32.421875" style="1" customWidth="1"/>
    <col min="2" max="2" width="8.57421875" style="1" customWidth="1"/>
    <col min="3" max="3" width="8.28125" style="1" customWidth="1"/>
    <col min="4" max="4" width="8.00390625" style="1" customWidth="1"/>
    <col min="5" max="5" width="8.7109375" style="1" customWidth="1"/>
    <col min="6" max="6" width="8.140625" style="1" customWidth="1"/>
    <col min="7" max="7" width="2.57421875" style="1" customWidth="1"/>
    <col min="8" max="8" width="5.140625" style="1" customWidth="1"/>
    <col min="9" max="9" width="7.57421875" style="1" customWidth="1"/>
    <col min="10" max="10" width="2.421875" style="1" customWidth="1"/>
    <col min="11" max="11" width="5.7109375" style="1" customWidth="1"/>
    <col min="12" max="16384" width="16.28125" style="1" customWidth="1"/>
  </cols>
  <sheetData>
    <row r="1" spans="1:11" ht="12.75">
      <c r="A1" s="1432" t="s">
        <v>104</v>
      </c>
      <c r="B1" s="1432"/>
      <c r="C1" s="1432"/>
      <c r="D1" s="1432"/>
      <c r="E1" s="1432"/>
      <c r="F1" s="1432"/>
      <c r="G1" s="1432"/>
      <c r="H1" s="1432"/>
      <c r="I1" s="1432"/>
      <c r="J1" s="1432"/>
      <c r="K1" s="1432"/>
    </row>
    <row r="2" spans="1:11" ht="15.75">
      <c r="A2" s="1433" t="s">
        <v>5</v>
      </c>
      <c r="B2" s="1433"/>
      <c r="C2" s="1433"/>
      <c r="D2" s="1433"/>
      <c r="E2" s="1433"/>
      <c r="F2" s="1433"/>
      <c r="G2" s="1433"/>
      <c r="H2" s="1433"/>
      <c r="I2" s="1433"/>
      <c r="J2" s="1433"/>
      <c r="K2" s="1433"/>
    </row>
    <row r="3" spans="1:11" ht="13.5" thickBot="1">
      <c r="A3" s="42" t="s">
        <v>6</v>
      </c>
      <c r="B3" s="42"/>
      <c r="C3" s="42"/>
      <c r="D3" s="42"/>
      <c r="E3" s="42"/>
      <c r="F3" s="42"/>
      <c r="G3" s="42"/>
      <c r="H3" s="42"/>
      <c r="J3" s="42"/>
      <c r="K3" s="130" t="s">
        <v>460</v>
      </c>
    </row>
    <row r="4" spans="1:11" ht="12.75">
      <c r="A4" s="171"/>
      <c r="B4" s="172"/>
      <c r="C4" s="173"/>
      <c r="D4" s="173"/>
      <c r="E4" s="174"/>
      <c r="F4" s="175" t="s">
        <v>1027</v>
      </c>
      <c r="G4" s="175"/>
      <c r="H4" s="175"/>
      <c r="I4" s="175"/>
      <c r="J4" s="175"/>
      <c r="K4" s="174"/>
    </row>
    <row r="5" spans="1:11" ht="12.75">
      <c r="A5" s="176" t="s">
        <v>544</v>
      </c>
      <c r="B5" s="177">
        <v>2006</v>
      </c>
      <c r="C5" s="178">
        <v>2007</v>
      </c>
      <c r="D5" s="178">
        <v>2007</v>
      </c>
      <c r="E5" s="179">
        <v>2008</v>
      </c>
      <c r="F5" s="1437" t="s">
        <v>8</v>
      </c>
      <c r="G5" s="1435"/>
      <c r="H5" s="1438"/>
      <c r="I5" s="1434" t="s">
        <v>468</v>
      </c>
      <c r="J5" s="1435"/>
      <c r="K5" s="1436"/>
    </row>
    <row r="6" spans="1:11" ht="13.5" thickBot="1">
      <c r="A6" s="180" t="s">
        <v>6</v>
      </c>
      <c r="B6" s="181" t="s">
        <v>451</v>
      </c>
      <c r="C6" s="182" t="s">
        <v>356</v>
      </c>
      <c r="D6" s="182" t="s">
        <v>11</v>
      </c>
      <c r="E6" s="183" t="s">
        <v>1032</v>
      </c>
      <c r="F6" s="182" t="s">
        <v>12</v>
      </c>
      <c r="G6" s="182" t="s">
        <v>6</v>
      </c>
      <c r="H6" s="184" t="s">
        <v>110</v>
      </c>
      <c r="I6" s="182" t="s">
        <v>12</v>
      </c>
      <c r="J6" s="182" t="s">
        <v>6</v>
      </c>
      <c r="K6" s="183" t="s">
        <v>110</v>
      </c>
    </row>
    <row r="7" spans="1:11" ht="19.5" customHeight="1">
      <c r="A7" s="50" t="s">
        <v>13</v>
      </c>
      <c r="B7" s="50">
        <v>139439.16973414057</v>
      </c>
      <c r="C7" s="42">
        <v>142169.38313255802</v>
      </c>
      <c r="D7" s="42">
        <v>131889.0724654292</v>
      </c>
      <c r="E7" s="43">
        <v>146009.932818521</v>
      </c>
      <c r="F7" s="42">
        <v>10887.983398417458</v>
      </c>
      <c r="G7" s="42" t="s">
        <v>1057</v>
      </c>
      <c r="H7" s="4">
        <v>7.808410950220698</v>
      </c>
      <c r="I7" s="42">
        <v>13676.27035309179</v>
      </c>
      <c r="J7" s="42" t="s">
        <v>1058</v>
      </c>
      <c r="K7" s="785">
        <v>10.369525008735366</v>
      </c>
    </row>
    <row r="8" spans="1:11" ht="19.5" customHeight="1">
      <c r="A8" s="50" t="s">
        <v>14</v>
      </c>
      <c r="B8" s="50">
        <v>166101.6586141406</v>
      </c>
      <c r="C8" s="42">
        <v>174284.292552558</v>
      </c>
      <c r="D8" s="42">
        <v>165693.1035534292</v>
      </c>
      <c r="E8" s="43">
        <v>182872.863962471</v>
      </c>
      <c r="F8" s="42">
        <v>8182.633938417421</v>
      </c>
      <c r="G8" s="42"/>
      <c r="H8" s="4">
        <v>4.926280692612431</v>
      </c>
      <c r="I8" s="42">
        <v>17179.760409041803</v>
      </c>
      <c r="J8" s="42"/>
      <c r="K8" s="785">
        <v>10.368422125367479</v>
      </c>
    </row>
    <row r="9" spans="1:11" ht="19.5" customHeight="1">
      <c r="A9" s="50" t="s">
        <v>15</v>
      </c>
      <c r="B9" s="50">
        <v>25088.138</v>
      </c>
      <c r="C9" s="42">
        <v>27072.778000000002</v>
      </c>
      <c r="D9" s="42">
        <v>28247.224000000002</v>
      </c>
      <c r="E9" s="43">
        <v>30452.51539295</v>
      </c>
      <c r="F9" s="42">
        <v>1984.64</v>
      </c>
      <c r="G9" s="42"/>
      <c r="H9" s="4">
        <v>7.910670771979982</v>
      </c>
      <c r="I9" s="42">
        <v>2205.291392949999</v>
      </c>
      <c r="J9" s="42"/>
      <c r="K9" s="785">
        <v>7.807108383287501</v>
      </c>
    </row>
    <row r="10" spans="1:11" ht="19.5" customHeight="1">
      <c r="A10" s="51" t="s">
        <v>16</v>
      </c>
      <c r="B10" s="51">
        <v>1574.3508800000002</v>
      </c>
      <c r="C10" s="2">
        <v>5042.13142</v>
      </c>
      <c r="D10" s="2">
        <v>5556.807087999999</v>
      </c>
      <c r="E10" s="44">
        <v>6410.415751</v>
      </c>
      <c r="F10" s="2">
        <v>3467.7805399999997</v>
      </c>
      <c r="G10" s="2"/>
      <c r="H10" s="5">
        <v>220.26732312684953</v>
      </c>
      <c r="I10" s="2">
        <v>853.6086630000009</v>
      </c>
      <c r="J10" s="2"/>
      <c r="K10" s="1398">
        <v>15.361495360229089</v>
      </c>
    </row>
    <row r="11" spans="1:11" ht="19.5" customHeight="1">
      <c r="A11" s="455" t="s">
        <v>17</v>
      </c>
      <c r="B11" s="455">
        <v>207384.84889585932</v>
      </c>
      <c r="C11" s="102">
        <v>238054.03625444206</v>
      </c>
      <c r="D11" s="102">
        <v>263431.4768075708</v>
      </c>
      <c r="E11" s="142">
        <v>314354.61438656895</v>
      </c>
      <c r="F11" s="102">
        <v>22511.417358582712</v>
      </c>
      <c r="G11" s="102" t="s">
        <v>1057</v>
      </c>
      <c r="H11" s="3">
        <v>10.854899708650885</v>
      </c>
      <c r="I11" s="102">
        <v>51367.727578998165</v>
      </c>
      <c r="J11" s="102" t="s">
        <v>1058</v>
      </c>
      <c r="K11" s="1399">
        <v>19.499464605181117</v>
      </c>
    </row>
    <row r="12" spans="1:11" ht="19.5" customHeight="1">
      <c r="A12" s="50" t="s">
        <v>18</v>
      </c>
      <c r="B12" s="50">
        <v>322683.752</v>
      </c>
      <c r="C12" s="42">
        <v>336325.84653700003</v>
      </c>
      <c r="D12" s="42">
        <v>360558.108914</v>
      </c>
      <c r="E12" s="43">
        <v>413241.72366509</v>
      </c>
      <c r="F12" s="42">
        <v>13642.094537000055</v>
      </c>
      <c r="G12" s="42"/>
      <c r="H12" s="4">
        <v>4.22769800228431</v>
      </c>
      <c r="I12" s="42">
        <v>52683.614751090005</v>
      </c>
      <c r="J12" s="42"/>
      <c r="K12" s="785">
        <v>14.611684898662494</v>
      </c>
    </row>
    <row r="13" spans="1:11" ht="19.5" customHeight="1">
      <c r="A13" s="802" t="s">
        <v>576</v>
      </c>
      <c r="B13" s="50">
        <v>322683.752</v>
      </c>
      <c r="C13" s="42">
        <v>352349.646537</v>
      </c>
      <c r="D13" s="42">
        <v>360558.108914</v>
      </c>
      <c r="E13" s="43">
        <v>413241.72366509</v>
      </c>
      <c r="F13" s="42">
        <v>29665.894537000044</v>
      </c>
      <c r="G13" s="42"/>
      <c r="H13" s="4">
        <v>9.193488780618878</v>
      </c>
      <c r="I13" s="42">
        <v>52683.614751090005</v>
      </c>
      <c r="J13" s="42"/>
      <c r="K13" s="785">
        <v>14.611684898662494</v>
      </c>
    </row>
    <row r="14" spans="1:11" ht="19.5" customHeight="1">
      <c r="A14" s="50" t="s">
        <v>19</v>
      </c>
      <c r="B14" s="50">
        <v>70970.56507</v>
      </c>
      <c r="C14" s="42">
        <v>59383.427137000006</v>
      </c>
      <c r="D14" s="42">
        <v>78343.629501</v>
      </c>
      <c r="E14" s="43">
        <v>75160.65889394001</v>
      </c>
      <c r="F14" s="42">
        <v>-11587.13793299999</v>
      </c>
      <c r="G14" s="42"/>
      <c r="H14" s="4">
        <v>-16.326681239710172</v>
      </c>
      <c r="I14" s="42">
        <v>-3182.970607059993</v>
      </c>
      <c r="J14" s="42"/>
      <c r="K14" s="785">
        <v>-4.062832711904629</v>
      </c>
    </row>
    <row r="15" spans="1:11" ht="19.5" customHeight="1">
      <c r="A15" s="50" t="s">
        <v>20</v>
      </c>
      <c r="B15" s="50">
        <v>70970.56507</v>
      </c>
      <c r="C15" s="42">
        <v>76164.71967</v>
      </c>
      <c r="D15" s="42">
        <v>81466.165439</v>
      </c>
      <c r="E15" s="43">
        <v>88586.64814502001</v>
      </c>
      <c r="F15" s="42">
        <v>5194.154600000009</v>
      </c>
      <c r="G15" s="42"/>
      <c r="H15" s="4">
        <v>7.318744883709025</v>
      </c>
      <c r="I15" s="42">
        <v>7120.482706020004</v>
      </c>
      <c r="J15" s="42"/>
      <c r="K15" s="785">
        <v>8.740417162940679</v>
      </c>
    </row>
    <row r="16" spans="1:11" ht="19.5" customHeight="1">
      <c r="A16" s="50" t="s">
        <v>21</v>
      </c>
      <c r="B16" s="50">
        <v>0</v>
      </c>
      <c r="C16" s="42">
        <v>16781.292533</v>
      </c>
      <c r="D16" s="42">
        <v>3122.535938000001</v>
      </c>
      <c r="E16" s="43">
        <v>13425.989251080002</v>
      </c>
      <c r="F16" s="42">
        <v>16781.292533</v>
      </c>
      <c r="G16" s="42"/>
      <c r="H16" s="789"/>
      <c r="I16" s="54">
        <v>10303.453313080001</v>
      </c>
      <c r="J16" s="54"/>
      <c r="K16" s="785">
        <v>329.97068785313684</v>
      </c>
    </row>
    <row r="17" spans="1:11" ht="19.5" customHeight="1">
      <c r="A17" s="50" t="s">
        <v>22</v>
      </c>
      <c r="B17" s="50">
        <v>4560.876</v>
      </c>
      <c r="C17" s="42">
        <v>5152.522</v>
      </c>
      <c r="D17" s="42">
        <v>5114.8669</v>
      </c>
      <c r="E17" s="43">
        <v>4601.13</v>
      </c>
      <c r="F17" s="42">
        <v>591.6459999999997</v>
      </c>
      <c r="G17" s="42"/>
      <c r="H17" s="4">
        <v>12.972200954378055</v>
      </c>
      <c r="I17" s="42">
        <v>-513.7368999999999</v>
      </c>
      <c r="J17" s="42"/>
      <c r="K17" s="785">
        <v>-10.043993520144188</v>
      </c>
    </row>
    <row r="18" spans="1:11" ht="19.5" customHeight="1">
      <c r="A18" s="50" t="s">
        <v>23</v>
      </c>
      <c r="B18" s="50">
        <v>3581.9285099999997</v>
      </c>
      <c r="C18" s="42">
        <v>6671.308499999999</v>
      </c>
      <c r="D18" s="42">
        <v>3622.2125</v>
      </c>
      <c r="E18" s="43">
        <v>12518.28933572</v>
      </c>
      <c r="F18" s="42">
        <v>3089.3799899999995</v>
      </c>
      <c r="G18" s="42"/>
      <c r="H18" s="4">
        <v>86.24906894079804</v>
      </c>
      <c r="I18" s="42">
        <v>8896.07683572</v>
      </c>
      <c r="J18" s="42"/>
      <c r="K18" s="785">
        <v>245.59787245281717</v>
      </c>
    </row>
    <row r="19" spans="1:11" ht="19.5" customHeight="1">
      <c r="A19" s="50" t="s">
        <v>24</v>
      </c>
      <c r="B19" s="50">
        <v>1808.29151</v>
      </c>
      <c r="C19" s="42">
        <v>1735.4445</v>
      </c>
      <c r="D19" s="42">
        <v>1712.9665</v>
      </c>
      <c r="E19" s="43">
        <v>1630.78701</v>
      </c>
      <c r="F19" s="42">
        <v>-72.84700999999995</v>
      </c>
      <c r="G19" s="42"/>
      <c r="H19" s="4">
        <v>-4.028499254525613</v>
      </c>
      <c r="I19" s="42">
        <v>-82.17948999999999</v>
      </c>
      <c r="J19" s="42"/>
      <c r="K19" s="785">
        <v>-4.797495455982355</v>
      </c>
    </row>
    <row r="20" spans="1:11" ht="19.5" customHeight="1">
      <c r="A20" s="50" t="s">
        <v>25</v>
      </c>
      <c r="B20" s="50">
        <v>1773.637</v>
      </c>
      <c r="C20" s="42">
        <v>4935.864</v>
      </c>
      <c r="D20" s="42">
        <v>1909.246</v>
      </c>
      <c r="E20" s="43">
        <v>10887.50232572</v>
      </c>
      <c r="F20" s="42">
        <v>3162.227</v>
      </c>
      <c r="G20" s="42"/>
      <c r="H20" s="4">
        <v>178.290540849114</v>
      </c>
      <c r="I20" s="42">
        <v>8978.256325719998</v>
      </c>
      <c r="J20" s="42"/>
      <c r="K20" s="785">
        <v>470.2514147323078</v>
      </c>
    </row>
    <row r="21" spans="1:11" ht="19.5" customHeight="1">
      <c r="A21" s="50" t="s">
        <v>547</v>
      </c>
      <c r="B21" s="50">
        <v>243570.38242</v>
      </c>
      <c r="C21" s="42">
        <v>265118.58890000003</v>
      </c>
      <c r="D21" s="42">
        <v>273477.400013</v>
      </c>
      <c r="E21" s="43">
        <v>320961.64543543</v>
      </c>
      <c r="F21" s="42">
        <v>21548.206480000023</v>
      </c>
      <c r="G21" s="42"/>
      <c r="H21" s="4">
        <v>8.846808986341953</v>
      </c>
      <c r="I21" s="42">
        <v>47484.24542242999</v>
      </c>
      <c r="J21" s="42"/>
      <c r="K21" s="785">
        <v>17.36313326811385</v>
      </c>
    </row>
    <row r="22" spans="1:11" ht="19.5" customHeight="1">
      <c r="A22" s="800" t="s">
        <v>574</v>
      </c>
      <c r="B22" s="50">
        <v>243570.38242</v>
      </c>
      <c r="C22" s="42">
        <v>281142.3889</v>
      </c>
      <c r="D22" s="42">
        <v>273477.400013</v>
      </c>
      <c r="E22" s="43">
        <v>320961.64543543</v>
      </c>
      <c r="F22" s="42">
        <v>37572.00648000001</v>
      </c>
      <c r="G22" s="42"/>
      <c r="H22" s="4">
        <v>15.425523459257379</v>
      </c>
      <c r="I22" s="42">
        <v>47484.24542242999</v>
      </c>
      <c r="J22" s="42"/>
      <c r="K22" s="785">
        <v>17.36313326811385</v>
      </c>
    </row>
    <row r="23" spans="1:11" ht="19.5" customHeight="1">
      <c r="A23" s="51" t="s">
        <v>26</v>
      </c>
      <c r="B23" s="51">
        <v>115298.90310414064</v>
      </c>
      <c r="C23" s="2">
        <v>98271.81028255798</v>
      </c>
      <c r="D23" s="2">
        <v>97126.63210642918</v>
      </c>
      <c r="E23" s="44">
        <v>98887.10927852102</v>
      </c>
      <c r="F23" s="2">
        <v>-8869.322821582657</v>
      </c>
      <c r="G23" s="2" t="s">
        <v>1057</v>
      </c>
      <c r="H23" s="5">
        <v>-7.692460711071708</v>
      </c>
      <c r="I23" s="2">
        <v>1315.8871720918362</v>
      </c>
      <c r="J23" s="2" t="s">
        <v>1058</v>
      </c>
      <c r="K23" s="1398">
        <v>1.354816020646033</v>
      </c>
    </row>
    <row r="24" spans="1:11" ht="19.5" customHeight="1">
      <c r="A24" s="801" t="s">
        <v>575</v>
      </c>
      <c r="B24" s="50">
        <v>115298.90310414064</v>
      </c>
      <c r="C24" s="42">
        <v>114295.61028255799</v>
      </c>
      <c r="D24" s="42">
        <v>97126.63210642918</v>
      </c>
      <c r="E24" s="43">
        <v>98887.10927852102</v>
      </c>
      <c r="F24" s="42">
        <v>7154.477178417346</v>
      </c>
      <c r="G24" s="42" t="s">
        <v>1057</v>
      </c>
      <c r="H24" s="4">
        <v>6.205156324822324</v>
      </c>
      <c r="I24" s="42">
        <v>1315.8871720918362</v>
      </c>
      <c r="J24" s="42" t="s">
        <v>1058</v>
      </c>
      <c r="K24" s="785">
        <v>1.354816020646033</v>
      </c>
    </row>
    <row r="25" spans="1:11" ht="19.5" customHeight="1">
      <c r="A25" s="455" t="s">
        <v>27</v>
      </c>
      <c r="B25" s="455">
        <v>346824.0186299999</v>
      </c>
      <c r="C25" s="102">
        <v>380223.4193870001</v>
      </c>
      <c r="D25" s="102">
        <v>395320.549273</v>
      </c>
      <c r="E25" s="142">
        <v>460364.54720508994</v>
      </c>
      <c r="F25" s="102">
        <v>33399.4007570002</v>
      </c>
      <c r="G25" s="102"/>
      <c r="H25" s="3">
        <v>9.630071437650768</v>
      </c>
      <c r="I25" s="102">
        <v>65043.99793208996</v>
      </c>
      <c r="J25" s="102"/>
      <c r="K25" s="1399">
        <v>16.453482636231982</v>
      </c>
    </row>
    <row r="26" spans="1:11" ht="19.5" customHeight="1">
      <c r="A26" s="50" t="s">
        <v>28</v>
      </c>
      <c r="B26" s="50">
        <v>113060.69662999992</v>
      </c>
      <c r="C26" s="42">
        <v>120271.03838700008</v>
      </c>
      <c r="D26" s="42">
        <v>126690.31727299998</v>
      </c>
      <c r="E26" s="43">
        <v>140372.90117887803</v>
      </c>
      <c r="F26" s="42">
        <v>7210.341757000162</v>
      </c>
      <c r="G26" s="42"/>
      <c r="H26" s="4">
        <v>6.377407863137953</v>
      </c>
      <c r="I26" s="42">
        <v>13682.583905878055</v>
      </c>
      <c r="J26" s="42"/>
      <c r="K26" s="785">
        <v>10.800023395942716</v>
      </c>
    </row>
    <row r="27" spans="1:11" ht="19.5" customHeight="1">
      <c r="A27" s="50" t="s">
        <v>29</v>
      </c>
      <c r="B27" s="50">
        <v>77780.428465</v>
      </c>
      <c r="C27" s="42">
        <v>83129.3471</v>
      </c>
      <c r="D27" s="42">
        <v>83515.844045</v>
      </c>
      <c r="E27" s="43">
        <v>95731.68843683999</v>
      </c>
      <c r="F27" s="42">
        <v>5348.9186349999945</v>
      </c>
      <c r="G27" s="42"/>
      <c r="H27" s="4">
        <v>6.8769467339806765</v>
      </c>
      <c r="I27" s="42">
        <v>12215.844391839986</v>
      </c>
      <c r="J27" s="42"/>
      <c r="K27" s="785">
        <v>14.626978307562629</v>
      </c>
    </row>
    <row r="28" spans="1:11" ht="19.5" customHeight="1">
      <c r="A28" s="50" t="s">
        <v>30</v>
      </c>
      <c r="B28" s="50">
        <v>35280.344664000004</v>
      </c>
      <c r="C28" s="42">
        <v>37141.636757</v>
      </c>
      <c r="D28" s="42">
        <v>43174.341366</v>
      </c>
      <c r="E28" s="43">
        <v>44641.22129893999</v>
      </c>
      <c r="F28" s="42">
        <v>1861.2920929999964</v>
      </c>
      <c r="G28" s="42"/>
      <c r="H28" s="4">
        <v>5.275719698110703</v>
      </c>
      <c r="I28" s="42">
        <v>1466.8799329399917</v>
      </c>
      <c r="J28" s="42"/>
      <c r="K28" s="785">
        <v>3.3975733885663084</v>
      </c>
    </row>
    <row r="29" spans="1:11" ht="19.5" customHeight="1">
      <c r="A29" s="51" t="s">
        <v>31</v>
      </c>
      <c r="B29" s="51">
        <v>233763.322</v>
      </c>
      <c r="C29" s="2">
        <v>259952.381</v>
      </c>
      <c r="D29" s="2">
        <v>268630.232</v>
      </c>
      <c r="E29" s="44">
        <v>319991.6460262119</v>
      </c>
      <c r="F29" s="2">
        <v>26189.05900000001</v>
      </c>
      <c r="G29" s="2"/>
      <c r="H29" s="5">
        <v>11.203237007386475</v>
      </c>
      <c r="I29" s="2">
        <v>51361.41402621189</v>
      </c>
      <c r="J29" s="2"/>
      <c r="K29" s="1398">
        <v>19.119744506721005</v>
      </c>
    </row>
    <row r="30" spans="1:11" ht="19.5" customHeight="1" thickBot="1">
      <c r="A30" s="57" t="s">
        <v>32</v>
      </c>
      <c r="B30" s="57">
        <v>371912.15662999987</v>
      </c>
      <c r="C30" s="55">
        <v>407296.1973870001</v>
      </c>
      <c r="D30" s="55">
        <v>423567.77327299997</v>
      </c>
      <c r="E30" s="56">
        <v>490817.0625980399</v>
      </c>
      <c r="F30" s="55">
        <v>35384.04075700021</v>
      </c>
      <c r="G30" s="55"/>
      <c r="H30" s="129">
        <v>9.514085551175553</v>
      </c>
      <c r="I30" s="55">
        <v>67249.28932503995</v>
      </c>
      <c r="J30" s="55"/>
      <c r="K30" s="1400">
        <v>15.876866364357731</v>
      </c>
    </row>
    <row r="31" spans="1:11" ht="19.5" customHeight="1">
      <c r="A31" s="456"/>
      <c r="B31" s="456">
        <v>-0.07649900007527322</v>
      </c>
      <c r="C31" s="458">
        <v>0.054530000081285834</v>
      </c>
      <c r="D31" s="458">
        <v>0.131861999980174</v>
      </c>
      <c r="E31" s="459">
        <v>-0.008556901942938566</v>
      </c>
      <c r="F31" s="456">
        <v>0.13102900022931863</v>
      </c>
      <c r="G31" s="458"/>
      <c r="H31" s="457"/>
      <c r="I31" s="460">
        <v>-0.14041890190856066</v>
      </c>
      <c r="J31" s="458"/>
      <c r="K31" s="1401"/>
    </row>
    <row r="32" spans="1:11" ht="19.5" customHeight="1">
      <c r="A32" s="50" t="s">
        <v>33</v>
      </c>
      <c r="B32" s="50">
        <v>110898.063129</v>
      </c>
      <c r="C32" s="42">
        <v>113491.45865700001</v>
      </c>
      <c r="D32" s="42">
        <v>119342.43801</v>
      </c>
      <c r="E32" s="43">
        <v>133153.11185056999</v>
      </c>
      <c r="F32" s="50">
        <v>2593.395528000008</v>
      </c>
      <c r="G32" s="42"/>
      <c r="H32" s="4">
        <v>2.33853996618795</v>
      </c>
      <c r="I32" s="461">
        <v>13810.673840569987</v>
      </c>
      <c r="J32" s="42"/>
      <c r="K32" s="785">
        <v>11.572307446419652</v>
      </c>
    </row>
    <row r="33" spans="1:11" ht="19.5" customHeight="1">
      <c r="A33" s="50" t="s">
        <v>545</v>
      </c>
      <c r="B33" s="1351">
        <v>1.0195010935266224</v>
      </c>
      <c r="C33" s="1352">
        <v>1.05973647541609</v>
      </c>
      <c r="D33" s="1352">
        <v>1.0615697096986094</v>
      </c>
      <c r="E33" s="1353">
        <v>1.0542217093387227</v>
      </c>
      <c r="F33" s="50">
        <v>0.040235381889467625</v>
      </c>
      <c r="G33" s="42"/>
      <c r="H33" s="4">
        <v>3.9465756481228285</v>
      </c>
      <c r="I33" s="461">
        <v>-0.007348000359886697</v>
      </c>
      <c r="J33" s="42"/>
      <c r="K33" s="785">
        <v>-0.6921825569017855</v>
      </c>
    </row>
    <row r="34" spans="1:11" ht="19.5" customHeight="1" thickBot="1">
      <c r="A34" s="53" t="s">
        <v>546</v>
      </c>
      <c r="B34" s="1354">
        <v>3.127412768485989</v>
      </c>
      <c r="C34" s="1355">
        <v>3.3502381931325047</v>
      </c>
      <c r="D34" s="1355">
        <v>3.312489302756452</v>
      </c>
      <c r="E34" s="1356">
        <v>3.4574073471277966</v>
      </c>
      <c r="F34" s="53">
        <v>0.22282542464651556</v>
      </c>
      <c r="G34" s="46"/>
      <c r="H34" s="47">
        <v>7.12491254406394</v>
      </c>
      <c r="I34" s="462">
        <v>0.14491804437134448</v>
      </c>
      <c r="J34" s="46"/>
      <c r="K34" s="788">
        <v>4.374898486487262</v>
      </c>
    </row>
    <row r="35" ht="19.5" customHeight="1">
      <c r="A35" s="893" t="s">
        <v>1059</v>
      </c>
    </row>
    <row r="36" ht="19.5" customHeight="1">
      <c r="A36" s="893" t="s">
        <v>1060</v>
      </c>
    </row>
    <row r="37" spans="1:11" ht="28.5" customHeight="1">
      <c r="A37" s="1431" t="s">
        <v>1070</v>
      </c>
      <c r="B37" s="1431"/>
      <c r="C37" s="1431"/>
      <c r="D37" s="1431"/>
      <c r="E37" s="1431"/>
      <c r="F37" s="1431"/>
      <c r="G37" s="1431"/>
      <c r="H37" s="1431"/>
      <c r="I37" s="1431"/>
      <c r="J37" s="1431"/>
      <c r="K37" s="1431"/>
    </row>
    <row r="38" ht="19.5" customHeight="1">
      <c r="A38" s="1" t="s">
        <v>469</v>
      </c>
    </row>
    <row r="39" spans="1:11" ht="12.75">
      <c r="A39" s="893"/>
      <c r="B39" s="833"/>
      <c r="C39" s="833"/>
      <c r="D39" s="833"/>
      <c r="E39" s="833"/>
      <c r="F39" s="833"/>
      <c r="G39" s="833"/>
      <c r="H39" s="1384"/>
      <c r="I39" s="833"/>
      <c r="J39" s="833"/>
      <c r="K39" s="833"/>
    </row>
    <row r="40" spans="1:11" ht="12.75">
      <c r="A40" s="893"/>
      <c r="B40" s="18"/>
      <c r="C40" s="833"/>
      <c r="D40" s="18"/>
      <c r="E40" s="18"/>
      <c r="F40" s="833"/>
      <c r="G40" s="18"/>
      <c r="H40" s="1384"/>
      <c r="I40" s="18"/>
      <c r="J40" s="833"/>
      <c r="K40" s="18"/>
    </row>
    <row r="41" spans="1:11" ht="12.75">
      <c r="A41" s="894"/>
      <c r="B41" s="18"/>
      <c r="C41" s="18"/>
      <c r="D41" s="18"/>
      <c r="E41" s="18"/>
      <c r="F41" s="833"/>
      <c r="G41" s="18"/>
      <c r="H41" s="833"/>
      <c r="I41" s="18"/>
      <c r="J41" s="833"/>
      <c r="K41" s="18"/>
    </row>
    <row r="42" spans="1:11" ht="12.75">
      <c r="A42" s="1430"/>
      <c r="B42" s="1430"/>
      <c r="C42" s="1430"/>
      <c r="D42" s="1430"/>
      <c r="E42" s="1430"/>
      <c r="F42" s="1430"/>
      <c r="G42" s="1430"/>
      <c r="H42" s="1430"/>
      <c r="I42" s="1430"/>
      <c r="J42" s="1430"/>
      <c r="K42" s="1430"/>
    </row>
    <row r="43" ht="12.75">
      <c r="A43" s="895"/>
    </row>
  </sheetData>
  <sheetProtection/>
  <mergeCells count="6">
    <mergeCell ref="A42:K42"/>
    <mergeCell ref="A37:K37"/>
    <mergeCell ref="A1:K1"/>
    <mergeCell ref="A2:K2"/>
    <mergeCell ref="I5:K5"/>
    <mergeCell ref="F5:H5"/>
  </mergeCells>
  <printOptions horizontalCentered="1"/>
  <pageMargins left="0.38" right="0.22" top="1" bottom="1" header="0.5" footer="0.5"/>
  <pageSetup fitToHeight="1" fitToWidth="1" horizontalDpi="300" verticalDpi="300" orientation="portrait" paperSize="9" scale="91" r:id="rId1"/>
</worksheet>
</file>

<file path=xl/worksheets/sheet20.xml><?xml version="1.0" encoding="utf-8"?>
<worksheet xmlns="http://schemas.openxmlformats.org/spreadsheetml/2006/main" xmlns:r="http://schemas.openxmlformats.org/officeDocument/2006/relationships">
  <sheetPr>
    <pageSetUpPr fitToPage="1"/>
  </sheetPr>
  <dimension ref="A1:R146"/>
  <sheetViews>
    <sheetView zoomScalePageLayoutView="0" workbookViewId="0" topLeftCell="A7">
      <selection activeCell="K17" sqref="K17"/>
    </sheetView>
  </sheetViews>
  <sheetFormatPr defaultColWidth="9.140625" defaultRowHeight="12.75"/>
  <cols>
    <col min="1" max="1" width="23.421875" style="263" customWidth="1"/>
    <col min="2" max="2" width="10.00390625" style="263" bestFit="1" customWidth="1"/>
    <col min="3" max="3" width="9.28125" style="263" bestFit="1" customWidth="1"/>
    <col min="4" max="4" width="9.00390625" style="263" bestFit="1" customWidth="1"/>
    <col min="5" max="6" width="8.00390625" style="263" bestFit="1" customWidth="1"/>
    <col min="7" max="7" width="8.140625" style="263" bestFit="1" customWidth="1"/>
    <col min="8" max="8" width="8.421875" style="263" customWidth="1"/>
    <col min="9" max="9" width="8.57421875" style="263" bestFit="1" customWidth="1"/>
    <col min="10" max="10" width="9.140625" style="263" customWidth="1"/>
    <col min="11" max="11" width="9.57421875" style="263" customWidth="1"/>
    <col min="12" max="14" width="9.57421875" style="263" bestFit="1" customWidth="1"/>
    <col min="15" max="16384" width="9.140625" style="263" customWidth="1"/>
  </cols>
  <sheetData>
    <row r="1" spans="1:14" ht="12.75">
      <c r="A1" s="1457" t="s">
        <v>625</v>
      </c>
      <c r="B1" s="1457"/>
      <c r="C1" s="1457"/>
      <c r="D1" s="1457"/>
      <c r="E1" s="1457"/>
      <c r="F1" s="1457"/>
      <c r="G1" s="1457"/>
      <c r="H1" s="1457"/>
      <c r="I1" s="1457"/>
      <c r="J1" s="1457"/>
      <c r="K1" s="153"/>
      <c r="L1" s="153"/>
      <c r="M1" s="153"/>
      <c r="N1" s="153"/>
    </row>
    <row r="2" spans="1:14" ht="15.75">
      <c r="A2" s="1532" t="s">
        <v>461</v>
      </c>
      <c r="B2" s="1532"/>
      <c r="C2" s="1532"/>
      <c r="D2" s="1532"/>
      <c r="E2" s="1532"/>
      <c r="F2" s="1532"/>
      <c r="G2" s="1532"/>
      <c r="H2" s="1532"/>
      <c r="I2" s="1532"/>
      <c r="J2" s="1532"/>
      <c r="K2" s="154"/>
      <c r="L2" s="154"/>
      <c r="M2" s="154"/>
      <c r="N2" s="154"/>
    </row>
    <row r="3" spans="1:14" ht="16.5" thickBot="1">
      <c r="A3" s="154"/>
      <c r="B3" s="154"/>
      <c r="C3" s="154"/>
      <c r="D3" s="154"/>
      <c r="E3" s="154"/>
      <c r="F3" s="154"/>
      <c r="G3" s="154"/>
      <c r="H3" s="154"/>
      <c r="I3" s="154"/>
      <c r="J3" s="154"/>
      <c r="K3" s="154"/>
      <c r="L3" s="154"/>
      <c r="M3" s="154"/>
      <c r="N3" s="154"/>
    </row>
    <row r="4" spans="1:14" ht="15.75">
      <c r="A4" s="513"/>
      <c r="B4" s="1557" t="s">
        <v>209</v>
      </c>
      <c r="C4" s="1558"/>
      <c r="D4" s="1558"/>
      <c r="E4" s="1558"/>
      <c r="F4" s="1558"/>
      <c r="G4" s="1558"/>
      <c r="H4" s="1559"/>
      <c r="I4" s="515"/>
      <c r="J4" s="504"/>
      <c r="K4" s="154"/>
      <c r="L4" s="154"/>
      <c r="M4" s="154"/>
      <c r="N4" s="154"/>
    </row>
    <row r="5" spans="1:11" ht="18" customHeight="1">
      <c r="A5" s="1560" t="s">
        <v>377</v>
      </c>
      <c r="B5" s="1562" t="s">
        <v>1034</v>
      </c>
      <c r="C5" s="1563"/>
      <c r="D5" s="1563"/>
      <c r="E5" s="1563"/>
      <c r="F5" s="1563"/>
      <c r="G5" s="1563"/>
      <c r="H5" s="1564"/>
      <c r="I5" s="440"/>
      <c r="J5" s="414"/>
      <c r="K5" s="24"/>
    </row>
    <row r="6" spans="1:11" ht="18" customHeight="1">
      <c r="A6" s="1560"/>
      <c r="B6" s="444">
        <v>2006</v>
      </c>
      <c r="C6" s="1567">
        <v>2007</v>
      </c>
      <c r="D6" s="1567"/>
      <c r="E6" s="1567"/>
      <c r="F6" s="1568">
        <v>2008</v>
      </c>
      <c r="G6" s="1563"/>
      <c r="H6" s="1564"/>
      <c r="I6" s="1565" t="s">
        <v>503</v>
      </c>
      <c r="J6" s="1566"/>
      <c r="K6" s="24"/>
    </row>
    <row r="7" spans="1:11" ht="18" customHeight="1">
      <c r="A7" s="1560"/>
      <c r="B7" s="517" t="s">
        <v>378</v>
      </c>
      <c r="C7" s="265" t="s">
        <v>379</v>
      </c>
      <c r="D7" s="264" t="s">
        <v>380</v>
      </c>
      <c r="E7" s="264" t="s">
        <v>378</v>
      </c>
      <c r="F7" s="265" t="s">
        <v>379</v>
      </c>
      <c r="G7" s="264" t="s">
        <v>380</v>
      </c>
      <c r="H7" s="506" t="s">
        <v>378</v>
      </c>
      <c r="I7" s="516"/>
      <c r="J7" s="505"/>
      <c r="K7" s="266"/>
    </row>
    <row r="8" spans="1:14" ht="18" customHeight="1">
      <c r="A8" s="1561"/>
      <c r="B8" s="518">
        <v>1</v>
      </c>
      <c r="C8" s="264">
        <v>2</v>
      </c>
      <c r="D8" s="264">
        <v>3</v>
      </c>
      <c r="E8" s="265">
        <v>4</v>
      </c>
      <c r="F8" s="264">
        <v>5</v>
      </c>
      <c r="G8" s="264">
        <v>6</v>
      </c>
      <c r="H8" s="519">
        <v>7</v>
      </c>
      <c r="I8" s="282" t="s">
        <v>381</v>
      </c>
      <c r="J8" s="506" t="s">
        <v>504</v>
      </c>
      <c r="K8" s="503"/>
      <c r="L8" s="267"/>
      <c r="M8" s="268"/>
      <c r="N8" s="267"/>
    </row>
    <row r="9" spans="1:14" ht="18" customHeight="1">
      <c r="A9" s="744" t="s">
        <v>382</v>
      </c>
      <c r="B9" s="520">
        <v>370.83</v>
      </c>
      <c r="C9" s="270">
        <v>541.89</v>
      </c>
      <c r="D9" s="270">
        <v>501</v>
      </c>
      <c r="E9" s="270">
        <v>525.64</v>
      </c>
      <c r="F9" s="169">
        <v>739.56</v>
      </c>
      <c r="G9" s="169">
        <v>680.08</v>
      </c>
      <c r="H9" s="521">
        <v>739.56</v>
      </c>
      <c r="I9" s="230">
        <v>41.74689210689533</v>
      </c>
      <c r="J9" s="507">
        <v>40.69705501864394</v>
      </c>
      <c r="K9" s="31"/>
      <c r="L9" s="271"/>
      <c r="M9" s="271"/>
      <c r="N9" s="271"/>
    </row>
    <row r="10" spans="1:14" ht="17.25" customHeight="1">
      <c r="A10" s="744" t="s">
        <v>383</v>
      </c>
      <c r="B10" s="520">
        <v>271.84</v>
      </c>
      <c r="C10" s="270">
        <v>484.44</v>
      </c>
      <c r="D10" s="270">
        <v>441.07</v>
      </c>
      <c r="E10" s="270">
        <v>441.07</v>
      </c>
      <c r="F10" s="169">
        <v>1044.28</v>
      </c>
      <c r="G10" s="169">
        <v>1002.2</v>
      </c>
      <c r="H10" s="521">
        <v>1012.33</v>
      </c>
      <c r="I10" s="230">
        <v>62.25353148911125</v>
      </c>
      <c r="J10" s="507">
        <v>129.51685673475865</v>
      </c>
      <c r="K10" s="31"/>
      <c r="L10" s="271"/>
      <c r="M10" s="271"/>
      <c r="N10" s="271"/>
    </row>
    <row r="11" spans="1:14" ht="18" customHeight="1">
      <c r="A11" s="744" t="s">
        <v>505</v>
      </c>
      <c r="B11" s="520">
        <v>345.98</v>
      </c>
      <c r="C11" s="270">
        <v>609.43</v>
      </c>
      <c r="D11" s="270">
        <v>600.65</v>
      </c>
      <c r="E11" s="270">
        <v>601.03</v>
      </c>
      <c r="F11" s="169">
        <v>751.16</v>
      </c>
      <c r="G11" s="169">
        <v>704.48</v>
      </c>
      <c r="H11" s="521">
        <v>751.16</v>
      </c>
      <c r="I11" s="230">
        <v>73.71813399618475</v>
      </c>
      <c r="J11" s="507">
        <v>24.978786416651417</v>
      </c>
      <c r="K11" s="31"/>
      <c r="L11" s="271"/>
      <c r="M11" s="271"/>
      <c r="N11" s="271"/>
    </row>
    <row r="12" spans="1:14" ht="18" customHeight="1">
      <c r="A12" s="744" t="s">
        <v>506</v>
      </c>
      <c r="B12" s="520">
        <v>246.08</v>
      </c>
      <c r="C12" s="270">
        <v>439.98</v>
      </c>
      <c r="D12" s="270">
        <v>418.56</v>
      </c>
      <c r="E12" s="270">
        <v>418.56</v>
      </c>
      <c r="F12" s="169">
        <v>988.21</v>
      </c>
      <c r="G12" s="169">
        <v>955.1</v>
      </c>
      <c r="H12" s="521">
        <v>964.04</v>
      </c>
      <c r="I12" s="230">
        <v>70.09102730819242</v>
      </c>
      <c r="J12" s="507">
        <v>130.3230122324159</v>
      </c>
      <c r="K12" s="31"/>
      <c r="L12" s="271"/>
      <c r="M12" s="271"/>
      <c r="N12" s="271"/>
    </row>
    <row r="13" spans="1:14" ht="18" customHeight="1">
      <c r="A13" s="744" t="s">
        <v>365</v>
      </c>
      <c r="B13" s="520">
        <v>289.81</v>
      </c>
      <c r="C13" s="270">
        <v>347.07</v>
      </c>
      <c r="D13" s="270">
        <v>326.83</v>
      </c>
      <c r="E13" s="270">
        <v>329.42</v>
      </c>
      <c r="F13" s="169">
        <v>415.82</v>
      </c>
      <c r="G13" s="169">
        <v>410.57</v>
      </c>
      <c r="H13" s="521">
        <v>414.52</v>
      </c>
      <c r="I13" s="230">
        <v>13.66757530796039</v>
      </c>
      <c r="J13" s="507">
        <v>25.833282739360087</v>
      </c>
      <c r="K13" s="31"/>
      <c r="L13" s="271"/>
      <c r="M13" s="271"/>
      <c r="N13" s="271"/>
    </row>
    <row r="14" spans="1:14" ht="18" customHeight="1">
      <c r="A14" s="744" t="s">
        <v>366</v>
      </c>
      <c r="B14" s="520">
        <v>181.34</v>
      </c>
      <c r="C14" s="270">
        <v>235.38</v>
      </c>
      <c r="D14" s="270">
        <v>233.84</v>
      </c>
      <c r="E14" s="270">
        <v>235</v>
      </c>
      <c r="F14" s="169">
        <v>415.36</v>
      </c>
      <c r="G14" s="169">
        <v>409.69</v>
      </c>
      <c r="H14" s="521">
        <v>409.69</v>
      </c>
      <c r="I14" s="230">
        <v>29.590823866769597</v>
      </c>
      <c r="J14" s="507">
        <v>74.33617021276595</v>
      </c>
      <c r="K14" s="31"/>
      <c r="L14" s="271"/>
      <c r="M14" s="271"/>
      <c r="N14" s="271"/>
    </row>
    <row r="15" spans="1:14" ht="18" customHeight="1">
      <c r="A15" s="744" t="s">
        <v>367</v>
      </c>
      <c r="B15" s="520">
        <v>141.29</v>
      </c>
      <c r="C15" s="270">
        <v>148.71</v>
      </c>
      <c r="D15" s="270">
        <v>146.05</v>
      </c>
      <c r="E15" s="270">
        <v>146.05</v>
      </c>
      <c r="F15" s="169">
        <v>151.66</v>
      </c>
      <c r="G15" s="169">
        <v>125.03</v>
      </c>
      <c r="H15" s="521">
        <v>128.76</v>
      </c>
      <c r="I15" s="230">
        <v>3.3689574633732207</v>
      </c>
      <c r="J15" s="507">
        <v>-11.838411502909977</v>
      </c>
      <c r="K15" s="31"/>
      <c r="L15" s="271"/>
      <c r="M15" s="271"/>
      <c r="N15" s="271"/>
    </row>
    <row r="16" spans="1:14" ht="18" customHeight="1">
      <c r="A16" s="744" t="s">
        <v>368</v>
      </c>
      <c r="B16" s="520">
        <v>338.79</v>
      </c>
      <c r="C16" s="270">
        <v>669.14</v>
      </c>
      <c r="D16" s="270">
        <v>650.14</v>
      </c>
      <c r="E16" s="270">
        <v>669.14</v>
      </c>
      <c r="F16" s="169">
        <v>817.47</v>
      </c>
      <c r="G16" s="169">
        <v>817.47</v>
      </c>
      <c r="H16" s="521">
        <v>817.47</v>
      </c>
      <c r="I16" s="230">
        <v>97.5087812509224</v>
      </c>
      <c r="J16" s="507">
        <v>22.16725946737604</v>
      </c>
      <c r="K16" s="31"/>
      <c r="L16" s="271"/>
      <c r="M16" s="271"/>
      <c r="N16" s="271"/>
    </row>
    <row r="17" spans="1:14" ht="18" customHeight="1">
      <c r="A17" s="745" t="s">
        <v>507</v>
      </c>
      <c r="B17" s="520" t="s">
        <v>650</v>
      </c>
      <c r="C17" s="269" t="s">
        <v>650</v>
      </c>
      <c r="D17" s="269" t="s">
        <v>650</v>
      </c>
      <c r="E17" s="269" t="s">
        <v>650</v>
      </c>
      <c r="F17" s="169">
        <v>1055.6</v>
      </c>
      <c r="G17" s="169">
        <v>971.68</v>
      </c>
      <c r="H17" s="521">
        <v>1054.06</v>
      </c>
      <c r="I17" s="995"/>
      <c r="J17" s="996"/>
      <c r="K17" s="31"/>
      <c r="L17" s="271"/>
      <c r="M17" s="271"/>
      <c r="N17" s="271"/>
    </row>
    <row r="18" spans="1:14" ht="18" customHeight="1">
      <c r="A18" s="514" t="s">
        <v>508</v>
      </c>
      <c r="B18" s="522">
        <v>334.77</v>
      </c>
      <c r="C18" s="272">
        <v>507.46</v>
      </c>
      <c r="D18" s="273">
        <v>480.99</v>
      </c>
      <c r="E18" s="273">
        <v>494.59</v>
      </c>
      <c r="F18" s="274">
        <v>746.69</v>
      </c>
      <c r="G18" s="274">
        <v>702.97</v>
      </c>
      <c r="H18" s="523">
        <v>746.69</v>
      </c>
      <c r="I18" s="200">
        <v>47.74023956746424</v>
      </c>
      <c r="J18" s="508">
        <v>50.97151175721305</v>
      </c>
      <c r="K18" s="21"/>
      <c r="L18" s="275"/>
      <c r="M18" s="275"/>
      <c r="N18" s="275"/>
    </row>
    <row r="19" spans="1:14" ht="18" customHeight="1" thickBot="1">
      <c r="A19" s="509" t="s">
        <v>509</v>
      </c>
      <c r="B19" s="998"/>
      <c r="C19" s="999">
        <v>126.57</v>
      </c>
      <c r="D19" s="484">
        <v>118.95</v>
      </c>
      <c r="E19" s="484">
        <v>122.69</v>
      </c>
      <c r="F19" s="510">
        <v>194.09</v>
      </c>
      <c r="G19" s="511">
        <v>182.05</v>
      </c>
      <c r="H19" s="524">
        <v>194.09</v>
      </c>
      <c r="I19" s="997"/>
      <c r="J19" s="512">
        <v>58.195451952074364</v>
      </c>
      <c r="K19" s="281"/>
      <c r="L19" s="277"/>
      <c r="M19" s="277"/>
      <c r="N19" s="277"/>
    </row>
    <row r="20" spans="1:14" ht="18" customHeight="1">
      <c r="A20" s="24"/>
      <c r="B20" s="278"/>
      <c r="C20" s="279"/>
      <c r="D20" s="280"/>
      <c r="E20" s="280"/>
      <c r="F20" s="280"/>
      <c r="G20" s="280"/>
      <c r="H20" s="280"/>
      <c r="I20" s="271"/>
      <c r="J20" s="281"/>
      <c r="K20" s="281"/>
      <c r="L20" s="277"/>
      <c r="M20" s="277"/>
      <c r="N20" s="277"/>
    </row>
    <row r="21" spans="1:14" ht="18" customHeight="1" thickBot="1">
      <c r="A21" s="1537" t="s">
        <v>515</v>
      </c>
      <c r="B21" s="1538"/>
      <c r="C21" s="1538"/>
      <c r="D21" s="1538"/>
      <c r="E21" s="1538"/>
      <c r="F21" s="1538"/>
      <c r="G21" s="1538"/>
      <c r="H21" s="1538"/>
      <c r="I21" s="1538"/>
      <c r="J21" s="1538"/>
      <c r="K21" s="1538"/>
      <c r="L21" s="1538"/>
      <c r="M21" s="1538"/>
      <c r="N21" s="1539"/>
    </row>
    <row r="22" spans="1:14" ht="18" customHeight="1">
      <c r="A22" s="434"/>
      <c r="B22" s="1540" t="s">
        <v>1034</v>
      </c>
      <c r="C22" s="1541"/>
      <c r="D22" s="1541"/>
      <c r="E22" s="1541"/>
      <c r="F22" s="1541"/>
      <c r="G22" s="1541"/>
      <c r="H22" s="1541"/>
      <c r="I22" s="1541"/>
      <c r="J22" s="1542"/>
      <c r="K22" s="1541" t="s">
        <v>361</v>
      </c>
      <c r="L22" s="1541"/>
      <c r="M22" s="1541"/>
      <c r="N22" s="1542"/>
    </row>
    <row r="23" spans="1:14" ht="18" customHeight="1">
      <c r="A23" s="1543" t="s">
        <v>465</v>
      </c>
      <c r="B23" s="1544">
        <v>2006</v>
      </c>
      <c r="C23" s="1545"/>
      <c r="D23" s="1546"/>
      <c r="E23" s="1547">
        <v>2007</v>
      </c>
      <c r="F23" s="1545"/>
      <c r="G23" s="1546"/>
      <c r="H23" s="1547">
        <v>2008</v>
      </c>
      <c r="I23" s="1545"/>
      <c r="J23" s="1548"/>
      <c r="K23" s="1549" t="s">
        <v>510</v>
      </c>
      <c r="L23" s="1550"/>
      <c r="M23" s="1553" t="s">
        <v>511</v>
      </c>
      <c r="N23" s="1554"/>
    </row>
    <row r="24" spans="1:14" ht="31.5">
      <c r="A24" s="1543"/>
      <c r="B24" s="517" t="s">
        <v>384</v>
      </c>
      <c r="C24" s="264" t="s">
        <v>553</v>
      </c>
      <c r="D24" s="264" t="s">
        <v>385</v>
      </c>
      <c r="E24" s="282" t="s">
        <v>384</v>
      </c>
      <c r="F24" s="282" t="s">
        <v>552</v>
      </c>
      <c r="G24" s="264" t="s">
        <v>385</v>
      </c>
      <c r="H24" s="282" t="s">
        <v>384</v>
      </c>
      <c r="I24" s="282" t="s">
        <v>553</v>
      </c>
      <c r="J24" s="506" t="s">
        <v>385</v>
      </c>
      <c r="K24" s="1551"/>
      <c r="L24" s="1552"/>
      <c r="M24" s="1555"/>
      <c r="N24" s="1556"/>
    </row>
    <row r="25" spans="1:14" ht="18" customHeight="1">
      <c r="A25" s="1514"/>
      <c r="B25" s="479">
        <v>1</v>
      </c>
      <c r="C25" s="283">
        <v>2</v>
      </c>
      <c r="D25" s="284">
        <v>3</v>
      </c>
      <c r="E25" s="285">
        <v>4</v>
      </c>
      <c r="F25" s="285">
        <v>5</v>
      </c>
      <c r="G25" s="285">
        <v>6</v>
      </c>
      <c r="H25" s="285">
        <v>7</v>
      </c>
      <c r="I25" s="285">
        <v>8</v>
      </c>
      <c r="J25" s="525">
        <v>9</v>
      </c>
      <c r="K25" s="528" t="s">
        <v>381</v>
      </c>
      <c r="L25" s="286" t="s">
        <v>386</v>
      </c>
      <c r="M25" s="284" t="s">
        <v>512</v>
      </c>
      <c r="N25" s="525" t="s">
        <v>270</v>
      </c>
    </row>
    <row r="26" spans="1:14" ht="18" customHeight="1">
      <c r="A26" s="527" t="s">
        <v>362</v>
      </c>
      <c r="B26" s="879">
        <v>784.04</v>
      </c>
      <c r="C26" s="880">
        <v>282.52</v>
      </c>
      <c r="D26" s="287">
        <v>100</v>
      </c>
      <c r="E26" s="880">
        <v>1225.26</v>
      </c>
      <c r="F26" s="880">
        <v>510.21</v>
      </c>
      <c r="G26" s="287">
        <v>100</v>
      </c>
      <c r="H26" s="881">
        <v>118.19</v>
      </c>
      <c r="I26" s="881">
        <v>918.29</v>
      </c>
      <c r="J26" s="882">
        <v>100</v>
      </c>
      <c r="K26" s="888">
        <v>56.275190041324436</v>
      </c>
      <c r="L26" s="269">
        <v>-90.35388407358438</v>
      </c>
      <c r="M26" s="269">
        <v>80.59252442304964</v>
      </c>
      <c r="N26" s="481">
        <v>79.98275220007446</v>
      </c>
    </row>
    <row r="27" spans="1:14" ht="18" customHeight="1">
      <c r="A27" s="746" t="s">
        <v>382</v>
      </c>
      <c r="B27" s="879">
        <v>453.19</v>
      </c>
      <c r="C27" s="880">
        <v>231</v>
      </c>
      <c r="D27" s="287">
        <v>81.7641228939544</v>
      </c>
      <c r="E27" s="880">
        <v>396.06</v>
      </c>
      <c r="F27" s="880">
        <v>238.16</v>
      </c>
      <c r="G27" s="881">
        <v>25.935162094763093</v>
      </c>
      <c r="H27" s="881">
        <v>33.7</v>
      </c>
      <c r="I27" s="881">
        <v>419.61</v>
      </c>
      <c r="J27" s="882">
        <v>45.694715177122696</v>
      </c>
      <c r="K27" s="888">
        <v>-12.606191663540685</v>
      </c>
      <c r="L27" s="269">
        <v>-91.4911882038075</v>
      </c>
      <c r="M27" s="269">
        <v>3.0995670995670963</v>
      </c>
      <c r="N27" s="481">
        <v>76.18827678871347</v>
      </c>
    </row>
    <row r="28" spans="1:14" ht="18" customHeight="1">
      <c r="A28" s="746" t="s">
        <v>383</v>
      </c>
      <c r="B28" s="879">
        <v>18.59</v>
      </c>
      <c r="C28" s="880">
        <v>5.93</v>
      </c>
      <c r="D28" s="287">
        <v>2.098966444853461</v>
      </c>
      <c r="E28" s="880">
        <v>125.07</v>
      </c>
      <c r="F28" s="880">
        <v>62.97</v>
      </c>
      <c r="G28" s="881">
        <v>6.857310871293382</v>
      </c>
      <c r="H28" s="881">
        <v>15.73</v>
      </c>
      <c r="I28" s="881">
        <v>123.67</v>
      </c>
      <c r="J28" s="882">
        <v>13.467423145193784</v>
      </c>
      <c r="K28" s="888">
        <v>572.7810650887574</v>
      </c>
      <c r="L28" s="269">
        <v>-87.42304309586632</v>
      </c>
      <c r="M28" s="269">
        <v>961.8887015177065</v>
      </c>
      <c r="N28" s="481">
        <v>96.39510878195966</v>
      </c>
    </row>
    <row r="29" spans="1:14" ht="18" customHeight="1">
      <c r="A29" s="746" t="s">
        <v>505</v>
      </c>
      <c r="B29" s="883">
        <v>45.09</v>
      </c>
      <c r="C29" s="881">
        <v>15.78</v>
      </c>
      <c r="D29" s="287">
        <v>5.585445278210391</v>
      </c>
      <c r="E29" s="880">
        <v>24.51</v>
      </c>
      <c r="F29" s="880">
        <v>6.37</v>
      </c>
      <c r="G29" s="881">
        <v>0.6936806455477028</v>
      </c>
      <c r="H29" s="881">
        <v>6.27</v>
      </c>
      <c r="I29" s="881">
        <v>18.74</v>
      </c>
      <c r="J29" s="882">
        <v>2.040749654248658</v>
      </c>
      <c r="K29" s="888">
        <v>-45.642049234863606</v>
      </c>
      <c r="L29" s="269">
        <v>-74.4186046511628</v>
      </c>
      <c r="M29" s="269">
        <v>-59.632446134347276</v>
      </c>
      <c r="N29" s="481">
        <v>194.19152276295125</v>
      </c>
    </row>
    <row r="30" spans="1:14" ht="18" customHeight="1">
      <c r="A30" s="746" t="s">
        <v>506</v>
      </c>
      <c r="B30" s="879">
        <v>162.67</v>
      </c>
      <c r="C30" s="880">
        <v>25.63</v>
      </c>
      <c r="D30" s="287">
        <v>0.3787342489027325</v>
      </c>
      <c r="E30" s="880">
        <v>339.57</v>
      </c>
      <c r="F30" s="880">
        <v>126.06</v>
      </c>
      <c r="G30" s="881">
        <v>13.72768950984983</v>
      </c>
      <c r="H30" s="881">
        <v>33.27</v>
      </c>
      <c r="I30" s="881">
        <v>224.67</v>
      </c>
      <c r="J30" s="882">
        <v>24.466127258273527</v>
      </c>
      <c r="K30" s="888">
        <v>108.74777156205818</v>
      </c>
      <c r="L30" s="269">
        <v>-90.2023146921106</v>
      </c>
      <c r="M30" s="269">
        <v>391.8454935622318</v>
      </c>
      <c r="N30" s="481">
        <v>78.22465492622561</v>
      </c>
    </row>
    <row r="31" spans="1:14" ht="18" customHeight="1">
      <c r="A31" s="746" t="s">
        <v>365</v>
      </c>
      <c r="B31" s="879">
        <v>20.18</v>
      </c>
      <c r="C31" s="880">
        <v>1.07</v>
      </c>
      <c r="D31" s="287">
        <v>0.3787342489027325</v>
      </c>
      <c r="E31" s="880">
        <v>11.66</v>
      </c>
      <c r="F31" s="880">
        <v>1.75</v>
      </c>
      <c r="G31" s="881">
        <v>0.19057160591969857</v>
      </c>
      <c r="H31" s="881">
        <v>0.15</v>
      </c>
      <c r="I31" s="881">
        <v>2</v>
      </c>
      <c r="J31" s="882">
        <v>0.2177961210510841</v>
      </c>
      <c r="K31" s="888">
        <v>-42.220019821605554</v>
      </c>
      <c r="L31" s="269">
        <v>-98.71355060034305</v>
      </c>
      <c r="M31" s="269"/>
      <c r="N31" s="481"/>
    </row>
    <row r="32" spans="1:18" ht="18" customHeight="1">
      <c r="A32" s="746" t="s">
        <v>366</v>
      </c>
      <c r="B32" s="879">
        <v>3.17</v>
      </c>
      <c r="C32" s="880">
        <v>0.16</v>
      </c>
      <c r="D32" s="287">
        <v>0.056633158714427284</v>
      </c>
      <c r="E32" s="880">
        <v>2.81</v>
      </c>
      <c r="F32" s="880">
        <v>0.24</v>
      </c>
      <c r="G32" s="881">
        <v>0.02613553452613009</v>
      </c>
      <c r="H32" s="881">
        <v>0.16</v>
      </c>
      <c r="I32" s="881">
        <v>0.31</v>
      </c>
      <c r="J32" s="882">
        <v>0.03375839876291803</v>
      </c>
      <c r="K32" s="888">
        <v>-11.35646687697161</v>
      </c>
      <c r="L32" s="269">
        <v>-94.30604982206405</v>
      </c>
      <c r="M32" s="269">
        <v>50</v>
      </c>
      <c r="N32" s="481">
        <v>29.166666666666686</v>
      </c>
      <c r="O32" s="18"/>
      <c r="P32" s="18"/>
      <c r="Q32" s="18"/>
      <c r="R32" s="18"/>
    </row>
    <row r="33" spans="1:18" ht="18" customHeight="1">
      <c r="A33" s="746" t="s">
        <v>367</v>
      </c>
      <c r="B33" s="879">
        <v>2.29</v>
      </c>
      <c r="C33" s="880">
        <v>1.63</v>
      </c>
      <c r="D33" s="287">
        <v>0.5769503044032279</v>
      </c>
      <c r="E33" s="880">
        <v>0.6</v>
      </c>
      <c r="F33" s="880">
        <v>1.45</v>
      </c>
      <c r="G33" s="881">
        <v>0.15790218776203596</v>
      </c>
      <c r="H33" s="881">
        <v>0.28</v>
      </c>
      <c r="I33" s="881">
        <v>6.23</v>
      </c>
      <c r="J33" s="882">
        <v>0.678434917074127</v>
      </c>
      <c r="K33" s="888">
        <v>-73.7991266375546</v>
      </c>
      <c r="L33" s="269">
        <v>-53.33333333333333</v>
      </c>
      <c r="M33" s="269">
        <v>-11.042944785276063</v>
      </c>
      <c r="N33" s="481">
        <v>329.65517241379314</v>
      </c>
      <c r="O33" s="18"/>
      <c r="P33" s="18"/>
      <c r="Q33" s="18"/>
      <c r="R33" s="18"/>
    </row>
    <row r="34" spans="1:18" ht="18" customHeight="1" thickBot="1">
      <c r="A34" s="747" t="s">
        <v>368</v>
      </c>
      <c r="B34" s="884">
        <v>78.86</v>
      </c>
      <c r="C34" s="885">
        <v>1.32</v>
      </c>
      <c r="D34" s="526">
        <v>0.4672235593940251</v>
      </c>
      <c r="E34" s="885">
        <v>324.98</v>
      </c>
      <c r="F34" s="885">
        <v>73.21</v>
      </c>
      <c r="G34" s="886">
        <v>7.972427011074932</v>
      </c>
      <c r="H34" s="886">
        <v>28.63</v>
      </c>
      <c r="I34" s="886">
        <v>123.06</v>
      </c>
      <c r="J34" s="887">
        <v>13.400995328273204</v>
      </c>
      <c r="K34" s="889">
        <v>312.09738777580526</v>
      </c>
      <c r="L34" s="890">
        <v>-91.1902270908979</v>
      </c>
      <c r="M34" s="890">
        <v>5446.212121212121</v>
      </c>
      <c r="N34" s="891">
        <v>68.0917907389701</v>
      </c>
      <c r="O34" s="18"/>
      <c r="P34" s="18"/>
      <c r="Q34" s="18"/>
      <c r="R34" s="18"/>
    </row>
    <row r="35" spans="1:18" ht="18" customHeight="1">
      <c r="A35" s="797" t="s">
        <v>513</v>
      </c>
      <c r="L35" s="32"/>
      <c r="M35" s="32"/>
      <c r="O35" s="18"/>
      <c r="P35" s="18"/>
      <c r="Q35" s="18"/>
      <c r="R35" s="18"/>
    </row>
    <row r="36" spans="1:18" ht="18" customHeight="1">
      <c r="A36" s="797" t="s">
        <v>593</v>
      </c>
      <c r="L36" s="32"/>
      <c r="M36" s="32"/>
      <c r="O36" s="18"/>
      <c r="P36" s="18"/>
      <c r="Q36" s="18"/>
      <c r="R36" s="18"/>
    </row>
    <row r="37" spans="1:18" ht="18" customHeight="1">
      <c r="A37" s="31"/>
      <c r="B37" s="31"/>
      <c r="C37" s="31"/>
      <c r="D37" s="31"/>
      <c r="E37" s="31"/>
      <c r="F37" s="31"/>
      <c r="G37" s="31"/>
      <c r="L37" s="32"/>
      <c r="M37" s="32"/>
      <c r="O37" s="18"/>
      <c r="P37" s="18"/>
      <c r="Q37" s="18"/>
      <c r="R37" s="18"/>
    </row>
    <row r="38" spans="1:12" ht="18" customHeight="1">
      <c r="A38" s="170"/>
      <c r="B38" s="290"/>
      <c r="C38" s="290"/>
      <c r="D38" s="31"/>
      <c r="E38" s="31"/>
      <c r="F38" s="32"/>
      <c r="G38" s="32"/>
      <c r="I38" s="18"/>
      <c r="J38" s="18"/>
      <c r="K38" s="18"/>
      <c r="L38" s="18"/>
    </row>
    <row r="39" spans="1:12" ht="18" customHeight="1">
      <c r="A39" s="170"/>
      <c r="B39" s="290"/>
      <c r="C39" s="291"/>
      <c r="D39" s="31"/>
      <c r="E39" s="31"/>
      <c r="F39" s="32"/>
      <c r="G39" s="32"/>
      <c r="I39" s="18"/>
      <c r="J39" s="18"/>
      <c r="K39" s="18"/>
      <c r="L39" s="18"/>
    </row>
    <row r="40" spans="1:12" ht="18" customHeight="1">
      <c r="A40" s="170"/>
      <c r="B40" s="290"/>
      <c r="C40" s="290"/>
      <c r="D40" s="31"/>
      <c r="E40" s="31"/>
      <c r="F40" s="32"/>
      <c r="G40" s="32"/>
      <c r="I40" s="18"/>
      <c r="J40" s="18"/>
      <c r="K40" s="18"/>
      <c r="L40" s="18"/>
    </row>
    <row r="41" spans="1:12" ht="18" customHeight="1">
      <c r="A41" s="170"/>
      <c r="B41" s="290"/>
      <c r="C41" s="290"/>
      <c r="D41" s="31"/>
      <c r="E41" s="31"/>
      <c r="F41" s="32"/>
      <c r="G41" s="32"/>
      <c r="I41" s="18"/>
      <c r="J41" s="18"/>
      <c r="K41" s="18"/>
      <c r="L41" s="18"/>
    </row>
    <row r="42" spans="1:12" ht="18" customHeight="1">
      <c r="A42" s="170"/>
      <c r="B42" s="290"/>
      <c r="C42" s="290"/>
      <c r="D42" s="31"/>
      <c r="E42" s="31"/>
      <c r="F42" s="32"/>
      <c r="G42" s="32"/>
      <c r="I42" s="18"/>
      <c r="J42" s="18"/>
      <c r="K42" s="18"/>
      <c r="L42" s="18"/>
    </row>
    <row r="43" spans="1:12" ht="18" customHeight="1">
      <c r="A43" s="170"/>
      <c r="B43" s="290"/>
      <c r="C43" s="290"/>
      <c r="D43" s="31"/>
      <c r="E43" s="31"/>
      <c r="F43" s="32"/>
      <c r="G43" s="32"/>
      <c r="I43" s="18"/>
      <c r="J43" s="18"/>
      <c r="K43" s="18"/>
      <c r="L43" s="18"/>
    </row>
    <row r="44" spans="1:12" ht="18" customHeight="1">
      <c r="A44" s="170"/>
      <c r="B44" s="290"/>
      <c r="C44" s="290"/>
      <c r="D44" s="31"/>
      <c r="E44" s="31"/>
      <c r="F44" s="32"/>
      <c r="G44" s="32"/>
      <c r="I44" s="18"/>
      <c r="J44" s="18"/>
      <c r="K44" s="18"/>
      <c r="L44" s="18"/>
    </row>
    <row r="45" spans="1:12" ht="15">
      <c r="A45" s="170"/>
      <c r="B45" s="290"/>
      <c r="C45" s="290"/>
      <c r="D45" s="31"/>
      <c r="E45" s="31"/>
      <c r="F45" s="32"/>
      <c r="G45" s="32"/>
      <c r="I45" s="18"/>
      <c r="J45" s="18"/>
      <c r="K45" s="18"/>
      <c r="L45" s="18"/>
    </row>
    <row r="46" spans="1:12" ht="15">
      <c r="A46" s="170"/>
      <c r="B46" s="290"/>
      <c r="C46" s="290"/>
      <c r="D46" s="31"/>
      <c r="E46" s="31"/>
      <c r="F46" s="32"/>
      <c r="G46" s="32"/>
      <c r="I46" s="18"/>
      <c r="J46" s="18"/>
      <c r="K46" s="18"/>
      <c r="L46" s="18"/>
    </row>
    <row r="47" spans="1:12" ht="18" customHeight="1">
      <c r="A47" s="31"/>
      <c r="B47" s="31"/>
      <c r="C47" s="31"/>
      <c r="D47" s="31"/>
      <c r="E47" s="31"/>
      <c r="F47" s="32"/>
      <c r="G47" s="32"/>
      <c r="I47" s="18"/>
      <c r="J47" s="18"/>
      <c r="K47" s="18"/>
      <c r="L47" s="18"/>
    </row>
    <row r="48" spans="1:12" ht="12.75" customHeight="1">
      <c r="A48" s="31"/>
      <c r="B48" s="31"/>
      <c r="C48" s="31"/>
      <c r="D48" s="31"/>
      <c r="E48" s="31"/>
      <c r="F48" s="32"/>
      <c r="G48" s="32"/>
      <c r="I48" s="18"/>
      <c r="J48" s="18"/>
      <c r="K48" s="18"/>
      <c r="L48" s="18"/>
    </row>
    <row r="49" spans="1:12" ht="12.75">
      <c r="A49" s="31"/>
      <c r="B49" s="31"/>
      <c r="C49" s="31"/>
      <c r="D49" s="31"/>
      <c r="E49" s="31"/>
      <c r="F49" s="32"/>
      <c r="G49" s="32"/>
      <c r="I49" s="18"/>
      <c r="J49" s="18"/>
      <c r="K49" s="18"/>
      <c r="L49" s="18"/>
    </row>
    <row r="50" spans="12:18" ht="12.75">
      <c r="L50" s="32"/>
      <c r="M50" s="32"/>
      <c r="O50" s="18"/>
      <c r="P50" s="18"/>
      <c r="Q50" s="18"/>
      <c r="R50" s="18"/>
    </row>
    <row r="51" spans="12:18" ht="12.75">
      <c r="L51" s="32"/>
      <c r="M51" s="32"/>
      <c r="O51" s="18"/>
      <c r="P51" s="18"/>
      <c r="Q51" s="18"/>
      <c r="R51" s="18"/>
    </row>
    <row r="52" spans="12:18" ht="12.75">
      <c r="L52" s="32"/>
      <c r="M52" s="32"/>
      <c r="O52" s="18"/>
      <c r="P52" s="18"/>
      <c r="Q52" s="18"/>
      <c r="R52" s="18"/>
    </row>
    <row r="53" spans="12:18" ht="12.75">
      <c r="L53" s="32"/>
      <c r="M53" s="32"/>
      <c r="O53" s="18"/>
      <c r="P53" s="18"/>
      <c r="Q53" s="18"/>
      <c r="R53" s="18"/>
    </row>
    <row r="54" spans="12:18" ht="12.75">
      <c r="L54" s="32"/>
      <c r="M54" s="32"/>
      <c r="O54" s="18"/>
      <c r="P54" s="18"/>
      <c r="Q54" s="18"/>
      <c r="R54" s="18"/>
    </row>
    <row r="55" spans="12:18" ht="12.75">
      <c r="L55" s="32"/>
      <c r="M55" s="32"/>
      <c r="O55" s="18"/>
      <c r="P55" s="18"/>
      <c r="Q55" s="18"/>
      <c r="R55" s="18"/>
    </row>
    <row r="56" spans="12:18" ht="12.75">
      <c r="L56" s="32"/>
      <c r="M56" s="32"/>
      <c r="O56" s="18"/>
      <c r="P56" s="18"/>
      <c r="Q56" s="18"/>
      <c r="R56" s="18"/>
    </row>
    <row r="57" spans="12:18" ht="12.75">
      <c r="L57" s="32"/>
      <c r="M57" s="32"/>
      <c r="O57" s="18"/>
      <c r="P57" s="18"/>
      <c r="Q57" s="18"/>
      <c r="R57" s="18"/>
    </row>
    <row r="58" spans="12:18" ht="12.75">
      <c r="L58" s="32"/>
      <c r="M58" s="32"/>
      <c r="O58" s="18"/>
      <c r="P58" s="18"/>
      <c r="Q58" s="18"/>
      <c r="R58" s="18"/>
    </row>
    <row r="59" spans="12:18" ht="12.75">
      <c r="L59" s="32"/>
      <c r="M59" s="32"/>
      <c r="O59" s="18"/>
      <c r="P59" s="18"/>
      <c r="Q59" s="18"/>
      <c r="R59" s="18"/>
    </row>
    <row r="60" spans="12:18" ht="12.75">
      <c r="L60" s="32"/>
      <c r="M60" s="32"/>
      <c r="O60" s="18"/>
      <c r="P60" s="18"/>
      <c r="Q60" s="18"/>
      <c r="R60" s="18"/>
    </row>
    <row r="61" spans="12:18" ht="12.75">
      <c r="L61" s="32"/>
      <c r="M61" s="32"/>
      <c r="O61" s="18"/>
      <c r="P61" s="18"/>
      <c r="Q61" s="18"/>
      <c r="R61" s="18"/>
    </row>
    <row r="62" spans="12:18" ht="12.75">
      <c r="L62" s="32"/>
      <c r="M62" s="32"/>
      <c r="O62" s="18"/>
      <c r="P62" s="18"/>
      <c r="Q62" s="18"/>
      <c r="R62" s="18"/>
    </row>
    <row r="63" spans="12:18" ht="12.75">
      <c r="L63" s="32"/>
      <c r="M63" s="32"/>
      <c r="O63" s="18"/>
      <c r="P63" s="18"/>
      <c r="Q63" s="18"/>
      <c r="R63" s="18"/>
    </row>
    <row r="64" spans="12:18" ht="12.75">
      <c r="L64" s="32"/>
      <c r="M64" s="32"/>
      <c r="O64" s="18"/>
      <c r="P64" s="18"/>
      <c r="Q64" s="18"/>
      <c r="R64" s="18"/>
    </row>
    <row r="65" spans="12:18" ht="12.75">
      <c r="L65" s="32"/>
      <c r="M65" s="32"/>
      <c r="O65" s="18"/>
      <c r="P65" s="18"/>
      <c r="Q65" s="18"/>
      <c r="R65" s="18"/>
    </row>
    <row r="66" spans="12:13" ht="12.75">
      <c r="L66" s="32"/>
      <c r="M66" s="32"/>
    </row>
    <row r="67" spans="12:13" ht="12.75">
      <c r="L67" s="32"/>
      <c r="M67" s="32"/>
    </row>
    <row r="68" spans="12:13" ht="12.75">
      <c r="L68" s="32"/>
      <c r="M68" s="32"/>
    </row>
    <row r="69" spans="12:13" ht="12.75">
      <c r="L69" s="32"/>
      <c r="M69" s="32"/>
    </row>
    <row r="70" spans="12:13" ht="12.75">
      <c r="L70" s="32"/>
      <c r="M70" s="32"/>
    </row>
    <row r="71" spans="12:13" ht="12.75">
      <c r="L71" s="32"/>
      <c r="M71" s="32"/>
    </row>
    <row r="72" spans="12:13" ht="12.75">
      <c r="L72" s="32"/>
      <c r="M72" s="32"/>
    </row>
    <row r="73" spans="12:13" ht="12.75">
      <c r="L73" s="32"/>
      <c r="M73" s="32"/>
    </row>
    <row r="74" spans="12:13" ht="12.75">
      <c r="L74" s="32"/>
      <c r="M74" s="32"/>
    </row>
    <row r="75" spans="12:13" ht="12.75">
      <c r="L75" s="32"/>
      <c r="M75" s="32"/>
    </row>
    <row r="76" spans="12:13" ht="12.75">
      <c r="L76" s="32"/>
      <c r="M76" s="32"/>
    </row>
    <row r="77" spans="12:13" ht="12.75">
      <c r="L77" s="32"/>
      <c r="M77" s="32"/>
    </row>
    <row r="78" spans="12:13" ht="12.75">
      <c r="L78" s="32"/>
      <c r="M78" s="32"/>
    </row>
    <row r="79" spans="12:13" ht="12.75">
      <c r="L79" s="32"/>
      <c r="M79" s="32"/>
    </row>
    <row r="80" spans="12:13" ht="12.75">
      <c r="L80" s="32"/>
      <c r="M80" s="32"/>
    </row>
    <row r="81" spans="12:13" ht="12.75">
      <c r="L81" s="32"/>
      <c r="M81" s="32"/>
    </row>
    <row r="82" spans="12:13" ht="12.75">
      <c r="L82" s="32"/>
      <c r="M82" s="32"/>
    </row>
    <row r="83" spans="12:13" ht="12.75">
      <c r="L83" s="32"/>
      <c r="M83" s="32"/>
    </row>
    <row r="84" spans="12:13" ht="12.75">
      <c r="L84" s="32"/>
      <c r="M84" s="32"/>
    </row>
    <row r="85" spans="12:13" ht="12.75">
      <c r="L85" s="32"/>
      <c r="M85" s="32"/>
    </row>
    <row r="86" spans="12:13" ht="12.75">
      <c r="L86" s="32"/>
      <c r="M86" s="32"/>
    </row>
    <row r="87" spans="12:13" ht="12.75">
      <c r="L87" s="32"/>
      <c r="M87" s="32"/>
    </row>
    <row r="88" spans="12:13" ht="12.75">
      <c r="L88" s="32"/>
      <c r="M88" s="32"/>
    </row>
    <row r="89" spans="12:13" ht="12.75">
      <c r="L89" s="32"/>
      <c r="M89" s="32"/>
    </row>
    <row r="90" spans="12:13" ht="12.75">
      <c r="L90" s="32"/>
      <c r="M90" s="32"/>
    </row>
    <row r="91" spans="12:13" ht="12.75">
      <c r="L91" s="32"/>
      <c r="M91" s="32"/>
    </row>
    <row r="92" spans="12:13" ht="12.75">
      <c r="L92" s="32"/>
      <c r="M92" s="32"/>
    </row>
    <row r="93" spans="12:13" ht="12.75">
      <c r="L93" s="32"/>
      <c r="M93" s="32"/>
    </row>
    <row r="94" spans="12:13" ht="12.75">
      <c r="L94" s="32"/>
      <c r="M94" s="32"/>
    </row>
    <row r="95" spans="12:13" ht="12.75">
      <c r="L95" s="32"/>
      <c r="M95" s="32"/>
    </row>
    <row r="96" spans="12:13" ht="12.75">
      <c r="L96" s="32"/>
      <c r="M96" s="32"/>
    </row>
    <row r="97" spans="12:13" ht="12.75">
      <c r="L97" s="32"/>
      <c r="M97" s="32"/>
    </row>
    <row r="98" spans="12:13" ht="12.75">
      <c r="L98" s="32"/>
      <c r="M98" s="32"/>
    </row>
    <row r="99" spans="12:13" ht="12.75">
      <c r="L99" s="32"/>
      <c r="M99" s="32"/>
    </row>
    <row r="100" spans="12:13" ht="12.75">
      <c r="L100" s="32"/>
      <c r="M100" s="32"/>
    </row>
    <row r="101" spans="12:13" ht="12.75">
      <c r="L101" s="32"/>
      <c r="M101" s="32"/>
    </row>
    <row r="102" spans="12:13" ht="12.75">
      <c r="L102" s="32"/>
      <c r="M102" s="32"/>
    </row>
    <row r="103" spans="12:13" ht="12.75">
      <c r="L103" s="32"/>
      <c r="M103" s="32"/>
    </row>
    <row r="104" spans="12:13" ht="12.75">
      <c r="L104" s="32"/>
      <c r="M104" s="32"/>
    </row>
    <row r="105" spans="12:13" ht="12.75">
      <c r="L105" s="32"/>
      <c r="M105" s="32"/>
    </row>
    <row r="106" spans="12:13" ht="12.75">
      <c r="L106" s="32"/>
      <c r="M106" s="32"/>
    </row>
    <row r="107" spans="12:13" ht="12.75">
      <c r="L107" s="32"/>
      <c r="M107" s="32"/>
    </row>
    <row r="108" spans="12:13" ht="12.75">
      <c r="L108" s="32"/>
      <c r="M108" s="32"/>
    </row>
    <row r="109" spans="12:13" ht="12.75">
      <c r="L109" s="32"/>
      <c r="M109" s="32"/>
    </row>
    <row r="110" spans="12:13" ht="12.75">
      <c r="L110" s="32"/>
      <c r="M110" s="32"/>
    </row>
    <row r="111" spans="12:13" ht="12.75">
      <c r="L111" s="32"/>
      <c r="M111" s="32"/>
    </row>
    <row r="112" spans="12:13" ht="12.75">
      <c r="L112" s="32"/>
      <c r="M112" s="32"/>
    </row>
    <row r="113" spans="12:13" ht="12.75">
      <c r="L113" s="32"/>
      <c r="M113" s="32"/>
    </row>
    <row r="114" spans="12:13" ht="12.75">
      <c r="L114" s="32"/>
      <c r="M114" s="32"/>
    </row>
    <row r="115" spans="12:13" ht="12.75">
      <c r="L115" s="32"/>
      <c r="M115" s="32"/>
    </row>
    <row r="116" spans="12:13" ht="12.75">
      <c r="L116" s="32"/>
      <c r="M116" s="32"/>
    </row>
    <row r="117" spans="12:13" ht="12.75">
      <c r="L117" s="32"/>
      <c r="M117" s="32"/>
    </row>
    <row r="118" spans="12:13" ht="12.75">
      <c r="L118" s="32"/>
      <c r="M118" s="32"/>
    </row>
    <row r="119" spans="12:13" ht="12.75">
      <c r="L119" s="32"/>
      <c r="M119" s="32"/>
    </row>
    <row r="120" spans="12:13" ht="12.75">
      <c r="L120" s="32"/>
      <c r="M120" s="32"/>
    </row>
    <row r="121" spans="12:13" ht="12.75">
      <c r="L121" s="32"/>
      <c r="M121" s="32"/>
    </row>
    <row r="122" spans="12:13" ht="12.75">
      <c r="L122" s="32"/>
      <c r="M122" s="32"/>
    </row>
    <row r="123" spans="12:13" ht="12.75">
      <c r="L123" s="32"/>
      <c r="M123" s="32"/>
    </row>
    <row r="124" spans="12:13" ht="12.75">
      <c r="L124" s="32"/>
      <c r="M124" s="32"/>
    </row>
    <row r="125" spans="12:13" ht="12.75">
      <c r="L125" s="32"/>
      <c r="M125" s="32"/>
    </row>
    <row r="126" spans="12:13" ht="12.75">
      <c r="L126" s="32"/>
      <c r="M126" s="32"/>
    </row>
    <row r="127" spans="12:13" ht="12.75">
      <c r="L127" s="32"/>
      <c r="M127" s="32"/>
    </row>
    <row r="128" spans="12:13" ht="12.75">
      <c r="L128" s="32"/>
      <c r="M128" s="32"/>
    </row>
    <row r="129" spans="12:13" ht="12.75">
      <c r="L129" s="32"/>
      <c r="M129" s="32"/>
    </row>
    <row r="130" spans="12:13" ht="12.75">
      <c r="L130" s="32"/>
      <c r="M130" s="32"/>
    </row>
    <row r="131" spans="12:13" ht="12.75">
      <c r="L131" s="32"/>
      <c r="M131" s="32"/>
    </row>
    <row r="132" spans="12:13" ht="12.75">
      <c r="L132" s="32"/>
      <c r="M132" s="32"/>
    </row>
    <row r="133" spans="12:13" ht="12.75">
      <c r="L133" s="32"/>
      <c r="M133" s="32"/>
    </row>
    <row r="134" spans="12:13" ht="12.75">
      <c r="L134" s="32"/>
      <c r="M134" s="32"/>
    </row>
    <row r="135" spans="12:13" ht="12.75">
      <c r="L135" s="32"/>
      <c r="M135" s="32"/>
    </row>
    <row r="136" spans="12:13" ht="12.75">
      <c r="L136" s="32"/>
      <c r="M136" s="32"/>
    </row>
    <row r="137" spans="12:13" ht="12.75">
      <c r="L137" s="32"/>
      <c r="M137" s="32"/>
    </row>
    <row r="138" spans="12:13" ht="12.75">
      <c r="L138" s="32"/>
      <c r="M138" s="32"/>
    </row>
    <row r="139" spans="12:13" ht="12.75">
      <c r="L139" s="32"/>
      <c r="M139" s="32"/>
    </row>
    <row r="140" spans="12:13" ht="12.75">
      <c r="L140" s="32"/>
      <c r="M140" s="32"/>
    </row>
    <row r="141" spans="12:13" ht="12.75">
      <c r="L141" s="32"/>
      <c r="M141" s="32"/>
    </row>
    <row r="142" spans="12:13" ht="12.75">
      <c r="L142" s="32"/>
      <c r="M142" s="32"/>
    </row>
    <row r="143" spans="12:13" ht="12.75">
      <c r="L143" s="32"/>
      <c r="M143" s="32"/>
    </row>
    <row r="144" spans="12:13" ht="12.75">
      <c r="L144" s="32"/>
      <c r="M144" s="32"/>
    </row>
    <row r="145" spans="12:13" ht="12.75">
      <c r="L145" s="32"/>
      <c r="M145" s="32"/>
    </row>
    <row r="146" spans="12:13" ht="12.75">
      <c r="L146" s="32"/>
      <c r="M146" s="32"/>
    </row>
  </sheetData>
  <sheetProtection/>
  <mergeCells count="17">
    <mergeCell ref="A1:J1"/>
    <mergeCell ref="A2:J2"/>
    <mergeCell ref="B4:H4"/>
    <mergeCell ref="A5:A8"/>
    <mergeCell ref="B5:H5"/>
    <mergeCell ref="I6:J6"/>
    <mergeCell ref="C6:E6"/>
    <mergeCell ref="F6:H6"/>
    <mergeCell ref="A21:N21"/>
    <mergeCell ref="B22:J22"/>
    <mergeCell ref="K22:N22"/>
    <mergeCell ref="A23:A25"/>
    <mergeCell ref="B23:D23"/>
    <mergeCell ref="E23:G23"/>
    <mergeCell ref="H23:J23"/>
    <mergeCell ref="K23:L24"/>
    <mergeCell ref="M23:N24"/>
  </mergeCells>
  <printOptions horizontalCentered="1"/>
  <pageMargins left="0.33" right="0.34" top="0.77" bottom="0.67" header="0.5" footer="0.5"/>
  <pageSetup fitToHeight="1" fitToWidth="1" horizontalDpi="300" verticalDpi="300" orientation="landscape" paperSize="9" scale="77" r:id="rId1"/>
</worksheet>
</file>

<file path=xl/worksheets/sheet21.xml><?xml version="1.0" encoding="utf-8"?>
<worksheet xmlns="http://schemas.openxmlformats.org/spreadsheetml/2006/main" xmlns:r="http://schemas.openxmlformats.org/officeDocument/2006/relationships">
  <sheetPr>
    <pageSetUpPr fitToPage="1"/>
  </sheetPr>
  <dimension ref="A1:L92"/>
  <sheetViews>
    <sheetView zoomScalePageLayoutView="0" workbookViewId="0" topLeftCell="A1">
      <selection activeCell="M2" sqref="M2"/>
    </sheetView>
  </sheetViews>
  <sheetFormatPr defaultColWidth="9.140625" defaultRowHeight="12.75"/>
  <cols>
    <col min="1" max="1" width="30.28125" style="18" customWidth="1"/>
    <col min="2" max="2" width="7.8515625" style="18" customWidth="1"/>
    <col min="3" max="3" width="7.421875" style="18" bestFit="1" customWidth="1"/>
    <col min="4" max="4" width="8.7109375" style="18" bestFit="1" customWidth="1"/>
    <col min="5" max="5" width="7.421875" style="18" bestFit="1" customWidth="1"/>
    <col min="6" max="6" width="9.140625" style="18" customWidth="1"/>
    <col min="7" max="7" width="8.7109375" style="18" bestFit="1" customWidth="1"/>
    <col min="8" max="8" width="8.8515625" style="18" bestFit="1" customWidth="1"/>
    <col min="9" max="10" width="8.421875" style="18" customWidth="1"/>
    <col min="11" max="11" width="8.28125" style="18" customWidth="1"/>
    <col min="12" max="12" width="8.421875" style="18" customWidth="1"/>
    <col min="13" max="16384" width="9.140625" style="18" customWidth="1"/>
  </cols>
  <sheetData>
    <row r="1" spans="1:12" ht="15.75">
      <c r="A1" s="1441" t="s">
        <v>626</v>
      </c>
      <c r="B1" s="1441"/>
      <c r="C1" s="1441"/>
      <c r="D1" s="1441"/>
      <c r="E1" s="1441"/>
      <c r="F1" s="1441"/>
      <c r="G1" s="1441"/>
      <c r="H1" s="1441"/>
      <c r="I1" s="1441"/>
      <c r="J1" s="1441"/>
      <c r="K1" s="1441"/>
      <c r="L1" s="1441"/>
    </row>
    <row r="2" spans="1:12" ht="15.75">
      <c r="A2" s="152" t="s">
        <v>462</v>
      </c>
      <c r="B2" s="192"/>
      <c r="C2" s="192"/>
      <c r="D2" s="192"/>
      <c r="E2" s="192"/>
      <c r="F2" s="192"/>
      <c r="G2" s="192"/>
      <c r="H2" s="192"/>
      <c r="I2" s="192"/>
      <c r="J2" s="192"/>
      <c r="K2" s="192"/>
      <c r="L2" s="192"/>
    </row>
    <row r="3" spans="1:12" ht="12.75">
      <c r="A3" s="191" t="s">
        <v>107</v>
      </c>
      <c r="B3" s="191"/>
      <c r="C3" s="151"/>
      <c r="D3" s="151"/>
      <c r="E3" s="151"/>
      <c r="F3" s="151"/>
      <c r="G3" s="151"/>
      <c r="H3" s="151"/>
      <c r="I3" s="151"/>
      <c r="J3" s="151"/>
      <c r="K3" s="151"/>
      <c r="L3" s="151"/>
    </row>
    <row r="4" spans="1:12" ht="12.75">
      <c r="A4" s="151"/>
      <c r="B4" s="151"/>
      <c r="C4" s="151"/>
      <c r="D4" s="151"/>
      <c r="E4" s="151"/>
      <c r="F4" s="151"/>
      <c r="G4" s="151"/>
      <c r="H4" s="151"/>
      <c r="I4" s="151"/>
      <c r="J4" s="151"/>
      <c r="K4" s="151"/>
      <c r="L4" s="151"/>
    </row>
    <row r="5" spans="1:12" ht="16.5" thickBot="1">
      <c r="A5" s="806"/>
      <c r="B5" s="193"/>
      <c r="C5" s="194"/>
      <c r="D5" s="194"/>
      <c r="E5" s="24" t="s">
        <v>1035</v>
      </c>
      <c r="F5" s="194"/>
      <c r="G5" s="194"/>
      <c r="H5" s="193"/>
      <c r="I5" s="193"/>
      <c r="J5" s="193"/>
      <c r="K5" s="193"/>
      <c r="L5" s="193"/>
    </row>
    <row r="6" spans="1:12" ht="12.75">
      <c r="A6" s="250"/>
      <c r="B6" s="251" t="s">
        <v>108</v>
      </c>
      <c r="C6" s="252" t="s">
        <v>7</v>
      </c>
      <c r="D6" s="1503" t="s">
        <v>8</v>
      </c>
      <c r="E6" s="1498"/>
      <c r="F6" s="1503" t="s">
        <v>517</v>
      </c>
      <c r="G6" s="1497"/>
      <c r="H6" s="1498"/>
      <c r="I6" s="253"/>
      <c r="J6" s="1497" t="s">
        <v>361</v>
      </c>
      <c r="K6" s="1497"/>
      <c r="L6" s="254"/>
    </row>
    <row r="7" spans="1:12" ht="12.75">
      <c r="A7" s="255" t="s">
        <v>555</v>
      </c>
      <c r="B7" s="256" t="s">
        <v>110</v>
      </c>
      <c r="C7" s="840" t="s">
        <v>1053</v>
      </c>
      <c r="D7" s="840" t="s">
        <v>1019</v>
      </c>
      <c r="E7" s="840" t="s">
        <v>1053</v>
      </c>
      <c r="F7" s="840" t="s">
        <v>636</v>
      </c>
      <c r="G7" s="840" t="s">
        <v>1019</v>
      </c>
      <c r="H7" s="840" t="s">
        <v>1053</v>
      </c>
      <c r="I7" s="257" t="s">
        <v>111</v>
      </c>
      <c r="J7" s="257" t="s">
        <v>111</v>
      </c>
      <c r="K7" s="257" t="s">
        <v>112</v>
      </c>
      <c r="L7" s="258" t="s">
        <v>112</v>
      </c>
    </row>
    <row r="8" spans="1:12" ht="12.75">
      <c r="A8" s="259">
        <v>1</v>
      </c>
      <c r="B8" s="260">
        <v>2</v>
      </c>
      <c r="C8" s="261" t="s">
        <v>113</v>
      </c>
      <c r="D8" s="760">
        <v>4</v>
      </c>
      <c r="E8" s="946">
        <v>5</v>
      </c>
      <c r="F8" s="892">
        <v>6</v>
      </c>
      <c r="G8" s="760">
        <v>7</v>
      </c>
      <c r="H8" s="261">
        <v>8</v>
      </c>
      <c r="I8" s="261" t="s">
        <v>114</v>
      </c>
      <c r="J8" s="261" t="s">
        <v>115</v>
      </c>
      <c r="K8" s="261" t="s">
        <v>116</v>
      </c>
      <c r="L8" s="262" t="s">
        <v>117</v>
      </c>
    </row>
    <row r="9" spans="1:12" ht="12.75">
      <c r="A9" s="128"/>
      <c r="B9" s="112"/>
      <c r="C9" s="195"/>
      <c r="D9" s="195"/>
      <c r="E9" s="195"/>
      <c r="F9" s="195"/>
      <c r="G9" s="195"/>
      <c r="H9" s="196"/>
      <c r="I9" s="195"/>
      <c r="J9" s="195"/>
      <c r="K9" s="195"/>
      <c r="L9" s="197"/>
    </row>
    <row r="10" spans="1:12" ht="12.75">
      <c r="A10" s="198" t="s">
        <v>118</v>
      </c>
      <c r="B10" s="199">
        <v>100</v>
      </c>
      <c r="C10" s="80">
        <v>176</v>
      </c>
      <c r="D10" s="80">
        <v>185.1</v>
      </c>
      <c r="E10" s="80">
        <v>185.9</v>
      </c>
      <c r="F10" s="80">
        <v>196.3</v>
      </c>
      <c r="G10" s="80">
        <v>198.4</v>
      </c>
      <c r="H10" s="200">
        <v>202.4</v>
      </c>
      <c r="I10" s="201">
        <v>5.625000000000014</v>
      </c>
      <c r="J10" s="201">
        <v>0.43219881145326156</v>
      </c>
      <c r="K10" s="201">
        <v>8.875739644970409</v>
      </c>
      <c r="L10" s="202">
        <v>2.0161290322580783</v>
      </c>
    </row>
    <row r="11" spans="1:12" ht="12.75">
      <c r="A11" s="203"/>
      <c r="B11" s="204"/>
      <c r="C11" s="205"/>
      <c r="D11" s="205"/>
      <c r="E11" s="205"/>
      <c r="F11" s="205"/>
      <c r="G11" s="205"/>
      <c r="H11" s="206"/>
      <c r="I11" s="207"/>
      <c r="J11" s="207"/>
      <c r="K11" s="207"/>
      <c r="L11" s="208"/>
    </row>
    <row r="12" spans="1:12" ht="12.75">
      <c r="A12" s="198" t="s">
        <v>119</v>
      </c>
      <c r="B12" s="199">
        <v>53.2</v>
      </c>
      <c r="C12" s="80">
        <v>164.9</v>
      </c>
      <c r="D12" s="80">
        <v>176.5</v>
      </c>
      <c r="E12" s="80">
        <v>177.9</v>
      </c>
      <c r="F12" s="80">
        <v>189.3</v>
      </c>
      <c r="G12" s="80">
        <v>193.1</v>
      </c>
      <c r="H12" s="200">
        <v>200.4</v>
      </c>
      <c r="I12" s="201">
        <v>7.883565797453002</v>
      </c>
      <c r="J12" s="201">
        <v>0.7932011331444784</v>
      </c>
      <c r="K12" s="201">
        <v>12.64755480607083</v>
      </c>
      <c r="L12" s="202">
        <v>3.780424650440196</v>
      </c>
    </row>
    <row r="13" spans="1:12" ht="12.75">
      <c r="A13" s="190"/>
      <c r="B13" s="204"/>
      <c r="C13" s="205"/>
      <c r="D13" s="205"/>
      <c r="E13" s="205"/>
      <c r="F13" s="205"/>
      <c r="G13" s="205"/>
      <c r="H13" s="206"/>
      <c r="I13" s="209"/>
      <c r="J13" s="209"/>
      <c r="K13" s="209"/>
      <c r="L13" s="210"/>
    </row>
    <row r="14" spans="1:12" ht="12.75">
      <c r="A14" s="203" t="s">
        <v>120</v>
      </c>
      <c r="B14" s="211">
        <v>18</v>
      </c>
      <c r="C14" s="205">
        <v>162.9</v>
      </c>
      <c r="D14" s="205">
        <v>175.3</v>
      </c>
      <c r="E14" s="205">
        <v>177</v>
      </c>
      <c r="F14" s="205">
        <v>197.1</v>
      </c>
      <c r="G14" s="205">
        <v>201.5</v>
      </c>
      <c r="H14" s="206">
        <v>211.8</v>
      </c>
      <c r="I14" s="209">
        <v>8.655616942909745</v>
      </c>
      <c r="J14" s="209">
        <v>0.9697661152310246</v>
      </c>
      <c r="K14" s="209">
        <v>19.66101694915254</v>
      </c>
      <c r="L14" s="210">
        <v>5.111662531017373</v>
      </c>
    </row>
    <row r="15" spans="1:12" ht="12.75">
      <c r="A15" s="203" t="s">
        <v>121</v>
      </c>
      <c r="B15" s="211" t="s">
        <v>1052</v>
      </c>
      <c r="C15" s="205">
        <v>159.9</v>
      </c>
      <c r="D15" s="205">
        <v>165.8</v>
      </c>
      <c r="E15" s="205">
        <v>167.7</v>
      </c>
      <c r="F15" s="205">
        <v>193</v>
      </c>
      <c r="G15" s="205">
        <v>198</v>
      </c>
      <c r="H15" s="206">
        <v>209.6</v>
      </c>
      <c r="I15" s="209">
        <v>4.878048780487788</v>
      </c>
      <c r="J15" s="209">
        <v>1.1459589867309745</v>
      </c>
      <c r="K15" s="209">
        <v>24.985092426952903</v>
      </c>
      <c r="L15" s="210">
        <v>5.858585858585855</v>
      </c>
    </row>
    <row r="16" spans="1:12" ht="12.75" customHeight="1" hidden="1">
      <c r="A16" s="203" t="s">
        <v>122</v>
      </c>
      <c r="B16" s="212">
        <v>1.79</v>
      </c>
      <c r="C16" s="205">
        <v>199.9</v>
      </c>
      <c r="D16" s="205">
        <v>249.8</v>
      </c>
      <c r="E16" s="205">
        <v>252.6</v>
      </c>
      <c r="F16" s="205">
        <v>245.2</v>
      </c>
      <c r="G16" s="205">
        <v>251.7</v>
      </c>
      <c r="H16" s="206">
        <v>261.2</v>
      </c>
      <c r="I16" s="209">
        <v>26.363181590795378</v>
      </c>
      <c r="J16" s="209">
        <v>1.1208967173738955</v>
      </c>
      <c r="K16" s="209">
        <v>3.4045922406967577</v>
      </c>
      <c r="L16" s="210">
        <v>3.77433452522844</v>
      </c>
    </row>
    <row r="17" spans="1:12" ht="12.75" customHeight="1" hidden="1">
      <c r="A17" s="203" t="s">
        <v>123</v>
      </c>
      <c r="B17" s="212">
        <v>2.05</v>
      </c>
      <c r="C17" s="205">
        <v>150.2</v>
      </c>
      <c r="D17" s="205">
        <v>168.8</v>
      </c>
      <c r="E17" s="205">
        <v>170.5</v>
      </c>
      <c r="F17" s="205">
        <v>178.2</v>
      </c>
      <c r="G17" s="205">
        <v>178.8</v>
      </c>
      <c r="H17" s="206">
        <v>180.7</v>
      </c>
      <c r="I17" s="209">
        <v>13.515312916111853</v>
      </c>
      <c r="J17" s="209">
        <v>1.0071090047393199</v>
      </c>
      <c r="K17" s="209">
        <v>5.982404692082113</v>
      </c>
      <c r="L17" s="210">
        <v>1.0626398210290802</v>
      </c>
    </row>
    <row r="18" spans="1:12" ht="12.75">
      <c r="A18" s="203" t="s">
        <v>124</v>
      </c>
      <c r="B18" s="212">
        <v>2.73</v>
      </c>
      <c r="C18" s="205">
        <v>152.2</v>
      </c>
      <c r="D18" s="205">
        <v>173.4</v>
      </c>
      <c r="E18" s="205">
        <v>178.4</v>
      </c>
      <c r="F18" s="205">
        <v>194.1</v>
      </c>
      <c r="G18" s="205">
        <v>197.1</v>
      </c>
      <c r="H18" s="206">
        <v>204.9</v>
      </c>
      <c r="I18" s="209">
        <v>17.21419185282525</v>
      </c>
      <c r="J18" s="209">
        <v>2.8835063437139468</v>
      </c>
      <c r="K18" s="209">
        <v>14.854260089686093</v>
      </c>
      <c r="L18" s="210">
        <v>3.9573820395738295</v>
      </c>
    </row>
    <row r="19" spans="1:12" ht="12.75">
      <c r="A19" s="203" t="s">
        <v>125</v>
      </c>
      <c r="B19" s="212">
        <v>7.89</v>
      </c>
      <c r="C19" s="205">
        <v>144</v>
      </c>
      <c r="D19" s="205">
        <v>151.2</v>
      </c>
      <c r="E19" s="205">
        <v>152.8</v>
      </c>
      <c r="F19" s="205">
        <v>144.7</v>
      </c>
      <c r="G19" s="205">
        <v>148.5</v>
      </c>
      <c r="H19" s="206">
        <v>157.4</v>
      </c>
      <c r="I19" s="209">
        <v>6.111111111111114</v>
      </c>
      <c r="J19" s="209">
        <v>1.058201058201064</v>
      </c>
      <c r="K19" s="209">
        <v>3.0104712041884625</v>
      </c>
      <c r="L19" s="210">
        <v>5.993265993265993</v>
      </c>
    </row>
    <row r="20" spans="1:12" ht="12.75" customHeight="1" hidden="1">
      <c r="A20" s="203" t="s">
        <v>126</v>
      </c>
      <c r="B20" s="212">
        <v>6.25</v>
      </c>
      <c r="C20" s="205">
        <v>140.8</v>
      </c>
      <c r="D20" s="205">
        <v>145.3</v>
      </c>
      <c r="E20" s="205">
        <v>147.5</v>
      </c>
      <c r="F20" s="205">
        <v>141.2</v>
      </c>
      <c r="G20" s="205">
        <v>144.6</v>
      </c>
      <c r="H20" s="206">
        <v>150.7</v>
      </c>
      <c r="I20" s="209">
        <v>4.758522727272734</v>
      </c>
      <c r="J20" s="209">
        <v>1.5141087405368125</v>
      </c>
      <c r="K20" s="209">
        <v>2.169491525423723</v>
      </c>
      <c r="L20" s="210">
        <v>4.218533886583685</v>
      </c>
    </row>
    <row r="21" spans="1:12" ht="12.75" customHeight="1" hidden="1">
      <c r="A21" s="203" t="s">
        <v>127</v>
      </c>
      <c r="B21" s="212">
        <v>5.15</v>
      </c>
      <c r="C21" s="205">
        <v>144.3</v>
      </c>
      <c r="D21" s="205">
        <v>152.3</v>
      </c>
      <c r="E21" s="205">
        <v>150</v>
      </c>
      <c r="F21" s="205">
        <v>146.1</v>
      </c>
      <c r="G21" s="205">
        <v>149.6</v>
      </c>
      <c r="H21" s="206">
        <v>154.5</v>
      </c>
      <c r="I21" s="209">
        <v>3.9501039501039372</v>
      </c>
      <c r="J21" s="209">
        <v>-1.510177281680896</v>
      </c>
      <c r="K21" s="209">
        <v>3</v>
      </c>
      <c r="L21" s="210">
        <v>3.2754010695187077</v>
      </c>
    </row>
    <row r="22" spans="1:12" ht="12.75" customHeight="1" hidden="1">
      <c r="A22" s="203" t="s">
        <v>128</v>
      </c>
      <c r="B22" s="212">
        <v>1.1</v>
      </c>
      <c r="C22" s="205">
        <v>132.3</v>
      </c>
      <c r="D22" s="205">
        <v>114.6</v>
      </c>
      <c r="E22" s="205">
        <v>147.4</v>
      </c>
      <c r="F22" s="205">
        <v>122.2</v>
      </c>
      <c r="G22" s="205">
        <v>127.2</v>
      </c>
      <c r="H22" s="206">
        <v>139.2</v>
      </c>
      <c r="I22" s="209">
        <v>11.413454270597128</v>
      </c>
      <c r="J22" s="209">
        <v>28.621291448516587</v>
      </c>
      <c r="K22" s="209">
        <v>-5.563093622795122</v>
      </c>
      <c r="L22" s="210">
        <v>9.433962264150935</v>
      </c>
    </row>
    <row r="23" spans="1:12" ht="12.75" customHeight="1" hidden="1">
      <c r="A23" s="203" t="s">
        <v>129</v>
      </c>
      <c r="B23" s="212">
        <v>1.65</v>
      </c>
      <c r="C23" s="205">
        <v>157.1</v>
      </c>
      <c r="D23" s="205">
        <v>172.2</v>
      </c>
      <c r="E23" s="205">
        <v>171.2</v>
      </c>
      <c r="F23" s="205">
        <v>159.8</v>
      </c>
      <c r="G23" s="205">
        <v>164.2</v>
      </c>
      <c r="H23" s="206">
        <v>182.4</v>
      </c>
      <c r="I23" s="209">
        <v>8.97517504774028</v>
      </c>
      <c r="J23" s="209">
        <v>-0.5807200929152145</v>
      </c>
      <c r="K23" s="209">
        <v>6.542056074766364</v>
      </c>
      <c r="L23" s="210">
        <v>11.084043848964683</v>
      </c>
    </row>
    <row r="24" spans="1:12" ht="12.75" customHeight="1" hidden="1">
      <c r="A24" s="203" t="s">
        <v>130</v>
      </c>
      <c r="B24" s="212">
        <v>1.59</v>
      </c>
      <c r="C24" s="205">
        <v>154.4</v>
      </c>
      <c r="D24" s="205">
        <v>171.5</v>
      </c>
      <c r="E24" s="205">
        <v>170.9</v>
      </c>
      <c r="F24" s="205">
        <v>159.9</v>
      </c>
      <c r="G24" s="205">
        <v>164.4</v>
      </c>
      <c r="H24" s="206">
        <v>183.3</v>
      </c>
      <c r="I24" s="209">
        <v>10.686528497409313</v>
      </c>
      <c r="J24" s="209">
        <v>-0.3498542274052454</v>
      </c>
      <c r="K24" s="209">
        <v>7.25570509069631</v>
      </c>
      <c r="L24" s="210">
        <v>11.496350364963504</v>
      </c>
    </row>
    <row r="25" spans="1:12" ht="12.75" customHeight="1" hidden="1">
      <c r="A25" s="203" t="s">
        <v>131</v>
      </c>
      <c r="B25" s="204">
        <v>0.05</v>
      </c>
      <c r="C25" s="205">
        <v>219.5</v>
      </c>
      <c r="D25" s="205">
        <v>181.6</v>
      </c>
      <c r="E25" s="205">
        <v>177</v>
      </c>
      <c r="F25" s="205">
        <v>154.6</v>
      </c>
      <c r="G25" s="205">
        <v>155.4</v>
      </c>
      <c r="H25" s="206">
        <v>156.2</v>
      </c>
      <c r="I25" s="209">
        <v>-19.3621867881549</v>
      </c>
      <c r="J25" s="209">
        <v>-2.533039647577084</v>
      </c>
      <c r="K25" s="209">
        <v>-11.751412429378533</v>
      </c>
      <c r="L25" s="210">
        <v>0.5148005148005126</v>
      </c>
    </row>
    <row r="26" spans="1:12" ht="12.75">
      <c r="A26" s="203" t="s">
        <v>132</v>
      </c>
      <c r="B26" s="211">
        <v>1.85</v>
      </c>
      <c r="C26" s="205">
        <v>148.3</v>
      </c>
      <c r="D26" s="205">
        <v>187.8</v>
      </c>
      <c r="E26" s="205">
        <v>188.3</v>
      </c>
      <c r="F26" s="205">
        <v>185.6</v>
      </c>
      <c r="G26" s="205">
        <v>186.4</v>
      </c>
      <c r="H26" s="206">
        <v>187.2</v>
      </c>
      <c r="I26" s="209">
        <v>26.97235333782872</v>
      </c>
      <c r="J26" s="209">
        <v>0.26624068157615</v>
      </c>
      <c r="K26" s="209">
        <v>-0.5841741901221553</v>
      </c>
      <c r="L26" s="210">
        <v>0.42918454935620787</v>
      </c>
    </row>
    <row r="27" spans="1:12" ht="12.75">
      <c r="A27" s="203" t="s">
        <v>133</v>
      </c>
      <c r="B27" s="211">
        <v>5.21</v>
      </c>
      <c r="C27" s="205">
        <v>173.4</v>
      </c>
      <c r="D27" s="205">
        <v>189.7</v>
      </c>
      <c r="E27" s="205">
        <v>191.4</v>
      </c>
      <c r="F27" s="205">
        <v>197.1</v>
      </c>
      <c r="G27" s="205">
        <v>199.7</v>
      </c>
      <c r="H27" s="206">
        <v>208.3</v>
      </c>
      <c r="I27" s="209">
        <v>10.38062283737024</v>
      </c>
      <c r="J27" s="209">
        <v>0.8961518186610533</v>
      </c>
      <c r="K27" s="209">
        <v>8.829676071055388</v>
      </c>
      <c r="L27" s="210">
        <v>4.306459689534307</v>
      </c>
    </row>
    <row r="28" spans="1:12" ht="12.75">
      <c r="A28" s="203" t="s">
        <v>134</v>
      </c>
      <c r="B28" s="211">
        <v>4.05</v>
      </c>
      <c r="C28" s="205">
        <v>157.9</v>
      </c>
      <c r="D28" s="205">
        <v>168.8</v>
      </c>
      <c r="E28" s="205">
        <v>168.7</v>
      </c>
      <c r="F28" s="205">
        <v>181.4</v>
      </c>
      <c r="G28" s="205">
        <v>181.6</v>
      </c>
      <c r="H28" s="206">
        <v>182.9</v>
      </c>
      <c r="I28" s="209">
        <v>6.839772007599734</v>
      </c>
      <c r="J28" s="209">
        <v>-0.05924170616114566</v>
      </c>
      <c r="K28" s="209">
        <v>8.417308832246604</v>
      </c>
      <c r="L28" s="210">
        <v>0.7158590308370236</v>
      </c>
    </row>
    <row r="29" spans="1:12" ht="12.75">
      <c r="A29" s="203" t="s">
        <v>135</v>
      </c>
      <c r="B29" s="211">
        <v>3.07</v>
      </c>
      <c r="C29" s="205">
        <v>147</v>
      </c>
      <c r="D29" s="205">
        <v>162.5</v>
      </c>
      <c r="E29" s="205">
        <v>164.7</v>
      </c>
      <c r="F29" s="205">
        <v>187.7</v>
      </c>
      <c r="G29" s="205">
        <v>206.9</v>
      </c>
      <c r="H29" s="206">
        <v>220.3</v>
      </c>
      <c r="I29" s="209">
        <v>12.040816326530603</v>
      </c>
      <c r="J29" s="209">
        <v>1.353846153846149</v>
      </c>
      <c r="K29" s="209">
        <v>33.75834851244687</v>
      </c>
      <c r="L29" s="210">
        <v>6.47655872402126</v>
      </c>
    </row>
    <row r="30" spans="1:12" ht="12.75">
      <c r="A30" s="203" t="s">
        <v>136</v>
      </c>
      <c r="B30" s="211">
        <v>1.21</v>
      </c>
      <c r="C30" s="205">
        <v>166.3</v>
      </c>
      <c r="D30" s="205">
        <v>147.3</v>
      </c>
      <c r="E30" s="205">
        <v>143.6</v>
      </c>
      <c r="F30" s="205">
        <v>134</v>
      </c>
      <c r="G30" s="205">
        <v>135</v>
      </c>
      <c r="H30" s="206">
        <v>138.1</v>
      </c>
      <c r="I30" s="209">
        <v>-13.650030066145519</v>
      </c>
      <c r="J30" s="209">
        <v>-2.511880515953848</v>
      </c>
      <c r="K30" s="209">
        <v>-3.830083565459603</v>
      </c>
      <c r="L30" s="210">
        <v>2.2962962962962905</v>
      </c>
    </row>
    <row r="31" spans="1:12" ht="12.75">
      <c r="A31" s="203" t="s">
        <v>137</v>
      </c>
      <c r="B31" s="212">
        <v>2.28</v>
      </c>
      <c r="C31" s="205">
        <v>183.3</v>
      </c>
      <c r="D31" s="205">
        <v>188.8</v>
      </c>
      <c r="E31" s="205">
        <v>188.8</v>
      </c>
      <c r="F31" s="205">
        <v>192.7</v>
      </c>
      <c r="G31" s="205">
        <v>192.9</v>
      </c>
      <c r="H31" s="206">
        <v>193.1</v>
      </c>
      <c r="I31" s="209">
        <v>3.0005455537370267</v>
      </c>
      <c r="J31" s="209">
        <v>0</v>
      </c>
      <c r="K31" s="209">
        <v>2.277542372881342</v>
      </c>
      <c r="L31" s="210">
        <v>0.10368066355623284</v>
      </c>
    </row>
    <row r="32" spans="1:12" ht="12.75" customHeight="1" hidden="1">
      <c r="A32" s="203" t="s">
        <v>138</v>
      </c>
      <c r="B32" s="212">
        <v>0.75</v>
      </c>
      <c r="C32" s="205">
        <v>141.5</v>
      </c>
      <c r="D32" s="205">
        <v>143.3</v>
      </c>
      <c r="E32" s="205">
        <v>143.5</v>
      </c>
      <c r="F32" s="205">
        <v>148.2</v>
      </c>
      <c r="G32" s="205">
        <v>149.1</v>
      </c>
      <c r="H32" s="206">
        <v>149.6</v>
      </c>
      <c r="I32" s="209">
        <v>1.4134275618374659</v>
      </c>
      <c r="J32" s="209">
        <v>0.13956734124214165</v>
      </c>
      <c r="K32" s="209">
        <v>4.250871080139376</v>
      </c>
      <c r="L32" s="210">
        <v>0.3353454057679386</v>
      </c>
    </row>
    <row r="33" spans="1:12" ht="12.75" customHeight="1" hidden="1">
      <c r="A33" s="203" t="s">
        <v>139</v>
      </c>
      <c r="B33" s="212">
        <v>1.53</v>
      </c>
      <c r="C33" s="205">
        <v>199.6</v>
      </c>
      <c r="D33" s="205">
        <v>206.8</v>
      </c>
      <c r="E33" s="205">
        <v>206.8</v>
      </c>
      <c r="F33" s="205">
        <v>210.2</v>
      </c>
      <c r="G33" s="205">
        <v>210.2</v>
      </c>
      <c r="H33" s="206">
        <v>210.2</v>
      </c>
      <c r="I33" s="209">
        <v>3.6072144288577164</v>
      </c>
      <c r="J33" s="209">
        <v>0</v>
      </c>
      <c r="K33" s="209">
        <v>1.6441005802707735</v>
      </c>
      <c r="L33" s="210">
        <v>0</v>
      </c>
    </row>
    <row r="34" spans="1:12" ht="12.75">
      <c r="A34" s="203" t="s">
        <v>140</v>
      </c>
      <c r="B34" s="212">
        <v>6.91</v>
      </c>
      <c r="C34" s="205">
        <v>205.1</v>
      </c>
      <c r="D34" s="205">
        <v>210.5</v>
      </c>
      <c r="E34" s="205">
        <v>211.5</v>
      </c>
      <c r="F34" s="205">
        <v>225.8</v>
      </c>
      <c r="G34" s="205">
        <v>226.9</v>
      </c>
      <c r="H34" s="206">
        <v>228.8</v>
      </c>
      <c r="I34" s="209">
        <v>3.1204290589956116</v>
      </c>
      <c r="J34" s="209">
        <v>0.4750593824227991</v>
      </c>
      <c r="K34" s="209">
        <v>8.179669030732867</v>
      </c>
      <c r="L34" s="210">
        <v>0.8373732921992172</v>
      </c>
    </row>
    <row r="35" spans="1:12" ht="12.75">
      <c r="A35" s="190"/>
      <c r="B35" s="212"/>
      <c r="C35" s="205"/>
      <c r="D35" s="205"/>
      <c r="E35" s="205"/>
      <c r="F35" s="205"/>
      <c r="G35" s="205"/>
      <c r="H35" s="206"/>
      <c r="I35" s="207"/>
      <c r="J35" s="207"/>
      <c r="K35" s="207"/>
      <c r="L35" s="208"/>
    </row>
    <row r="36" spans="1:12" ht="12.75">
      <c r="A36" s="213" t="s">
        <v>141</v>
      </c>
      <c r="B36" s="199">
        <v>46.8</v>
      </c>
      <c r="C36" s="80">
        <v>189</v>
      </c>
      <c r="D36" s="80">
        <v>195</v>
      </c>
      <c r="E36" s="80">
        <v>195</v>
      </c>
      <c r="F36" s="80">
        <v>204.3</v>
      </c>
      <c r="G36" s="80">
        <v>204.5</v>
      </c>
      <c r="H36" s="200">
        <v>204.6</v>
      </c>
      <c r="I36" s="201">
        <v>3.1746031746031917</v>
      </c>
      <c r="J36" s="201">
        <v>0</v>
      </c>
      <c r="K36" s="201">
        <v>4.92307692307692</v>
      </c>
      <c r="L36" s="202">
        <v>0.04889975550122472</v>
      </c>
    </row>
    <row r="37" spans="1:12" ht="12.75">
      <c r="A37" s="190"/>
      <c r="B37" s="211"/>
      <c r="C37" s="205"/>
      <c r="D37" s="205"/>
      <c r="E37" s="205"/>
      <c r="F37" s="205"/>
      <c r="G37" s="205"/>
      <c r="H37" s="206"/>
      <c r="I37" s="209"/>
      <c r="J37" s="209"/>
      <c r="K37" s="209"/>
      <c r="L37" s="210"/>
    </row>
    <row r="38" spans="1:12" ht="12.75">
      <c r="A38" s="203" t="s">
        <v>142</v>
      </c>
      <c r="B38" s="211">
        <v>8.92</v>
      </c>
      <c r="C38" s="205">
        <v>146</v>
      </c>
      <c r="D38" s="205">
        <v>149.5</v>
      </c>
      <c r="E38" s="205">
        <v>149.4</v>
      </c>
      <c r="F38" s="205">
        <v>153</v>
      </c>
      <c r="G38" s="205">
        <v>153.1</v>
      </c>
      <c r="H38" s="206">
        <v>153.1</v>
      </c>
      <c r="I38" s="209">
        <v>2.328767123287662</v>
      </c>
      <c r="J38" s="209">
        <v>-0.0668896321070207</v>
      </c>
      <c r="K38" s="209">
        <v>2.476572958500654</v>
      </c>
      <c r="L38" s="1394">
        <v>0</v>
      </c>
    </row>
    <row r="39" spans="1:12" ht="12.75">
      <c r="A39" s="203" t="s">
        <v>143</v>
      </c>
      <c r="B39" s="211" t="s">
        <v>1054</v>
      </c>
      <c r="C39" s="205">
        <v>133.9</v>
      </c>
      <c r="D39" s="205">
        <v>135.5</v>
      </c>
      <c r="E39" s="205">
        <v>135.2</v>
      </c>
      <c r="F39" s="205">
        <v>136.1</v>
      </c>
      <c r="G39" s="205">
        <v>136.2</v>
      </c>
      <c r="H39" s="206">
        <v>136.3</v>
      </c>
      <c r="I39" s="209">
        <v>0.9708737864077506</v>
      </c>
      <c r="J39" s="209">
        <v>-0.22140221402214877</v>
      </c>
      <c r="K39" s="209">
        <v>0.8136094674556347</v>
      </c>
      <c r="L39" s="1394">
        <v>0.07342143906021192</v>
      </c>
    </row>
    <row r="40" spans="1:12" ht="12.75">
      <c r="A40" s="203" t="s">
        <v>144</v>
      </c>
      <c r="B40" s="211" t="s">
        <v>1055</v>
      </c>
      <c r="C40" s="205">
        <v>145.2</v>
      </c>
      <c r="D40" s="205">
        <v>148.8</v>
      </c>
      <c r="E40" s="205">
        <v>148.9</v>
      </c>
      <c r="F40" s="205">
        <v>152.6</v>
      </c>
      <c r="G40" s="205">
        <v>152.7</v>
      </c>
      <c r="H40" s="206">
        <v>152.7</v>
      </c>
      <c r="I40" s="209">
        <v>2.548209366391191</v>
      </c>
      <c r="J40" s="209">
        <v>0.06720430107527875</v>
      </c>
      <c r="K40" s="209">
        <v>2.5520483546003874</v>
      </c>
      <c r="L40" s="1394">
        <v>0</v>
      </c>
    </row>
    <row r="41" spans="1:12" ht="12.75" customHeight="1" hidden="1">
      <c r="A41" s="203" t="s">
        <v>145</v>
      </c>
      <c r="B41" s="212">
        <v>0.89</v>
      </c>
      <c r="C41" s="205">
        <v>187.5</v>
      </c>
      <c r="D41" s="205">
        <v>194.8</v>
      </c>
      <c r="E41" s="205">
        <v>194.8</v>
      </c>
      <c r="F41" s="205">
        <v>204.5</v>
      </c>
      <c r="G41" s="205">
        <v>204.5</v>
      </c>
      <c r="H41" s="206">
        <v>204.5</v>
      </c>
      <c r="I41" s="209">
        <v>3.893333333333345</v>
      </c>
      <c r="J41" s="209">
        <v>0</v>
      </c>
      <c r="K41" s="209">
        <v>4.9794661190965</v>
      </c>
      <c r="L41" s="1395">
        <v>0</v>
      </c>
    </row>
    <row r="42" spans="1:12" ht="12.75">
      <c r="A42" s="203" t="s">
        <v>146</v>
      </c>
      <c r="B42" s="212">
        <v>2.2</v>
      </c>
      <c r="C42" s="205">
        <v>138.1</v>
      </c>
      <c r="D42" s="205">
        <v>146.5</v>
      </c>
      <c r="E42" s="205">
        <v>146.5</v>
      </c>
      <c r="F42" s="205">
        <v>153.3</v>
      </c>
      <c r="G42" s="205">
        <v>153.3</v>
      </c>
      <c r="H42" s="206">
        <v>153.3</v>
      </c>
      <c r="I42" s="209">
        <v>6.082548877624916</v>
      </c>
      <c r="J42" s="209">
        <v>0</v>
      </c>
      <c r="K42" s="209">
        <v>4.6416382252559885</v>
      </c>
      <c r="L42" s="1395">
        <v>0</v>
      </c>
    </row>
    <row r="43" spans="1:12" ht="12.75">
      <c r="A43" s="203" t="s">
        <v>147</v>
      </c>
      <c r="B43" s="212">
        <v>14.87</v>
      </c>
      <c r="C43" s="205">
        <v>210.3</v>
      </c>
      <c r="D43" s="205">
        <v>216.5</v>
      </c>
      <c r="E43" s="205">
        <v>216.5</v>
      </c>
      <c r="F43" s="205">
        <v>229.4</v>
      </c>
      <c r="G43" s="205">
        <v>229.6</v>
      </c>
      <c r="H43" s="206">
        <v>229.9</v>
      </c>
      <c r="I43" s="209">
        <v>2.9481692819781244</v>
      </c>
      <c r="J43" s="209">
        <v>0</v>
      </c>
      <c r="K43" s="209">
        <v>6.189376443418013</v>
      </c>
      <c r="L43" s="1395">
        <v>0.13066202090593038</v>
      </c>
    </row>
    <row r="44" spans="1:12" ht="12.75" customHeight="1" hidden="1">
      <c r="A44" s="203" t="s">
        <v>148</v>
      </c>
      <c r="B44" s="212">
        <v>3.5</v>
      </c>
      <c r="C44" s="205">
        <v>141.6</v>
      </c>
      <c r="D44" s="205">
        <v>149.9</v>
      </c>
      <c r="E44" s="205">
        <v>149.9</v>
      </c>
      <c r="F44" s="205">
        <v>156.2</v>
      </c>
      <c r="G44" s="205">
        <v>156.2</v>
      </c>
      <c r="H44" s="206">
        <v>156.2</v>
      </c>
      <c r="I44" s="209">
        <v>5.861581920903959</v>
      </c>
      <c r="J44" s="209">
        <v>0</v>
      </c>
      <c r="K44" s="209">
        <v>4.20280186791193</v>
      </c>
      <c r="L44" s="1395">
        <v>0</v>
      </c>
    </row>
    <row r="45" spans="1:12" ht="12.75" customHeight="1" hidden="1">
      <c r="A45" s="203" t="s">
        <v>149</v>
      </c>
      <c r="B45" s="212">
        <v>4.19</v>
      </c>
      <c r="C45" s="205">
        <v>161.8</v>
      </c>
      <c r="D45" s="205">
        <v>168.5</v>
      </c>
      <c r="E45" s="205">
        <v>168.5</v>
      </c>
      <c r="F45" s="205">
        <v>176.9</v>
      </c>
      <c r="G45" s="205">
        <v>176.9</v>
      </c>
      <c r="H45" s="206">
        <v>176.9</v>
      </c>
      <c r="I45" s="209">
        <v>4.140914709517915</v>
      </c>
      <c r="J45" s="209">
        <v>0</v>
      </c>
      <c r="K45" s="209">
        <v>4.985163204747778</v>
      </c>
      <c r="L45" s="1395">
        <v>0</v>
      </c>
    </row>
    <row r="46" spans="1:12" ht="12.75" customHeight="1" hidden="1">
      <c r="A46" s="203" t="s">
        <v>150</v>
      </c>
      <c r="B46" s="212">
        <v>1.26</v>
      </c>
      <c r="C46" s="205">
        <v>145.4</v>
      </c>
      <c r="D46" s="205">
        <v>159.2</v>
      </c>
      <c r="E46" s="205">
        <v>159.2</v>
      </c>
      <c r="F46" s="205">
        <v>169.5</v>
      </c>
      <c r="G46" s="205">
        <v>171.8</v>
      </c>
      <c r="H46" s="206">
        <v>174.6</v>
      </c>
      <c r="I46" s="209">
        <v>9.49105914718018</v>
      </c>
      <c r="J46" s="209">
        <v>0</v>
      </c>
      <c r="K46" s="209">
        <v>9.673366834170864</v>
      </c>
      <c r="L46" s="1395">
        <v>1.629802095459823</v>
      </c>
    </row>
    <row r="47" spans="1:12" ht="12.75">
      <c r="A47" s="203" t="s">
        <v>151</v>
      </c>
      <c r="B47" s="211" t="s">
        <v>1056</v>
      </c>
      <c r="C47" s="205">
        <v>298.2</v>
      </c>
      <c r="D47" s="205">
        <v>301.8</v>
      </c>
      <c r="E47" s="205">
        <v>301.8</v>
      </c>
      <c r="F47" s="205">
        <v>322.7</v>
      </c>
      <c r="G47" s="205">
        <v>322.7</v>
      </c>
      <c r="H47" s="206">
        <v>322.8</v>
      </c>
      <c r="I47" s="209">
        <v>1.2072434607646017</v>
      </c>
      <c r="J47" s="209">
        <v>0</v>
      </c>
      <c r="K47" s="209">
        <v>6.958250497017886</v>
      </c>
      <c r="L47" s="1394">
        <v>0.030988534242325727</v>
      </c>
    </row>
    <row r="48" spans="1:12" ht="12.75">
      <c r="A48" s="203" t="s">
        <v>152</v>
      </c>
      <c r="B48" s="212">
        <v>4.03</v>
      </c>
      <c r="C48" s="205">
        <v>253.7</v>
      </c>
      <c r="D48" s="205">
        <v>254.9</v>
      </c>
      <c r="E48" s="205">
        <v>254.9</v>
      </c>
      <c r="F48" s="205">
        <v>257.8</v>
      </c>
      <c r="G48" s="205">
        <v>257.8</v>
      </c>
      <c r="H48" s="206">
        <v>257.8</v>
      </c>
      <c r="I48" s="209">
        <v>0.47299960583366385</v>
      </c>
      <c r="J48" s="209">
        <v>0</v>
      </c>
      <c r="K48" s="209">
        <v>1.1377010592389212</v>
      </c>
      <c r="L48" s="1395">
        <v>0</v>
      </c>
    </row>
    <row r="49" spans="1:12" ht="12.75" customHeight="1" hidden="1">
      <c r="A49" s="203" t="s">
        <v>153</v>
      </c>
      <c r="B49" s="212">
        <v>3.61</v>
      </c>
      <c r="C49" s="205">
        <v>268.6</v>
      </c>
      <c r="D49" s="205">
        <v>269.9</v>
      </c>
      <c r="E49" s="205">
        <v>269.9</v>
      </c>
      <c r="F49" s="205">
        <v>273.1</v>
      </c>
      <c r="G49" s="205">
        <v>273.1</v>
      </c>
      <c r="H49" s="206">
        <v>273.1</v>
      </c>
      <c r="I49" s="209">
        <v>0.4839910647803265</v>
      </c>
      <c r="J49" s="209">
        <v>0</v>
      </c>
      <c r="K49" s="209">
        <v>1.1856243052982762</v>
      </c>
      <c r="L49" s="1395">
        <v>0</v>
      </c>
    </row>
    <row r="50" spans="1:12" ht="12.75" customHeight="1" hidden="1">
      <c r="A50" s="203" t="s">
        <v>154</v>
      </c>
      <c r="B50" s="212">
        <v>2.54</v>
      </c>
      <c r="C50" s="205">
        <v>300.3</v>
      </c>
      <c r="D50" s="205">
        <v>302.5</v>
      </c>
      <c r="E50" s="205">
        <v>302.5</v>
      </c>
      <c r="F50" s="205">
        <v>302.4</v>
      </c>
      <c r="G50" s="205">
        <v>302.4</v>
      </c>
      <c r="H50" s="206">
        <v>302.4</v>
      </c>
      <c r="I50" s="209">
        <v>0.73260073260073</v>
      </c>
      <c r="J50" s="209">
        <v>0</v>
      </c>
      <c r="K50" s="209">
        <v>-0.03305785123967553</v>
      </c>
      <c r="L50" s="1395">
        <v>0</v>
      </c>
    </row>
    <row r="51" spans="1:12" ht="12.75" customHeight="1" hidden="1">
      <c r="A51" s="203" t="s">
        <v>155</v>
      </c>
      <c r="B51" s="212">
        <v>1.07</v>
      </c>
      <c r="C51" s="205">
        <v>185.7</v>
      </c>
      <c r="D51" s="205">
        <v>184.2</v>
      </c>
      <c r="E51" s="205">
        <v>184.2</v>
      </c>
      <c r="F51" s="205">
        <v>199.6</v>
      </c>
      <c r="G51" s="205">
        <v>199.6</v>
      </c>
      <c r="H51" s="206">
        <v>199.6</v>
      </c>
      <c r="I51" s="209">
        <v>-0.8077544426494399</v>
      </c>
      <c r="J51" s="209">
        <v>0</v>
      </c>
      <c r="K51" s="209">
        <v>8.360477741585242</v>
      </c>
      <c r="L51" s="1395">
        <v>0</v>
      </c>
    </row>
    <row r="52" spans="1:12" ht="12.75" customHeight="1" hidden="1">
      <c r="A52" s="203" t="s">
        <v>156</v>
      </c>
      <c r="B52" s="212">
        <v>0.42</v>
      </c>
      <c r="C52" s="205">
        <v>126.6</v>
      </c>
      <c r="D52" s="205">
        <v>126.6</v>
      </c>
      <c r="E52" s="205">
        <v>126.6</v>
      </c>
      <c r="F52" s="205">
        <v>126.6</v>
      </c>
      <c r="G52" s="205">
        <v>126.6</v>
      </c>
      <c r="H52" s="206">
        <v>126.6</v>
      </c>
      <c r="I52" s="209">
        <v>0</v>
      </c>
      <c r="J52" s="209">
        <v>0</v>
      </c>
      <c r="K52" s="209">
        <v>0</v>
      </c>
      <c r="L52" s="1395">
        <v>0</v>
      </c>
    </row>
    <row r="53" spans="1:12" ht="12.75">
      <c r="A53" s="203" t="s">
        <v>157</v>
      </c>
      <c r="B53" s="212">
        <v>8.03</v>
      </c>
      <c r="C53" s="205">
        <v>177.4</v>
      </c>
      <c r="D53" s="205">
        <v>181.6</v>
      </c>
      <c r="E53" s="205">
        <v>181.6</v>
      </c>
      <c r="F53" s="205">
        <v>192.2</v>
      </c>
      <c r="G53" s="205">
        <v>192.2</v>
      </c>
      <c r="H53" s="206">
        <v>192.2</v>
      </c>
      <c r="I53" s="209">
        <v>2.367531003382183</v>
      </c>
      <c r="J53" s="209">
        <v>0</v>
      </c>
      <c r="K53" s="209">
        <v>5.837004405286336</v>
      </c>
      <c r="L53" s="1395">
        <v>0</v>
      </c>
    </row>
    <row r="54" spans="1:12" ht="12.75" customHeight="1" hidden="1">
      <c r="A54" s="203" t="s">
        <v>158</v>
      </c>
      <c r="B54" s="212">
        <v>6.21</v>
      </c>
      <c r="C54" s="205">
        <v>183.2</v>
      </c>
      <c r="D54" s="205">
        <v>187.4</v>
      </c>
      <c r="E54" s="205">
        <v>187.4</v>
      </c>
      <c r="F54" s="205">
        <v>200.5</v>
      </c>
      <c r="G54" s="205">
        <v>200.5</v>
      </c>
      <c r="H54" s="206">
        <v>200.5</v>
      </c>
      <c r="I54" s="209">
        <v>2.2925764192139866</v>
      </c>
      <c r="J54" s="209">
        <v>0</v>
      </c>
      <c r="K54" s="209">
        <v>6.990394877267875</v>
      </c>
      <c r="L54" s="1395">
        <v>0</v>
      </c>
    </row>
    <row r="55" spans="1:12" ht="12.75" customHeight="1" hidden="1">
      <c r="A55" s="203" t="s">
        <v>159</v>
      </c>
      <c r="B55" s="212">
        <v>1.82</v>
      </c>
      <c r="C55" s="205">
        <v>157.6</v>
      </c>
      <c r="D55" s="205">
        <v>161.4</v>
      </c>
      <c r="E55" s="205">
        <v>161.4</v>
      </c>
      <c r="F55" s="205">
        <v>163.3</v>
      </c>
      <c r="G55" s="205">
        <v>163.3</v>
      </c>
      <c r="H55" s="206">
        <v>163.3</v>
      </c>
      <c r="I55" s="209">
        <v>2.411167512690369</v>
      </c>
      <c r="J55" s="209">
        <v>0</v>
      </c>
      <c r="K55" s="209">
        <v>1.1771995043370538</v>
      </c>
      <c r="L55" s="1395">
        <v>0</v>
      </c>
    </row>
    <row r="56" spans="1:12" ht="12.75">
      <c r="A56" s="203" t="s">
        <v>160</v>
      </c>
      <c r="B56" s="212">
        <v>7.09</v>
      </c>
      <c r="C56" s="205">
        <v>200.1</v>
      </c>
      <c r="D56" s="205">
        <v>212.1</v>
      </c>
      <c r="E56" s="205">
        <v>212.1</v>
      </c>
      <c r="F56" s="205">
        <v>223.4</v>
      </c>
      <c r="G56" s="205">
        <v>223.8</v>
      </c>
      <c r="H56" s="206">
        <v>224.1</v>
      </c>
      <c r="I56" s="209">
        <v>5.9970014992503735</v>
      </c>
      <c r="J56" s="209">
        <v>0</v>
      </c>
      <c r="K56" s="209">
        <v>5.6577086280056506</v>
      </c>
      <c r="L56" s="1395">
        <v>0.13404825737264048</v>
      </c>
    </row>
    <row r="57" spans="1:12" ht="12.75" customHeight="1" hidden="1">
      <c r="A57" s="203" t="s">
        <v>161</v>
      </c>
      <c r="B57" s="212">
        <v>4.78</v>
      </c>
      <c r="C57" s="205">
        <v>221.2</v>
      </c>
      <c r="D57" s="205">
        <v>237</v>
      </c>
      <c r="E57" s="205">
        <v>237</v>
      </c>
      <c r="F57" s="205">
        <v>248.2</v>
      </c>
      <c r="G57" s="205">
        <v>248.2</v>
      </c>
      <c r="H57" s="206">
        <v>248.2</v>
      </c>
      <c r="I57" s="209">
        <v>7.142857142857139</v>
      </c>
      <c r="J57" s="209">
        <v>0</v>
      </c>
      <c r="K57" s="209">
        <v>4.725738396624465</v>
      </c>
      <c r="L57" s="1395">
        <v>0</v>
      </c>
    </row>
    <row r="58" spans="1:12" ht="12.75" customHeight="1" hidden="1">
      <c r="A58" s="203" t="s">
        <v>162</v>
      </c>
      <c r="B58" s="212">
        <v>1.63</v>
      </c>
      <c r="C58" s="205">
        <v>149.7</v>
      </c>
      <c r="D58" s="205">
        <v>149.5</v>
      </c>
      <c r="E58" s="205">
        <v>149.5</v>
      </c>
      <c r="F58" s="205">
        <v>164.7</v>
      </c>
      <c r="G58" s="205">
        <v>164.7</v>
      </c>
      <c r="H58" s="206">
        <v>164.7</v>
      </c>
      <c r="I58" s="209">
        <v>-0.13360053440213449</v>
      </c>
      <c r="J58" s="209">
        <v>0</v>
      </c>
      <c r="K58" s="209">
        <v>10.167224080267559</v>
      </c>
      <c r="L58" s="1395">
        <v>0</v>
      </c>
    </row>
    <row r="59" spans="1:12" ht="12.75" customHeight="1" hidden="1">
      <c r="A59" s="203" t="s">
        <v>163</v>
      </c>
      <c r="B59" s="212">
        <v>0.68</v>
      </c>
      <c r="C59" s="205">
        <v>179.2</v>
      </c>
      <c r="D59" s="205">
        <v>194.8</v>
      </c>
      <c r="E59" s="205">
        <v>194.1</v>
      </c>
      <c r="F59" s="205">
        <v>201.5</v>
      </c>
      <c r="G59" s="205">
        <v>205.1</v>
      </c>
      <c r="H59" s="206">
        <v>207.4</v>
      </c>
      <c r="I59" s="209">
        <v>8.314732142857139</v>
      </c>
      <c r="J59" s="209">
        <v>-0.3593429158110979</v>
      </c>
      <c r="K59" s="209">
        <v>6.852138073158159</v>
      </c>
      <c r="L59" s="1395">
        <v>1.1214041930765575</v>
      </c>
    </row>
    <row r="60" spans="1:12" ht="12.75">
      <c r="A60" s="214" t="s">
        <v>164</v>
      </c>
      <c r="B60" s="215">
        <v>1.66</v>
      </c>
      <c r="C60" s="216">
        <v>162.9</v>
      </c>
      <c r="D60" s="216">
        <v>173.3</v>
      </c>
      <c r="E60" s="216">
        <v>173.3</v>
      </c>
      <c r="F60" s="216">
        <v>187.7</v>
      </c>
      <c r="G60" s="216">
        <v>187.7</v>
      </c>
      <c r="H60" s="217">
        <v>187.7</v>
      </c>
      <c r="I60" s="218">
        <v>6.38428483732352</v>
      </c>
      <c r="J60" s="218">
        <v>0</v>
      </c>
      <c r="K60" s="218">
        <v>8.30929024812464</v>
      </c>
      <c r="L60" s="1396">
        <v>0</v>
      </c>
    </row>
    <row r="61" spans="1:12" ht="12.75">
      <c r="A61" s="220" t="s">
        <v>526</v>
      </c>
      <c r="B61" s="212">
        <v>2.7129871270971364</v>
      </c>
      <c r="C61" s="205">
        <v>447</v>
      </c>
      <c r="D61" s="205">
        <v>449</v>
      </c>
      <c r="E61" s="205">
        <v>449</v>
      </c>
      <c r="F61" s="205">
        <v>490.1</v>
      </c>
      <c r="G61" s="205">
        <v>490.1</v>
      </c>
      <c r="H61" s="206">
        <v>490.1</v>
      </c>
      <c r="I61" s="209">
        <v>0.4474272930648908</v>
      </c>
      <c r="J61" s="209">
        <v>0</v>
      </c>
      <c r="K61" s="209">
        <v>9.153674832962139</v>
      </c>
      <c r="L61" s="1395">
        <v>0</v>
      </c>
    </row>
    <row r="62" spans="1:12" ht="13.5" thickBot="1">
      <c r="A62" s="221" t="s">
        <v>527</v>
      </c>
      <c r="B62" s="222">
        <v>97.28701000738475</v>
      </c>
      <c r="C62" s="223">
        <v>168.7</v>
      </c>
      <c r="D62" s="223">
        <v>178</v>
      </c>
      <c r="E62" s="223">
        <v>178.7</v>
      </c>
      <c r="F62" s="223">
        <v>188.3</v>
      </c>
      <c r="G62" s="223">
        <v>190.4</v>
      </c>
      <c r="H62" s="224">
        <v>194.5</v>
      </c>
      <c r="I62" s="225">
        <v>5.927682276230001</v>
      </c>
      <c r="J62" s="225">
        <v>0.3932584269662982</v>
      </c>
      <c r="K62" s="225">
        <v>8.84163402350309</v>
      </c>
      <c r="L62" s="1397">
        <v>2.1533613445378137</v>
      </c>
    </row>
    <row r="63" spans="1:12" ht="13.5" thickTop="1">
      <c r="A63" s="1572" t="s">
        <v>165</v>
      </c>
      <c r="B63" s="1573"/>
      <c r="C63" s="1573"/>
      <c r="D63" s="1573"/>
      <c r="E63" s="1573"/>
      <c r="F63" s="1573"/>
      <c r="G63" s="1573"/>
      <c r="H63" s="1573"/>
      <c r="I63" s="1573"/>
      <c r="J63" s="1573"/>
      <c r="K63" s="1573"/>
      <c r="L63" s="1574"/>
    </row>
    <row r="64" spans="1:12" ht="12.75">
      <c r="A64" s="227" t="s">
        <v>272</v>
      </c>
      <c r="B64" s="228">
        <v>100</v>
      </c>
      <c r="C64" s="229">
        <v>168.7</v>
      </c>
      <c r="D64" s="229">
        <v>177.4</v>
      </c>
      <c r="E64" s="229">
        <v>177.8</v>
      </c>
      <c r="F64" s="229">
        <v>188.2</v>
      </c>
      <c r="G64" s="229">
        <v>189.8</v>
      </c>
      <c r="H64" s="230">
        <v>193.1</v>
      </c>
      <c r="I64" s="231">
        <v>5.394190871369304</v>
      </c>
      <c r="J64" s="231">
        <v>0.22547914317925688</v>
      </c>
      <c r="K64" s="231">
        <v>8.605174353205854</v>
      </c>
      <c r="L64" s="232">
        <v>1.7386722866174864</v>
      </c>
    </row>
    <row r="65" spans="1:12" ht="12.75">
      <c r="A65" s="748" t="s">
        <v>518</v>
      </c>
      <c r="B65" s="211">
        <v>51.53</v>
      </c>
      <c r="C65" s="205">
        <v>157.4</v>
      </c>
      <c r="D65" s="205">
        <v>166.8</v>
      </c>
      <c r="E65" s="205">
        <v>167.6</v>
      </c>
      <c r="F65" s="205">
        <v>180.1</v>
      </c>
      <c r="G65" s="205">
        <v>183.2</v>
      </c>
      <c r="H65" s="206">
        <v>189.5</v>
      </c>
      <c r="I65" s="209">
        <v>6.480304955527316</v>
      </c>
      <c r="J65" s="209">
        <v>0.47961630695442636</v>
      </c>
      <c r="K65" s="209">
        <v>13.066825775656326</v>
      </c>
      <c r="L65" s="210">
        <v>3.4388646288209657</v>
      </c>
    </row>
    <row r="66" spans="1:12" ht="12.75">
      <c r="A66" s="749" t="s">
        <v>519</v>
      </c>
      <c r="B66" s="233">
        <v>48.47</v>
      </c>
      <c r="C66" s="216">
        <v>180.8</v>
      </c>
      <c r="D66" s="216">
        <v>188.6</v>
      </c>
      <c r="E66" s="216">
        <v>188.6</v>
      </c>
      <c r="F66" s="216">
        <v>196.7</v>
      </c>
      <c r="G66" s="216">
        <v>196.7</v>
      </c>
      <c r="H66" s="217">
        <v>196.8</v>
      </c>
      <c r="I66" s="218">
        <v>4.314159292035384</v>
      </c>
      <c r="J66" s="218">
        <v>0</v>
      </c>
      <c r="K66" s="218">
        <v>4.347826086956545</v>
      </c>
      <c r="L66" s="219">
        <v>0.05083884087444801</v>
      </c>
    </row>
    <row r="67" spans="1:12" ht="12.75">
      <c r="A67" s="190" t="s">
        <v>520</v>
      </c>
      <c r="B67" s="234">
        <v>81.26</v>
      </c>
      <c r="C67" s="205">
        <v>163.2</v>
      </c>
      <c r="D67" s="205">
        <v>171.2</v>
      </c>
      <c r="E67" s="205">
        <v>171.6</v>
      </c>
      <c r="F67" s="205">
        <v>181.8</v>
      </c>
      <c r="G67" s="205">
        <v>183.6</v>
      </c>
      <c r="H67" s="206">
        <v>187.3</v>
      </c>
      <c r="I67" s="209">
        <v>5.14705882352942</v>
      </c>
      <c r="J67" s="209">
        <v>0.23364485981309713</v>
      </c>
      <c r="K67" s="209">
        <v>9.149184149184151</v>
      </c>
      <c r="L67" s="210">
        <v>2.0152505446623223</v>
      </c>
    </row>
    <row r="68" spans="1:12" ht="12.75">
      <c r="A68" s="190" t="s">
        <v>521</v>
      </c>
      <c r="B68" s="235">
        <v>18.74</v>
      </c>
      <c r="C68" s="216">
        <v>192.6</v>
      </c>
      <c r="D68" s="216">
        <v>204</v>
      </c>
      <c r="E68" s="216">
        <v>204.8</v>
      </c>
      <c r="F68" s="216">
        <v>215.6</v>
      </c>
      <c r="G68" s="216">
        <v>216.3</v>
      </c>
      <c r="H68" s="217">
        <v>217.9</v>
      </c>
      <c r="I68" s="218">
        <v>6.334371754932519</v>
      </c>
      <c r="J68" s="218">
        <v>0.39215686274509665</v>
      </c>
      <c r="K68" s="218">
        <v>6.396484375</v>
      </c>
      <c r="L68" s="219">
        <v>0.7397133610725888</v>
      </c>
    </row>
    <row r="69" spans="1:12" ht="12.75">
      <c r="A69" s="748" t="s">
        <v>522</v>
      </c>
      <c r="B69" s="234">
        <v>68.86</v>
      </c>
      <c r="C69" s="205">
        <v>163.6</v>
      </c>
      <c r="D69" s="205">
        <v>173.5</v>
      </c>
      <c r="E69" s="205">
        <v>173.9</v>
      </c>
      <c r="F69" s="205">
        <v>185.5</v>
      </c>
      <c r="G69" s="205">
        <v>188</v>
      </c>
      <c r="H69" s="206">
        <v>192</v>
      </c>
      <c r="I69" s="209">
        <v>6.295843520782412</v>
      </c>
      <c r="J69" s="209">
        <v>0.23054755043227715</v>
      </c>
      <c r="K69" s="209">
        <v>10.408280621046572</v>
      </c>
      <c r="L69" s="210">
        <v>2.1276595744680833</v>
      </c>
    </row>
    <row r="70" spans="1:12" ht="12.75">
      <c r="A70" s="749" t="s">
        <v>523</v>
      </c>
      <c r="B70" s="235">
        <v>31.14</v>
      </c>
      <c r="C70" s="216">
        <v>180</v>
      </c>
      <c r="D70" s="216">
        <v>185.9</v>
      </c>
      <c r="E70" s="216">
        <v>186.5</v>
      </c>
      <c r="F70" s="216">
        <v>194</v>
      </c>
      <c r="G70" s="216">
        <v>193.7</v>
      </c>
      <c r="H70" s="217">
        <v>195.4</v>
      </c>
      <c r="I70" s="218">
        <v>3.6111111111111143</v>
      </c>
      <c r="J70" s="218">
        <v>0.32275416890800557</v>
      </c>
      <c r="K70" s="218">
        <v>4.772117962466481</v>
      </c>
      <c r="L70" s="219">
        <v>0.8776458440888035</v>
      </c>
    </row>
    <row r="71" spans="1:12" ht="12.75">
      <c r="A71" s="190" t="s">
        <v>524</v>
      </c>
      <c r="B71" s="234">
        <v>17.03</v>
      </c>
      <c r="C71" s="205">
        <v>214.6</v>
      </c>
      <c r="D71" s="205">
        <v>221.8</v>
      </c>
      <c r="E71" s="205">
        <v>221.8</v>
      </c>
      <c r="F71" s="205">
        <v>235.5</v>
      </c>
      <c r="G71" s="205">
        <v>235.6</v>
      </c>
      <c r="H71" s="206">
        <v>235.8</v>
      </c>
      <c r="I71" s="209">
        <v>3.3550792171481874</v>
      </c>
      <c r="J71" s="209">
        <v>0</v>
      </c>
      <c r="K71" s="209">
        <v>6.311992786293956</v>
      </c>
      <c r="L71" s="210">
        <v>0.08488964346351224</v>
      </c>
    </row>
    <row r="72" spans="1:12" ht="12.75">
      <c r="A72" s="236" t="s">
        <v>525</v>
      </c>
      <c r="B72" s="235">
        <v>82.97</v>
      </c>
      <c r="C72" s="216">
        <v>159.3</v>
      </c>
      <c r="D72" s="216">
        <v>168.3</v>
      </c>
      <c r="E72" s="216">
        <v>168.8</v>
      </c>
      <c r="F72" s="216">
        <v>178.4</v>
      </c>
      <c r="G72" s="216">
        <v>180.3</v>
      </c>
      <c r="H72" s="217">
        <v>184.3</v>
      </c>
      <c r="I72" s="218">
        <v>5.9635907093534115</v>
      </c>
      <c r="J72" s="218">
        <v>0.2970885323826593</v>
      </c>
      <c r="K72" s="218">
        <v>9.182464454976298</v>
      </c>
      <c r="L72" s="219">
        <v>2.218524681087075</v>
      </c>
    </row>
    <row r="73" spans="1:12" ht="12.75">
      <c r="A73" s="237" t="s">
        <v>526</v>
      </c>
      <c r="B73" s="238">
        <v>3.0403594784183583</v>
      </c>
      <c r="C73" s="239">
        <v>418.3</v>
      </c>
      <c r="D73" s="239">
        <v>418.3</v>
      </c>
      <c r="E73" s="239">
        <v>418.3</v>
      </c>
      <c r="F73" s="239">
        <v>460.7</v>
      </c>
      <c r="G73" s="239">
        <v>460.7</v>
      </c>
      <c r="H73" s="240">
        <v>460.7</v>
      </c>
      <c r="I73" s="209">
        <v>0</v>
      </c>
      <c r="J73" s="209">
        <v>0</v>
      </c>
      <c r="K73" s="209">
        <v>10.13626583791536</v>
      </c>
      <c r="L73" s="210">
        <v>0</v>
      </c>
    </row>
    <row r="74" spans="1:12" ht="12.75">
      <c r="A74" s="241" t="s">
        <v>527</v>
      </c>
      <c r="B74" s="215">
        <v>96.95964052158165</v>
      </c>
      <c r="C74" s="216">
        <v>160.9</v>
      </c>
      <c r="D74" s="216">
        <v>169.8</v>
      </c>
      <c r="E74" s="216">
        <v>170.3</v>
      </c>
      <c r="F74" s="216">
        <v>179.6</v>
      </c>
      <c r="G74" s="216">
        <v>181.3</v>
      </c>
      <c r="H74" s="217">
        <v>184.7</v>
      </c>
      <c r="I74" s="218">
        <v>5.8421379738968255</v>
      </c>
      <c r="J74" s="218">
        <v>0.2944640753828054</v>
      </c>
      <c r="K74" s="218">
        <v>8.455666470933636</v>
      </c>
      <c r="L74" s="219">
        <v>1.8753447324875765</v>
      </c>
    </row>
    <row r="75" spans="1:12" ht="12.75">
      <c r="A75" s="1569" t="s">
        <v>166</v>
      </c>
      <c r="B75" s="1570"/>
      <c r="C75" s="1570"/>
      <c r="D75" s="1570"/>
      <c r="E75" s="1570"/>
      <c r="F75" s="1570"/>
      <c r="G75" s="1570"/>
      <c r="H75" s="1571"/>
      <c r="I75" s="1570"/>
      <c r="J75" s="1570"/>
      <c r="K75" s="1570"/>
      <c r="L75" s="242"/>
    </row>
    <row r="76" spans="1:12" ht="12.75">
      <c r="A76" s="190" t="s">
        <v>272</v>
      </c>
      <c r="B76" s="233">
        <v>100</v>
      </c>
      <c r="C76" s="216">
        <v>178.6</v>
      </c>
      <c r="D76" s="216">
        <v>189.2</v>
      </c>
      <c r="E76" s="216">
        <v>190.1</v>
      </c>
      <c r="F76" s="216">
        <v>200.5</v>
      </c>
      <c r="G76" s="216">
        <v>202.7</v>
      </c>
      <c r="H76" s="230">
        <v>207.6</v>
      </c>
      <c r="I76" s="218">
        <v>6.438969764837623</v>
      </c>
      <c r="J76" s="218">
        <v>0.4756871035940975</v>
      </c>
      <c r="K76" s="218">
        <v>9.205681220410298</v>
      </c>
      <c r="L76" s="219">
        <v>2.4173655648742027</v>
      </c>
    </row>
    <row r="77" spans="1:12" ht="12.75">
      <c r="A77" s="748" t="s">
        <v>518</v>
      </c>
      <c r="B77" s="211">
        <v>54.98</v>
      </c>
      <c r="C77" s="205">
        <v>166.1</v>
      </c>
      <c r="D77" s="205">
        <v>181</v>
      </c>
      <c r="E77" s="205">
        <v>182.7</v>
      </c>
      <c r="F77" s="205">
        <v>193.1</v>
      </c>
      <c r="G77" s="205">
        <v>197</v>
      </c>
      <c r="H77" s="206">
        <v>205.8</v>
      </c>
      <c r="I77" s="209">
        <v>9.99397953040338</v>
      </c>
      <c r="J77" s="209">
        <v>0.939226519336998</v>
      </c>
      <c r="K77" s="209">
        <v>12.643678160919563</v>
      </c>
      <c r="L77" s="210">
        <v>4.467005076142129</v>
      </c>
    </row>
    <row r="78" spans="1:12" ht="12.75">
      <c r="A78" s="243" t="s">
        <v>519</v>
      </c>
      <c r="B78" s="233">
        <v>45.02</v>
      </c>
      <c r="C78" s="216">
        <v>193.8</v>
      </c>
      <c r="D78" s="216">
        <v>199.3</v>
      </c>
      <c r="E78" s="216">
        <v>199.2</v>
      </c>
      <c r="F78" s="216">
        <v>209.6</v>
      </c>
      <c r="G78" s="216">
        <v>209.8</v>
      </c>
      <c r="H78" s="217">
        <v>209.9</v>
      </c>
      <c r="I78" s="218">
        <v>2.7863777089783213</v>
      </c>
      <c r="J78" s="218">
        <v>-0.05017561465129461</v>
      </c>
      <c r="K78" s="218">
        <v>5.371485943775099</v>
      </c>
      <c r="L78" s="219">
        <v>0.04766444232602396</v>
      </c>
    </row>
    <row r="79" spans="1:12" ht="12.75">
      <c r="A79" s="237" t="s">
        <v>526</v>
      </c>
      <c r="B79" s="238">
        <v>2.5436097629598367</v>
      </c>
      <c r="C79" s="239">
        <v>451.9</v>
      </c>
      <c r="D79" s="239">
        <v>451.5</v>
      </c>
      <c r="E79" s="239">
        <v>451.5</v>
      </c>
      <c r="F79" s="239">
        <v>493</v>
      </c>
      <c r="G79" s="239">
        <v>493</v>
      </c>
      <c r="H79" s="240">
        <v>493</v>
      </c>
      <c r="I79" s="209">
        <v>-0.08851515822084366</v>
      </c>
      <c r="J79" s="209">
        <v>0</v>
      </c>
      <c r="K79" s="209">
        <v>9.19158361018826</v>
      </c>
      <c r="L79" s="210">
        <v>0</v>
      </c>
    </row>
    <row r="80" spans="1:12" ht="12.75">
      <c r="A80" s="241" t="s">
        <v>527</v>
      </c>
      <c r="B80" s="215">
        <v>97.45639023704015</v>
      </c>
      <c r="C80" s="216">
        <v>171.5</v>
      </c>
      <c r="D80" s="216">
        <v>182.4</v>
      </c>
      <c r="E80" s="216">
        <v>183.3</v>
      </c>
      <c r="F80" s="216">
        <v>192.9</v>
      </c>
      <c r="G80" s="216">
        <v>195.2</v>
      </c>
      <c r="H80" s="217">
        <v>200.2</v>
      </c>
      <c r="I80" s="218">
        <v>6.880466472303198</v>
      </c>
      <c r="J80" s="218">
        <v>0.4934210526315894</v>
      </c>
      <c r="K80" s="218">
        <v>9.219858156028351</v>
      </c>
      <c r="L80" s="219">
        <v>2.5614754098360635</v>
      </c>
    </row>
    <row r="81" spans="1:12" ht="12.75">
      <c r="A81" s="529" t="s">
        <v>167</v>
      </c>
      <c r="B81" s="244"/>
      <c r="C81" s="245"/>
      <c r="D81" s="246"/>
      <c r="E81" s="246"/>
      <c r="F81" s="246"/>
      <c r="G81" s="246"/>
      <c r="H81" s="246"/>
      <c r="I81" s="246"/>
      <c r="J81" s="246"/>
      <c r="K81" s="246"/>
      <c r="L81" s="247"/>
    </row>
    <row r="82" spans="1:12" ht="12.75">
      <c r="A82" s="227" t="s">
        <v>272</v>
      </c>
      <c r="B82" s="228">
        <v>100</v>
      </c>
      <c r="C82" s="229">
        <v>181.2</v>
      </c>
      <c r="D82" s="229">
        <v>186.7</v>
      </c>
      <c r="E82" s="229">
        <v>187.5</v>
      </c>
      <c r="F82" s="229">
        <v>198.1</v>
      </c>
      <c r="G82" s="229">
        <v>200.7</v>
      </c>
      <c r="H82" s="230">
        <v>203.4</v>
      </c>
      <c r="I82" s="231">
        <v>3.476821192052995</v>
      </c>
      <c r="J82" s="231">
        <v>0.4284949116229342</v>
      </c>
      <c r="K82" s="231">
        <v>8.48</v>
      </c>
      <c r="L82" s="232">
        <v>1.3452914798206308</v>
      </c>
    </row>
    <row r="83" spans="1:12" ht="12.75">
      <c r="A83" s="748" t="s">
        <v>518</v>
      </c>
      <c r="B83" s="211">
        <v>53.04</v>
      </c>
      <c r="C83" s="205">
        <v>174</v>
      </c>
      <c r="D83" s="205">
        <v>180.4</v>
      </c>
      <c r="E83" s="205">
        <v>181.9</v>
      </c>
      <c r="F83" s="205">
        <v>194.2</v>
      </c>
      <c r="G83" s="205">
        <v>198.7</v>
      </c>
      <c r="H83" s="206">
        <v>203.6</v>
      </c>
      <c r="I83" s="209">
        <v>4.540229885057471</v>
      </c>
      <c r="J83" s="209">
        <v>0.8314855875831455</v>
      </c>
      <c r="K83" s="209">
        <v>11.929631665750406</v>
      </c>
      <c r="L83" s="210">
        <v>2.4660291897332627</v>
      </c>
    </row>
    <row r="84" spans="1:12" ht="12.75">
      <c r="A84" s="749" t="s">
        <v>519</v>
      </c>
      <c r="B84" s="212">
        <v>46.96</v>
      </c>
      <c r="C84" s="248">
        <v>189.2</v>
      </c>
      <c r="D84" s="216">
        <v>193.9</v>
      </c>
      <c r="E84" s="216">
        <v>193.9</v>
      </c>
      <c r="F84" s="216">
        <v>202.6</v>
      </c>
      <c r="G84" s="216">
        <v>203</v>
      </c>
      <c r="H84" s="217">
        <v>203.2</v>
      </c>
      <c r="I84" s="218">
        <v>2.484143763213524</v>
      </c>
      <c r="J84" s="218">
        <v>0</v>
      </c>
      <c r="K84" s="218">
        <v>4.7962867457452205</v>
      </c>
      <c r="L84" s="219">
        <v>0.09852216748767262</v>
      </c>
    </row>
    <row r="85" spans="1:12" ht="12.75">
      <c r="A85" s="220" t="s">
        <v>526</v>
      </c>
      <c r="B85" s="238">
        <v>2.332799605862791</v>
      </c>
      <c r="C85" s="205">
        <v>481.2</v>
      </c>
      <c r="D85" s="205">
        <v>492.6</v>
      </c>
      <c r="E85" s="205">
        <v>492.6</v>
      </c>
      <c r="F85" s="205">
        <v>530.8</v>
      </c>
      <c r="G85" s="205">
        <v>530.8</v>
      </c>
      <c r="H85" s="206">
        <v>530.8</v>
      </c>
      <c r="I85" s="209">
        <v>2.3690773067331747</v>
      </c>
      <c r="J85" s="209">
        <v>0</v>
      </c>
      <c r="K85" s="209">
        <v>7.754770604953293</v>
      </c>
      <c r="L85" s="210">
        <v>0</v>
      </c>
    </row>
    <row r="86" spans="1:12" ht="13.5" thickBot="1">
      <c r="A86" s="221" t="s">
        <v>527</v>
      </c>
      <c r="B86" s="222">
        <v>97.66720039413721</v>
      </c>
      <c r="C86" s="223">
        <v>174</v>
      </c>
      <c r="D86" s="223">
        <v>179.4</v>
      </c>
      <c r="E86" s="249">
        <v>180.2</v>
      </c>
      <c r="F86" s="223">
        <v>190.2</v>
      </c>
      <c r="G86" s="223">
        <v>192.8</v>
      </c>
      <c r="H86" s="224">
        <v>195.6</v>
      </c>
      <c r="I86" s="225">
        <v>3.5632183908046073</v>
      </c>
      <c r="J86" s="225">
        <v>0.4459308807134761</v>
      </c>
      <c r="K86" s="225">
        <v>8.546059933407335</v>
      </c>
      <c r="L86" s="226">
        <v>1.4522821576763363</v>
      </c>
    </row>
    <row r="87" spans="1:2" ht="13.5" thickTop="1">
      <c r="A87" s="18" t="s">
        <v>168</v>
      </c>
      <c r="B87" s="20"/>
    </row>
    <row r="88" ht="12.75">
      <c r="B88" s="20"/>
    </row>
    <row r="89" ht="12.75">
      <c r="B89" s="20"/>
    </row>
    <row r="90" ht="12.75">
      <c r="B90" s="20"/>
    </row>
    <row r="91" ht="12.75">
      <c r="B91" s="20"/>
    </row>
    <row r="92" ht="12.75">
      <c r="B92" s="20"/>
    </row>
    <row r="93" ht="12.75" hidden="1"/>
    <row r="94" ht="12.75" hidden="1"/>
    <row r="97" ht="12.75" hidden="1"/>
    <row r="98" ht="12.75" hidden="1"/>
    <row r="99" ht="12.75" hidden="1"/>
    <row r="100" ht="12.75" hidden="1"/>
    <row r="101" ht="12.75" hidden="1"/>
    <row r="102" ht="12.75" hidden="1"/>
    <row r="109" ht="12.75" hidden="1"/>
    <row r="110" ht="12.75" hidden="1"/>
    <row r="118" ht="12.75" hidden="1"/>
    <row r="121" ht="12.75" hidden="1"/>
    <row r="122" ht="12.75" hidden="1"/>
    <row r="123" ht="12.75" hidden="1"/>
    <row r="126" ht="12.75" hidden="1"/>
    <row r="127" ht="12.75" hidden="1"/>
    <row r="128" ht="12.75" hidden="1"/>
    <row r="129" ht="12.75" hidden="1"/>
    <row r="131" ht="12.75" hidden="1"/>
    <row r="132" ht="12.75" hidden="1"/>
    <row r="134" ht="12.75" hidden="1"/>
    <row r="135" ht="12.75" hidden="1"/>
    <row r="136" ht="12.75" hidden="1"/>
  </sheetData>
  <sheetProtection/>
  <mergeCells count="6">
    <mergeCell ref="A75:K75"/>
    <mergeCell ref="A1:L1"/>
    <mergeCell ref="A63:L63"/>
    <mergeCell ref="J6:K6"/>
    <mergeCell ref="F6:H6"/>
    <mergeCell ref="D6:E6"/>
  </mergeCells>
  <printOptions/>
  <pageMargins left="0.68" right="0.75" top="0.91" bottom="1" header="0.5" footer="0.5"/>
  <pageSetup fitToHeight="1" fitToWidth="1" horizontalDpi="300" verticalDpi="300" orientation="portrait" paperSize="9" scale="72"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79"/>
  <sheetViews>
    <sheetView zoomScalePageLayoutView="0" workbookViewId="0" topLeftCell="A1">
      <selection activeCell="F66" sqref="F66"/>
    </sheetView>
  </sheetViews>
  <sheetFormatPr defaultColWidth="9.140625" defaultRowHeight="12.75"/>
  <cols>
    <col min="1" max="1" width="36.8515625" style="18" bestFit="1" customWidth="1"/>
    <col min="2" max="2" width="9.140625" style="18" customWidth="1"/>
    <col min="3" max="4" width="0" style="18" hidden="1" customWidth="1"/>
    <col min="5" max="16384" width="9.140625" style="18" customWidth="1"/>
  </cols>
  <sheetData>
    <row r="1" spans="1:14" ht="12.75">
      <c r="A1" s="1457" t="s">
        <v>627</v>
      </c>
      <c r="B1" s="1457"/>
      <c r="C1" s="1457"/>
      <c r="D1" s="1457"/>
      <c r="E1" s="1457"/>
      <c r="F1" s="1457"/>
      <c r="G1" s="1457"/>
      <c r="H1" s="1457"/>
      <c r="I1" s="1457"/>
      <c r="J1" s="1457"/>
      <c r="K1" s="263"/>
      <c r="L1" s="263"/>
      <c r="M1" s="263"/>
      <c r="N1" s="263"/>
    </row>
    <row r="2" spans="1:14" ht="15.75">
      <c r="A2" s="1465" t="s">
        <v>463</v>
      </c>
      <c r="B2" s="1465"/>
      <c r="C2" s="1465"/>
      <c r="D2" s="1465"/>
      <c r="E2" s="1465"/>
      <c r="F2" s="1465"/>
      <c r="G2" s="1465"/>
      <c r="H2" s="1465"/>
      <c r="I2" s="1465"/>
      <c r="J2" s="1465"/>
      <c r="K2" s="263"/>
      <c r="L2" s="263"/>
      <c r="M2" s="263"/>
      <c r="N2" s="263"/>
    </row>
    <row r="3" spans="1:14" ht="12.75">
      <c r="A3" s="1579" t="s">
        <v>107</v>
      </c>
      <c r="B3" s="1579"/>
      <c r="C3" s="1579"/>
      <c r="D3" s="1579"/>
      <c r="E3" s="1579"/>
      <c r="F3" s="1579"/>
      <c r="G3" s="1579"/>
      <c r="H3" s="1579"/>
      <c r="I3" s="1579"/>
      <c r="J3" s="1579"/>
      <c r="K3" s="263"/>
      <c r="L3" s="263"/>
      <c r="M3" s="263"/>
      <c r="N3" s="263"/>
    </row>
    <row r="5" spans="1:14" ht="13.5" thickBot="1">
      <c r="A5" s="1533" t="str">
        <f>CPI!E5</f>
        <v>MID-APRIL 2008 (CHAITRA 2064)</v>
      </c>
      <c r="B5" s="1533"/>
      <c r="C5" s="1533"/>
      <c r="D5" s="1533"/>
      <c r="E5" s="1533"/>
      <c r="F5" s="1533"/>
      <c r="G5" s="1533"/>
      <c r="H5" s="1533"/>
      <c r="I5" s="1533"/>
      <c r="J5" s="1533"/>
      <c r="K5" s="263"/>
      <c r="L5" s="263"/>
      <c r="M5" s="263"/>
      <c r="N5" s="263"/>
    </row>
    <row r="6" spans="1:14" ht="12.75">
      <c r="A6" s="1576" t="s">
        <v>554</v>
      </c>
      <c r="B6" s="338" t="s">
        <v>108</v>
      </c>
      <c r="C6" s="339"/>
      <c r="D6" s="339"/>
      <c r="E6" s="340" t="s">
        <v>170</v>
      </c>
      <c r="F6" s="341" t="str">
        <f>CPI!C6</f>
        <v>2005/06</v>
      </c>
      <c r="G6" s="342" t="str">
        <f>CPI!D6</f>
        <v>2006/07</v>
      </c>
      <c r="H6" s="343" t="str">
        <f>CPI!F6</f>
        <v>2007/08P</v>
      </c>
      <c r="I6" s="1577" t="s">
        <v>361</v>
      </c>
      <c r="J6" s="1578"/>
      <c r="K6" s="263"/>
      <c r="L6" s="263"/>
      <c r="M6" s="263"/>
      <c r="N6" s="263"/>
    </row>
    <row r="7" spans="1:14" ht="12.75">
      <c r="A7" s="1561"/>
      <c r="B7" s="259" t="s">
        <v>110</v>
      </c>
      <c r="C7" s="345"/>
      <c r="D7" s="345"/>
      <c r="E7" s="346" t="s">
        <v>108</v>
      </c>
      <c r="F7" s="347" t="s">
        <v>1053</v>
      </c>
      <c r="G7" s="257" t="s">
        <v>1053</v>
      </c>
      <c r="H7" s="258" t="s">
        <v>1053</v>
      </c>
      <c r="I7" s="348" t="str">
        <f>G6</f>
        <v>2006/07</v>
      </c>
      <c r="J7" s="349" t="str">
        <f>H6</f>
        <v>2007/08P</v>
      </c>
      <c r="K7" s="263"/>
      <c r="L7" s="263"/>
      <c r="M7" s="263"/>
      <c r="N7" s="263"/>
    </row>
    <row r="8" spans="1:14" ht="12.75">
      <c r="A8" s="303" t="s">
        <v>171</v>
      </c>
      <c r="B8" s="530">
        <v>100</v>
      </c>
      <c r="C8" s="305"/>
      <c r="D8" s="289"/>
      <c r="E8" s="306">
        <v>100</v>
      </c>
      <c r="F8" s="307">
        <v>168.32699</v>
      </c>
      <c r="G8" s="80">
        <v>179.46552</v>
      </c>
      <c r="H8" s="308">
        <v>192.0998</v>
      </c>
      <c r="I8" s="28">
        <v>6.6</v>
      </c>
      <c r="J8" s="72">
        <v>7</v>
      </c>
      <c r="K8" s="263"/>
      <c r="M8" s="263"/>
      <c r="N8" s="263"/>
    </row>
    <row r="9" spans="1:14" ht="12.75">
      <c r="A9" s="303"/>
      <c r="B9" s="530"/>
      <c r="C9" s="305"/>
      <c r="D9" s="289"/>
      <c r="E9" s="306"/>
      <c r="F9" s="309"/>
      <c r="G9" s="229"/>
      <c r="H9" s="310"/>
      <c r="I9" s="28"/>
      <c r="J9" s="72"/>
      <c r="K9" s="263"/>
      <c r="M9" s="263"/>
      <c r="N9" s="263"/>
    </row>
    <row r="10" spans="1:14" ht="12.75">
      <c r="A10" s="303" t="s">
        <v>172</v>
      </c>
      <c r="B10" s="530">
        <v>53.2</v>
      </c>
      <c r="C10" s="305"/>
      <c r="D10" s="305"/>
      <c r="E10" s="306">
        <v>45.53</v>
      </c>
      <c r="F10" s="307">
        <v>172.91122336920716</v>
      </c>
      <c r="G10" s="80">
        <v>189.0473314298265</v>
      </c>
      <c r="H10" s="308">
        <v>206.56386997584008</v>
      </c>
      <c r="I10" s="28">
        <v>9.3</v>
      </c>
      <c r="J10" s="72">
        <v>9.3</v>
      </c>
      <c r="K10" s="263"/>
      <c r="M10" s="263"/>
      <c r="N10" s="263"/>
    </row>
    <row r="11" spans="1:14" ht="12.75">
      <c r="A11" s="311"/>
      <c r="B11" s="531"/>
      <c r="C11" s="212"/>
      <c r="D11" s="212"/>
      <c r="E11" s="313"/>
      <c r="F11" s="314"/>
      <c r="G11" s="32"/>
      <c r="H11" s="315"/>
      <c r="I11" s="316"/>
      <c r="J11" s="317"/>
      <c r="K11" s="263"/>
      <c r="M11" s="263"/>
      <c r="N11" s="263"/>
    </row>
    <row r="12" spans="1:14" ht="12.75">
      <c r="A12" s="318" t="s">
        <v>120</v>
      </c>
      <c r="B12" s="532"/>
      <c r="C12" s="234"/>
      <c r="D12" s="234"/>
      <c r="E12" s="320"/>
      <c r="F12" s="314"/>
      <c r="G12" s="32"/>
      <c r="H12" s="315"/>
      <c r="I12" s="316"/>
      <c r="J12" s="317"/>
      <c r="K12" s="263"/>
      <c r="M12" s="263"/>
      <c r="N12" s="263"/>
    </row>
    <row r="13" spans="1:14" ht="12.75">
      <c r="A13" s="321" t="s">
        <v>173</v>
      </c>
      <c r="B13" s="532">
        <v>14.16</v>
      </c>
      <c r="C13" s="212"/>
      <c r="D13" s="212"/>
      <c r="E13" s="320">
        <v>0</v>
      </c>
      <c r="F13" s="314">
        <v>159.9</v>
      </c>
      <c r="G13" s="32">
        <v>167.7</v>
      </c>
      <c r="H13" s="315">
        <v>209.6</v>
      </c>
      <c r="I13" s="30">
        <v>4.9</v>
      </c>
      <c r="J13" s="73">
        <v>25</v>
      </c>
      <c r="K13" s="263"/>
      <c r="L13" s="323"/>
      <c r="M13" s="263"/>
      <c r="N13" s="263"/>
    </row>
    <row r="14" spans="1:14" ht="12.75">
      <c r="A14" s="321" t="s">
        <v>174</v>
      </c>
      <c r="B14" s="532">
        <v>1.79</v>
      </c>
      <c r="C14" s="212">
        <v>1.79</v>
      </c>
      <c r="D14" s="212">
        <v>0.8261940952937737</v>
      </c>
      <c r="E14" s="320">
        <v>2.62</v>
      </c>
      <c r="F14" s="314">
        <v>199.9</v>
      </c>
      <c r="G14" s="32">
        <v>252.6</v>
      </c>
      <c r="H14" s="315">
        <v>261.2</v>
      </c>
      <c r="I14" s="30">
        <v>26.4</v>
      </c>
      <c r="J14" s="73">
        <v>3.4</v>
      </c>
      <c r="K14" s="263"/>
      <c r="L14" s="323"/>
      <c r="M14" s="263"/>
      <c r="N14" s="263"/>
    </row>
    <row r="15" spans="1:14" ht="12.75">
      <c r="A15" s="321" t="s">
        <v>175</v>
      </c>
      <c r="B15" s="532">
        <v>2.05</v>
      </c>
      <c r="C15" s="212">
        <v>2.05</v>
      </c>
      <c r="D15" s="212">
        <v>0.946199941537562</v>
      </c>
      <c r="E15" s="320">
        <v>3</v>
      </c>
      <c r="F15" s="314">
        <v>150.2</v>
      </c>
      <c r="G15" s="32">
        <v>170.5</v>
      </c>
      <c r="H15" s="315">
        <v>180.7</v>
      </c>
      <c r="I15" s="30">
        <v>13.5</v>
      </c>
      <c r="J15" s="73">
        <v>6</v>
      </c>
      <c r="K15" s="263"/>
      <c r="L15" s="323"/>
      <c r="M15" s="263"/>
      <c r="N15" s="263"/>
    </row>
    <row r="16" spans="1:14" ht="12.75">
      <c r="A16" s="318" t="s">
        <v>124</v>
      </c>
      <c r="B16" s="532">
        <v>2.73</v>
      </c>
      <c r="C16" s="212">
        <v>2.73</v>
      </c>
      <c r="D16" s="212">
        <v>1.2600613855597778</v>
      </c>
      <c r="E16" s="320">
        <v>3.99</v>
      </c>
      <c r="F16" s="314">
        <v>152.2</v>
      </c>
      <c r="G16" s="32">
        <v>178.4</v>
      </c>
      <c r="H16" s="315">
        <v>204.9</v>
      </c>
      <c r="I16" s="30">
        <v>17.2</v>
      </c>
      <c r="J16" s="73">
        <v>14.9</v>
      </c>
      <c r="K16" s="263"/>
      <c r="L16" s="323"/>
      <c r="M16" s="263"/>
      <c r="N16" s="205"/>
    </row>
    <row r="17" spans="1:14" ht="12.75">
      <c r="A17" s="324" t="s">
        <v>176</v>
      </c>
      <c r="B17" s="532">
        <v>7.89</v>
      </c>
      <c r="C17" s="212"/>
      <c r="D17" s="212"/>
      <c r="E17" s="320">
        <v>0</v>
      </c>
      <c r="F17" s="314">
        <v>144</v>
      </c>
      <c r="G17" s="32">
        <v>152.8</v>
      </c>
      <c r="H17" s="315">
        <v>157.4</v>
      </c>
      <c r="I17" s="30">
        <v>6.1</v>
      </c>
      <c r="J17" s="73">
        <v>3</v>
      </c>
      <c r="K17" s="263"/>
      <c r="L17" s="323"/>
      <c r="M17" s="263"/>
      <c r="N17" s="263"/>
    </row>
    <row r="18" spans="1:14" ht="12.75" hidden="1">
      <c r="A18" s="325" t="s">
        <v>177</v>
      </c>
      <c r="B18" s="532"/>
      <c r="C18" s="212"/>
      <c r="D18" s="212"/>
      <c r="E18" s="320">
        <v>0</v>
      </c>
      <c r="F18" s="314">
        <v>140.8</v>
      </c>
      <c r="G18" s="32">
        <v>147.5</v>
      </c>
      <c r="H18" s="315">
        <v>150.7</v>
      </c>
      <c r="I18" s="30">
        <v>4.8</v>
      </c>
      <c r="J18" s="73">
        <v>2.2</v>
      </c>
      <c r="K18" s="263"/>
      <c r="L18" s="323"/>
      <c r="M18" s="263"/>
      <c r="N18" s="263"/>
    </row>
    <row r="19" spans="1:14" ht="12.75" hidden="1">
      <c r="A19" s="326" t="s">
        <v>178</v>
      </c>
      <c r="B19" s="532"/>
      <c r="C19" s="212"/>
      <c r="D19" s="212"/>
      <c r="E19" s="320">
        <v>0</v>
      </c>
      <c r="F19" s="314">
        <v>144.3</v>
      </c>
      <c r="G19" s="32">
        <v>150</v>
      </c>
      <c r="H19" s="315">
        <v>154.5</v>
      </c>
      <c r="I19" s="30">
        <v>4</v>
      </c>
      <c r="J19" s="73">
        <v>3</v>
      </c>
      <c r="K19" s="263"/>
      <c r="L19" s="323"/>
      <c r="M19" s="263"/>
      <c r="N19" s="263"/>
    </row>
    <row r="20" spans="1:14" ht="12.75" hidden="1">
      <c r="A20" s="326" t="s">
        <v>179</v>
      </c>
      <c r="B20" s="532"/>
      <c r="C20" s="212"/>
      <c r="D20" s="212"/>
      <c r="E20" s="320">
        <v>0</v>
      </c>
      <c r="F20" s="314">
        <v>132.3</v>
      </c>
      <c r="G20" s="32">
        <v>147.4</v>
      </c>
      <c r="H20" s="315">
        <v>139.2</v>
      </c>
      <c r="I20" s="30">
        <v>11.4</v>
      </c>
      <c r="J20" s="73">
        <v>-5.6</v>
      </c>
      <c r="K20" s="263"/>
      <c r="L20" s="323"/>
      <c r="M20" s="263"/>
      <c r="N20" s="263"/>
    </row>
    <row r="21" spans="1:14" ht="12.75" hidden="1">
      <c r="A21" s="325" t="s">
        <v>180</v>
      </c>
      <c r="B21" s="532"/>
      <c r="C21" s="212"/>
      <c r="D21" s="212"/>
      <c r="E21" s="320">
        <v>0</v>
      </c>
      <c r="F21" s="314">
        <v>157.1</v>
      </c>
      <c r="G21" s="32">
        <v>171.2</v>
      </c>
      <c r="H21" s="315">
        <v>182.4</v>
      </c>
      <c r="I21" s="30">
        <v>9</v>
      </c>
      <c r="J21" s="73">
        <v>6.5</v>
      </c>
      <c r="K21" s="263"/>
      <c r="L21" s="323"/>
      <c r="M21" s="263"/>
      <c r="N21" s="263"/>
    </row>
    <row r="22" spans="1:14" ht="12.75" hidden="1">
      <c r="A22" s="326" t="s">
        <v>181</v>
      </c>
      <c r="B22" s="532"/>
      <c r="C22" s="212"/>
      <c r="D22" s="212"/>
      <c r="E22" s="320">
        <v>0</v>
      </c>
      <c r="F22" s="314">
        <v>154.4</v>
      </c>
      <c r="G22" s="32">
        <v>170.9</v>
      </c>
      <c r="H22" s="315">
        <v>183.3</v>
      </c>
      <c r="I22" s="30">
        <v>10.7</v>
      </c>
      <c r="J22" s="73">
        <v>7.3</v>
      </c>
      <c r="K22" s="263"/>
      <c r="L22" s="323"/>
      <c r="M22" s="263"/>
      <c r="N22" s="263"/>
    </row>
    <row r="23" spans="1:14" ht="12.75" hidden="1">
      <c r="A23" s="326" t="s">
        <v>182</v>
      </c>
      <c r="B23" s="532"/>
      <c r="C23" s="212"/>
      <c r="D23" s="212"/>
      <c r="E23" s="320">
        <v>0</v>
      </c>
      <c r="F23" s="314">
        <v>219.5</v>
      </c>
      <c r="G23" s="32">
        <v>177</v>
      </c>
      <c r="H23" s="315">
        <v>156.2</v>
      </c>
      <c r="I23" s="30">
        <v>-19.4</v>
      </c>
      <c r="J23" s="73">
        <v>-11.8</v>
      </c>
      <c r="K23" s="263"/>
      <c r="L23" s="323"/>
      <c r="M23" s="263"/>
      <c r="N23" s="263"/>
    </row>
    <row r="24" spans="1:12" ht="12.75">
      <c r="A24" s="318" t="s">
        <v>132</v>
      </c>
      <c r="B24" s="532">
        <v>1.85</v>
      </c>
      <c r="C24" s="212">
        <v>1.85</v>
      </c>
      <c r="D24" s="212">
        <v>0.8538877521192633</v>
      </c>
      <c r="E24" s="320">
        <v>2.7</v>
      </c>
      <c r="F24" s="314">
        <v>148.3</v>
      </c>
      <c r="G24" s="32">
        <v>188.3</v>
      </c>
      <c r="H24" s="315">
        <v>187.2</v>
      </c>
      <c r="I24" s="30">
        <v>27</v>
      </c>
      <c r="J24" s="73">
        <v>-0.6</v>
      </c>
      <c r="L24" s="323"/>
    </row>
    <row r="25" spans="1:12" ht="12.75">
      <c r="A25" s="318" t="s">
        <v>133</v>
      </c>
      <c r="B25" s="532">
        <v>5.21</v>
      </c>
      <c r="C25" s="212">
        <v>5.21</v>
      </c>
      <c r="D25" s="212">
        <v>2.404732534346682</v>
      </c>
      <c r="E25" s="320">
        <v>7.61</v>
      </c>
      <c r="F25" s="314">
        <v>173.4</v>
      </c>
      <c r="G25" s="32">
        <v>191.4</v>
      </c>
      <c r="H25" s="315">
        <v>208.3</v>
      </c>
      <c r="I25" s="30">
        <v>10.4</v>
      </c>
      <c r="J25" s="73">
        <v>8.8</v>
      </c>
      <c r="L25" s="323"/>
    </row>
    <row r="26" spans="1:12" ht="12.75">
      <c r="A26" s="318" t="s">
        <v>134</v>
      </c>
      <c r="B26" s="532">
        <v>4.05</v>
      </c>
      <c r="C26" s="212">
        <v>4.05</v>
      </c>
      <c r="D26" s="212">
        <v>1.8693218357205494</v>
      </c>
      <c r="E26" s="320">
        <v>5.92</v>
      </c>
      <c r="F26" s="314">
        <v>157.9</v>
      </c>
      <c r="G26" s="32">
        <v>168.7</v>
      </c>
      <c r="H26" s="315">
        <v>182.9</v>
      </c>
      <c r="I26" s="30">
        <v>6.8</v>
      </c>
      <c r="J26" s="73">
        <v>8.4</v>
      </c>
      <c r="L26" s="323"/>
    </row>
    <row r="27" spans="1:12" ht="12.75">
      <c r="A27" s="318" t="s">
        <v>135</v>
      </c>
      <c r="B27" s="532">
        <v>3.07</v>
      </c>
      <c r="C27" s="212">
        <v>3.07</v>
      </c>
      <c r="D27" s="212">
        <v>1.4169921075708856</v>
      </c>
      <c r="E27" s="320">
        <v>4.49</v>
      </c>
      <c r="F27" s="314">
        <v>147</v>
      </c>
      <c r="G27" s="32">
        <v>164.7</v>
      </c>
      <c r="H27" s="315">
        <v>220.3</v>
      </c>
      <c r="I27" s="30">
        <v>12</v>
      </c>
      <c r="J27" s="73">
        <v>33.8</v>
      </c>
      <c r="L27" s="323"/>
    </row>
    <row r="28" spans="1:12" ht="12.75">
      <c r="A28" s="318" t="s">
        <v>136</v>
      </c>
      <c r="B28" s="532">
        <v>1.21</v>
      </c>
      <c r="C28" s="212">
        <v>1.21</v>
      </c>
      <c r="D28" s="212">
        <v>0.5584887459807074</v>
      </c>
      <c r="E28" s="320">
        <v>1.77</v>
      </c>
      <c r="F28" s="314">
        <v>166.3</v>
      </c>
      <c r="G28" s="32">
        <v>143.6</v>
      </c>
      <c r="H28" s="315">
        <v>138.1</v>
      </c>
      <c r="I28" s="30">
        <v>-13.7</v>
      </c>
      <c r="J28" s="73">
        <v>-3.8</v>
      </c>
      <c r="L28" s="323"/>
    </row>
    <row r="29" spans="1:12" ht="12.75">
      <c r="A29" s="318" t="s">
        <v>137</v>
      </c>
      <c r="B29" s="532">
        <v>2.28</v>
      </c>
      <c r="C29" s="212">
        <v>2.28</v>
      </c>
      <c r="D29" s="212">
        <v>1.0523589593686056</v>
      </c>
      <c r="E29" s="320">
        <v>3.33</v>
      </c>
      <c r="F29" s="314">
        <v>183.3</v>
      </c>
      <c r="G29" s="32">
        <v>188.8</v>
      </c>
      <c r="H29" s="315">
        <v>193.1</v>
      </c>
      <c r="I29" s="30">
        <v>3</v>
      </c>
      <c r="J29" s="73">
        <v>2.3</v>
      </c>
      <c r="L29" s="323"/>
    </row>
    <row r="30" spans="1:12" ht="12.75" hidden="1">
      <c r="A30" s="325" t="s">
        <v>183</v>
      </c>
      <c r="B30" s="319"/>
      <c r="C30" s="212"/>
      <c r="D30" s="212"/>
      <c r="E30" s="320">
        <v>0</v>
      </c>
      <c r="F30" s="314">
        <v>141.5</v>
      </c>
      <c r="G30" s="32">
        <v>143.5</v>
      </c>
      <c r="H30" s="315">
        <v>149.6</v>
      </c>
      <c r="I30" s="30">
        <v>1.4</v>
      </c>
      <c r="J30" s="73">
        <v>4.3</v>
      </c>
      <c r="L30" s="323"/>
    </row>
    <row r="31" spans="1:12" ht="12.75" hidden="1">
      <c r="A31" s="325" t="s">
        <v>184</v>
      </c>
      <c r="B31" s="319"/>
      <c r="C31" s="212"/>
      <c r="D31" s="212"/>
      <c r="E31" s="320">
        <v>0</v>
      </c>
      <c r="F31" s="314">
        <v>199.6</v>
      </c>
      <c r="G31" s="32">
        <v>206.8</v>
      </c>
      <c r="H31" s="315">
        <v>210.2</v>
      </c>
      <c r="I31" s="30">
        <v>3.6</v>
      </c>
      <c r="J31" s="73">
        <v>1.6</v>
      </c>
      <c r="L31" s="323"/>
    </row>
    <row r="32" spans="1:12" ht="12.75">
      <c r="A32" s="318" t="s">
        <v>140</v>
      </c>
      <c r="B32" s="319">
        <v>6.91</v>
      </c>
      <c r="C32" s="212">
        <v>6.91</v>
      </c>
      <c r="D32" s="212">
        <v>3.189386144402221</v>
      </c>
      <c r="E32" s="320">
        <v>10.1</v>
      </c>
      <c r="F32" s="314">
        <v>205.1</v>
      </c>
      <c r="G32" s="32">
        <v>211.5</v>
      </c>
      <c r="H32" s="315">
        <v>228.8</v>
      </c>
      <c r="I32" s="30">
        <v>3.1</v>
      </c>
      <c r="J32" s="73">
        <v>8.2</v>
      </c>
      <c r="L32" s="323"/>
    </row>
    <row r="33" spans="1:12" ht="12.75">
      <c r="A33" s="318"/>
      <c r="B33" s="319"/>
      <c r="C33" s="212"/>
      <c r="D33" s="212"/>
      <c r="E33" s="320"/>
      <c r="F33" s="314"/>
      <c r="G33" s="32"/>
      <c r="H33" s="315"/>
      <c r="I33" s="30"/>
      <c r="J33" s="73"/>
      <c r="L33" s="323"/>
    </row>
    <row r="34" spans="1:12" ht="12.75">
      <c r="A34" s="303" t="s">
        <v>185</v>
      </c>
      <c r="B34" s="304">
        <v>46.8</v>
      </c>
      <c r="C34" s="305"/>
      <c r="D34" s="305"/>
      <c r="E34" s="306">
        <v>54.47</v>
      </c>
      <c r="F34" s="307">
        <v>164.49515329539196</v>
      </c>
      <c r="G34" s="80">
        <v>171.45634294106847</v>
      </c>
      <c r="H34" s="308">
        <v>180.00967505048652</v>
      </c>
      <c r="I34" s="28">
        <v>4.2</v>
      </c>
      <c r="J34" s="72">
        <v>5</v>
      </c>
      <c r="L34" s="323"/>
    </row>
    <row r="35" spans="1:12" ht="12.75">
      <c r="A35" s="311"/>
      <c r="B35" s="312"/>
      <c r="C35" s="212"/>
      <c r="D35" s="212"/>
      <c r="E35" s="313"/>
      <c r="F35" s="314"/>
      <c r="G35" s="32"/>
      <c r="H35" s="315"/>
      <c r="I35" s="316"/>
      <c r="J35" s="317"/>
      <c r="L35" s="323"/>
    </row>
    <row r="36" spans="1:12" ht="12.75">
      <c r="A36" s="318" t="s">
        <v>142</v>
      </c>
      <c r="B36" s="319">
        <v>8.92</v>
      </c>
      <c r="C36" s="212">
        <v>8.92</v>
      </c>
      <c r="D36" s="212">
        <v>4.117123648056124</v>
      </c>
      <c r="E36" s="320">
        <v>13.04</v>
      </c>
      <c r="F36" s="314">
        <v>146</v>
      </c>
      <c r="G36" s="32">
        <v>149.4</v>
      </c>
      <c r="H36" s="315">
        <v>153.1</v>
      </c>
      <c r="I36" s="30">
        <v>2.3</v>
      </c>
      <c r="J36" s="73">
        <v>2.5</v>
      </c>
      <c r="L36" s="323"/>
    </row>
    <row r="37" spans="1:12" ht="12.75" hidden="1">
      <c r="A37" s="325" t="s">
        <v>186</v>
      </c>
      <c r="B37" s="319"/>
      <c r="C37" s="212"/>
      <c r="D37" s="212"/>
      <c r="E37" s="320">
        <v>0</v>
      </c>
      <c r="F37" s="314">
        <v>133.9</v>
      </c>
      <c r="G37" s="32">
        <v>135.2</v>
      </c>
      <c r="H37" s="315">
        <v>136.3</v>
      </c>
      <c r="I37" s="30">
        <v>1</v>
      </c>
      <c r="J37" s="73">
        <v>0.8</v>
      </c>
      <c r="L37" s="323"/>
    </row>
    <row r="38" spans="1:12" ht="12.75" hidden="1">
      <c r="A38" s="325" t="s">
        <v>187</v>
      </c>
      <c r="B38" s="319"/>
      <c r="C38" s="212"/>
      <c r="D38" s="212"/>
      <c r="E38" s="320">
        <v>0</v>
      </c>
      <c r="F38" s="314">
        <v>145.2</v>
      </c>
      <c r="G38" s="32">
        <v>148.9</v>
      </c>
      <c r="H38" s="315">
        <v>152.7</v>
      </c>
      <c r="I38" s="30">
        <v>2.5</v>
      </c>
      <c r="J38" s="73">
        <v>2.6</v>
      </c>
      <c r="L38" s="323"/>
    </row>
    <row r="39" spans="1:12" ht="12.75" hidden="1">
      <c r="A39" s="325" t="s">
        <v>188</v>
      </c>
      <c r="B39" s="319"/>
      <c r="C39" s="212"/>
      <c r="D39" s="212"/>
      <c r="E39" s="320">
        <v>0</v>
      </c>
      <c r="F39" s="314">
        <v>187.5</v>
      </c>
      <c r="G39" s="32">
        <v>194.8</v>
      </c>
      <c r="H39" s="315">
        <v>204.5</v>
      </c>
      <c r="I39" s="30">
        <v>3.9</v>
      </c>
      <c r="J39" s="73">
        <v>5</v>
      </c>
      <c r="L39" s="323"/>
    </row>
    <row r="40" spans="1:12" ht="12.75">
      <c r="A40" s="318" t="s">
        <v>146</v>
      </c>
      <c r="B40" s="319">
        <v>2.2</v>
      </c>
      <c r="C40" s="212">
        <v>2.2</v>
      </c>
      <c r="D40" s="212">
        <v>1.0154340836012863</v>
      </c>
      <c r="E40" s="320">
        <v>3.22</v>
      </c>
      <c r="F40" s="314">
        <v>138.1</v>
      </c>
      <c r="G40" s="32">
        <v>146.5</v>
      </c>
      <c r="H40" s="315">
        <v>153.3</v>
      </c>
      <c r="I40" s="30">
        <v>6.1</v>
      </c>
      <c r="J40" s="73">
        <v>4.6</v>
      </c>
      <c r="L40" s="323"/>
    </row>
    <row r="41" spans="1:12" ht="12.75">
      <c r="A41" s="318" t="s">
        <v>147</v>
      </c>
      <c r="B41" s="319"/>
      <c r="C41" s="212"/>
      <c r="D41" s="212"/>
      <c r="E41" s="320"/>
      <c r="F41" s="314"/>
      <c r="G41" s="32"/>
      <c r="H41" s="315">
        <v>229.9</v>
      </c>
      <c r="I41" s="30"/>
      <c r="J41" s="73"/>
      <c r="L41" s="323"/>
    </row>
    <row r="42" spans="1:12" ht="12.75">
      <c r="A42" s="321" t="s">
        <v>189</v>
      </c>
      <c r="B42" s="319">
        <v>3.5</v>
      </c>
      <c r="C42" s="212">
        <v>3.5</v>
      </c>
      <c r="D42" s="212">
        <v>1.615463314820228</v>
      </c>
      <c r="E42" s="320">
        <v>5.12</v>
      </c>
      <c r="F42" s="314">
        <v>141.6</v>
      </c>
      <c r="G42" s="32">
        <v>149.9</v>
      </c>
      <c r="H42" s="315">
        <v>156.2</v>
      </c>
      <c r="I42" s="30">
        <v>5.9</v>
      </c>
      <c r="J42" s="73">
        <v>4.2</v>
      </c>
      <c r="L42" s="323"/>
    </row>
    <row r="43" spans="1:12" ht="12.75">
      <c r="A43" s="321" t="s">
        <v>190</v>
      </c>
      <c r="B43" s="319">
        <v>4.19</v>
      </c>
      <c r="C43" s="212">
        <v>4.19</v>
      </c>
      <c r="D43" s="212">
        <v>1.9339403683133587</v>
      </c>
      <c r="E43" s="320">
        <v>6.12</v>
      </c>
      <c r="F43" s="314">
        <v>161.8</v>
      </c>
      <c r="G43" s="32">
        <v>168.5</v>
      </c>
      <c r="H43" s="315">
        <v>176.9</v>
      </c>
      <c r="I43" s="30">
        <v>4.1</v>
      </c>
      <c r="J43" s="73">
        <v>5</v>
      </c>
      <c r="L43" s="323"/>
    </row>
    <row r="44" spans="1:12" ht="12.75">
      <c r="A44" s="321" t="s">
        <v>191</v>
      </c>
      <c r="B44" s="319">
        <v>1.26</v>
      </c>
      <c r="C44" s="212">
        <v>1.26</v>
      </c>
      <c r="D44" s="212">
        <v>0.5815667933352819</v>
      </c>
      <c r="E44" s="320">
        <v>1.84</v>
      </c>
      <c r="F44" s="314">
        <v>145.4</v>
      </c>
      <c r="G44" s="32">
        <v>159.2</v>
      </c>
      <c r="H44" s="315">
        <v>174.6</v>
      </c>
      <c r="I44" s="30">
        <v>9.5</v>
      </c>
      <c r="J44" s="73">
        <v>9.7</v>
      </c>
      <c r="L44" s="323"/>
    </row>
    <row r="45" spans="1:12" ht="12.75">
      <c r="A45" s="321" t="s">
        <v>192</v>
      </c>
      <c r="B45" s="319">
        <v>5.92</v>
      </c>
      <c r="C45" s="212"/>
      <c r="D45" s="212">
        <v>0</v>
      </c>
      <c r="E45" s="320">
        <v>0</v>
      </c>
      <c r="F45" s="314">
        <v>298.2</v>
      </c>
      <c r="G45" s="32">
        <v>301.8</v>
      </c>
      <c r="H45" s="315">
        <v>322.8</v>
      </c>
      <c r="I45" s="30">
        <v>1.2</v>
      </c>
      <c r="J45" s="73">
        <v>7</v>
      </c>
      <c r="L45" s="323"/>
    </row>
    <row r="46" spans="1:12" ht="12.75" hidden="1">
      <c r="A46" s="58" t="s">
        <v>193</v>
      </c>
      <c r="B46" s="319"/>
      <c r="C46" s="212"/>
      <c r="D46" s="212"/>
      <c r="E46" s="320">
        <v>0</v>
      </c>
      <c r="F46" s="314">
        <v>253.7</v>
      </c>
      <c r="G46" s="32">
        <v>254.9</v>
      </c>
      <c r="H46" s="315">
        <v>257.8</v>
      </c>
      <c r="I46" s="30">
        <v>0.5</v>
      </c>
      <c r="J46" s="73">
        <v>1.1</v>
      </c>
      <c r="L46" s="323"/>
    </row>
    <row r="47" spans="1:12" ht="12.75">
      <c r="A47" s="324" t="s">
        <v>194</v>
      </c>
      <c r="B47" s="319">
        <v>3.61</v>
      </c>
      <c r="C47" s="212"/>
      <c r="D47" s="212">
        <v>0</v>
      </c>
      <c r="E47" s="320">
        <v>0</v>
      </c>
      <c r="F47" s="314">
        <v>268.6</v>
      </c>
      <c r="G47" s="32">
        <v>269.9</v>
      </c>
      <c r="H47" s="315">
        <v>273.1</v>
      </c>
      <c r="I47" s="30">
        <v>0.5</v>
      </c>
      <c r="J47" s="73">
        <v>1.2</v>
      </c>
      <c r="L47" s="323"/>
    </row>
    <row r="48" spans="1:12" ht="12.75" hidden="1">
      <c r="A48" s="326" t="s">
        <v>195</v>
      </c>
      <c r="B48" s="322"/>
      <c r="C48" s="212"/>
      <c r="D48" s="212"/>
      <c r="E48" s="320">
        <v>0</v>
      </c>
      <c r="F48" s="314">
        <v>300.3</v>
      </c>
      <c r="G48" s="32">
        <v>302.5</v>
      </c>
      <c r="H48" s="315">
        <v>302.4</v>
      </c>
      <c r="I48" s="30">
        <v>0.7</v>
      </c>
      <c r="J48" s="73">
        <v>0</v>
      </c>
      <c r="L48" s="323"/>
    </row>
    <row r="49" spans="1:12" ht="12.75" hidden="1">
      <c r="A49" s="326" t="s">
        <v>196</v>
      </c>
      <c r="B49" s="322"/>
      <c r="C49" s="212"/>
      <c r="D49" s="212"/>
      <c r="E49" s="320">
        <v>0</v>
      </c>
      <c r="F49" s="314">
        <v>185.7</v>
      </c>
      <c r="G49" s="32">
        <v>184.2</v>
      </c>
      <c r="H49" s="315">
        <v>199.6</v>
      </c>
      <c r="I49" s="30">
        <v>-0.8</v>
      </c>
      <c r="J49" s="73">
        <v>8.4</v>
      </c>
      <c r="L49" s="323"/>
    </row>
    <row r="50" spans="1:12" ht="12.75">
      <c r="A50" s="318" t="s">
        <v>197</v>
      </c>
      <c r="B50" s="319">
        <v>0.42</v>
      </c>
      <c r="C50" s="212">
        <v>0.42</v>
      </c>
      <c r="D50" s="212">
        <v>0.19385559777842734</v>
      </c>
      <c r="E50" s="320">
        <v>0.61</v>
      </c>
      <c r="F50" s="314">
        <v>126.6</v>
      </c>
      <c r="G50" s="32">
        <v>126.6</v>
      </c>
      <c r="H50" s="315">
        <v>126.6</v>
      </c>
      <c r="I50" s="30">
        <v>0</v>
      </c>
      <c r="J50" s="73">
        <v>0</v>
      </c>
      <c r="K50" s="263"/>
      <c r="L50" s="323"/>
    </row>
    <row r="51" spans="1:12" ht="12.75">
      <c r="A51" s="318" t="s">
        <v>157</v>
      </c>
      <c r="B51" s="319">
        <v>8.03</v>
      </c>
      <c r="C51" s="212">
        <v>8.03</v>
      </c>
      <c r="D51" s="212">
        <v>3.7063344051446943</v>
      </c>
      <c r="E51" s="320">
        <v>11.74</v>
      </c>
      <c r="F51" s="314">
        <v>177.4</v>
      </c>
      <c r="G51" s="32">
        <v>181.6</v>
      </c>
      <c r="H51" s="315">
        <v>192.2</v>
      </c>
      <c r="I51" s="30">
        <v>2.4</v>
      </c>
      <c r="J51" s="73">
        <v>5.8</v>
      </c>
      <c r="K51" s="263"/>
      <c r="L51" s="323"/>
    </row>
    <row r="52" spans="1:12" ht="12.75" hidden="1">
      <c r="A52" s="325" t="s">
        <v>198</v>
      </c>
      <c r="B52" s="319"/>
      <c r="C52" s="212"/>
      <c r="D52" s="212"/>
      <c r="E52" s="320">
        <v>0</v>
      </c>
      <c r="F52" s="314">
        <v>183.2</v>
      </c>
      <c r="G52" s="32">
        <v>187.4</v>
      </c>
      <c r="H52" s="315">
        <v>200.5</v>
      </c>
      <c r="I52" s="30">
        <v>2.3</v>
      </c>
      <c r="J52" s="73">
        <v>7</v>
      </c>
      <c r="K52" s="263"/>
      <c r="L52" s="323"/>
    </row>
    <row r="53" spans="1:12" ht="12.75" hidden="1">
      <c r="A53" s="325" t="s">
        <v>199</v>
      </c>
      <c r="B53" s="319"/>
      <c r="C53" s="212"/>
      <c r="D53" s="212"/>
      <c r="E53" s="320">
        <v>0</v>
      </c>
      <c r="F53" s="314">
        <v>157.6</v>
      </c>
      <c r="G53" s="32">
        <v>161.4</v>
      </c>
      <c r="H53" s="315">
        <v>163.3</v>
      </c>
      <c r="I53" s="30">
        <v>2.4</v>
      </c>
      <c r="J53" s="73">
        <v>1.2</v>
      </c>
      <c r="K53" s="263"/>
      <c r="L53" s="323"/>
    </row>
    <row r="54" spans="1:12" ht="12.75">
      <c r="A54" s="318" t="s">
        <v>160</v>
      </c>
      <c r="B54" s="319">
        <v>7.09</v>
      </c>
      <c r="C54" s="212">
        <v>7.09</v>
      </c>
      <c r="D54" s="212">
        <v>3.2724671148786904</v>
      </c>
      <c r="E54" s="320">
        <v>10.36</v>
      </c>
      <c r="F54" s="314">
        <v>200.1</v>
      </c>
      <c r="G54" s="32">
        <v>212.1</v>
      </c>
      <c r="H54" s="315">
        <v>224.1</v>
      </c>
      <c r="I54" s="30">
        <v>6</v>
      </c>
      <c r="J54" s="73">
        <v>5.7</v>
      </c>
      <c r="K54" s="263"/>
      <c r="L54" s="323"/>
    </row>
    <row r="55" spans="1:12" ht="12.75" hidden="1">
      <c r="A55" s="325" t="s">
        <v>200</v>
      </c>
      <c r="B55" s="319"/>
      <c r="C55" s="212"/>
      <c r="D55" s="212"/>
      <c r="E55" s="320">
        <v>0</v>
      </c>
      <c r="F55" s="314">
        <v>221.2</v>
      </c>
      <c r="G55" s="32">
        <v>237</v>
      </c>
      <c r="H55" s="315">
        <v>248.2</v>
      </c>
      <c r="I55" s="30"/>
      <c r="J55" s="73"/>
      <c r="K55" s="263"/>
      <c r="L55" s="323"/>
    </row>
    <row r="56" spans="1:12" ht="12.75" hidden="1">
      <c r="A56" s="325" t="s">
        <v>201</v>
      </c>
      <c r="B56" s="319"/>
      <c r="C56" s="212"/>
      <c r="D56" s="212"/>
      <c r="E56" s="320">
        <v>0</v>
      </c>
      <c r="F56" s="314">
        <v>149.7</v>
      </c>
      <c r="G56" s="32">
        <v>149.5</v>
      </c>
      <c r="H56" s="315">
        <v>164.7</v>
      </c>
      <c r="I56" s="30"/>
      <c r="J56" s="73"/>
      <c r="K56" s="263"/>
      <c r="L56" s="323"/>
    </row>
    <row r="57" spans="1:12" ht="12.75" hidden="1">
      <c r="A57" s="325" t="s">
        <v>202</v>
      </c>
      <c r="B57" s="319"/>
      <c r="C57" s="212"/>
      <c r="D57" s="212"/>
      <c r="E57" s="320">
        <v>0</v>
      </c>
      <c r="F57" s="314">
        <v>179.2</v>
      </c>
      <c r="G57" s="32">
        <v>194.1</v>
      </c>
      <c r="H57" s="315">
        <v>207.4</v>
      </c>
      <c r="I57" s="30"/>
      <c r="J57" s="73"/>
      <c r="K57" s="263"/>
      <c r="L57" s="323"/>
    </row>
    <row r="58" spans="1:12" ht="13.5" thickBot="1">
      <c r="A58" s="327" t="s">
        <v>164</v>
      </c>
      <c r="B58" s="328">
        <v>1.66</v>
      </c>
      <c r="C58" s="329">
        <v>1.66</v>
      </c>
      <c r="D58" s="329">
        <v>0.7661911721718795</v>
      </c>
      <c r="E58" s="330">
        <v>2.43</v>
      </c>
      <c r="F58" s="331">
        <v>162.9</v>
      </c>
      <c r="G58" s="81">
        <v>173.3</v>
      </c>
      <c r="H58" s="332">
        <v>187.7</v>
      </c>
      <c r="I58" s="75">
        <v>6.4</v>
      </c>
      <c r="J58" s="76">
        <v>8.3</v>
      </c>
      <c r="K58" s="263"/>
      <c r="L58" s="323"/>
    </row>
    <row r="59" spans="1:12" ht="13.5" hidden="1" thickTop="1">
      <c r="A59" s="263"/>
      <c r="B59" s="333">
        <v>31.58</v>
      </c>
      <c r="C59" s="334">
        <v>68.42</v>
      </c>
      <c r="D59" s="263"/>
      <c r="E59" s="263"/>
      <c r="F59" s="263"/>
      <c r="G59" s="263"/>
      <c r="H59" s="263"/>
      <c r="I59" s="263"/>
      <c r="J59" s="263"/>
      <c r="K59" s="263"/>
      <c r="L59" s="335"/>
    </row>
    <row r="60" spans="1:12" ht="12.75">
      <c r="A60" s="263"/>
      <c r="B60" s="336"/>
      <c r="C60" s="263"/>
      <c r="D60" s="263"/>
      <c r="E60" s="263"/>
      <c r="F60" s="263"/>
      <c r="G60" s="263"/>
      <c r="H60" s="263"/>
      <c r="I60" s="263"/>
      <c r="J60" s="263"/>
      <c r="K60" s="263"/>
      <c r="L60" s="335"/>
    </row>
    <row r="61" spans="1:11" ht="12.75">
      <c r="A61" s="263" t="s">
        <v>203</v>
      </c>
      <c r="B61" s="263"/>
      <c r="C61" s="263"/>
      <c r="D61" s="263"/>
      <c r="E61" s="263"/>
      <c r="F61" s="263"/>
      <c r="G61" s="263"/>
      <c r="H61" s="263"/>
      <c r="I61" s="263"/>
      <c r="J61" s="263"/>
      <c r="K61" s="263"/>
    </row>
    <row r="62" spans="1:11" ht="12.75" customHeight="1">
      <c r="A62" s="1575" t="s">
        <v>204</v>
      </c>
      <c r="B62" s="1575"/>
      <c r="C62" s="1575"/>
      <c r="D62" s="1575"/>
      <c r="E62" s="1575"/>
      <c r="F62" s="1575"/>
      <c r="G62" s="1575"/>
      <c r="H62" s="1575"/>
      <c r="I62" s="1575"/>
      <c r="J62" s="1575"/>
      <c r="K62" s="263"/>
    </row>
    <row r="63" spans="1:12" ht="12.75">
      <c r="A63" s="263" t="s">
        <v>205</v>
      </c>
      <c r="B63" s="263"/>
      <c r="C63" s="263"/>
      <c r="D63" s="263"/>
      <c r="E63" s="263"/>
      <c r="F63" s="263"/>
      <c r="G63" s="263"/>
      <c r="H63" s="263"/>
      <c r="I63" s="263"/>
      <c r="J63" s="263"/>
      <c r="K63" s="263"/>
      <c r="L63" s="335"/>
    </row>
    <row r="64" spans="1:12" ht="12.75">
      <c r="A64" s="263" t="s">
        <v>206</v>
      </c>
      <c r="L64" s="335"/>
    </row>
    <row r="65" ht="12.75">
      <c r="L65" s="335"/>
    </row>
    <row r="67" ht="12.75">
      <c r="L67" s="335"/>
    </row>
    <row r="68" ht="12.75">
      <c r="L68" s="337"/>
    </row>
    <row r="69" ht="12.75">
      <c r="L69" s="337"/>
    </row>
    <row r="70" ht="12.75">
      <c r="L70" s="335"/>
    </row>
    <row r="72" ht="12.75">
      <c r="L72" s="335"/>
    </row>
    <row r="73" ht="12.75">
      <c r="L73" s="335"/>
    </row>
    <row r="75" ht="12.75">
      <c r="L75" s="335"/>
    </row>
    <row r="76" ht="12.75">
      <c r="L76" s="335"/>
    </row>
    <row r="77" ht="12.75">
      <c r="L77" s="335"/>
    </row>
    <row r="79" ht="12.75">
      <c r="L79" s="335"/>
    </row>
  </sheetData>
  <sheetProtection/>
  <mergeCells count="7">
    <mergeCell ref="A62:J62"/>
    <mergeCell ref="A6:A7"/>
    <mergeCell ref="I6:J6"/>
    <mergeCell ref="A1:J1"/>
    <mergeCell ref="A2:J2"/>
    <mergeCell ref="A3:J3"/>
    <mergeCell ref="A5:J5"/>
  </mergeCells>
  <printOptions/>
  <pageMargins left="0.49" right="0.58" top="1" bottom="1" header="0.5" footer="0.5"/>
  <pageSetup fitToHeight="1" fitToWidth="1" horizontalDpi="300" verticalDpi="300" orientation="portrait" paperSize="9" scale="92" r:id="rId1"/>
</worksheet>
</file>

<file path=xl/worksheets/sheet23.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A8" sqref="A8"/>
    </sheetView>
  </sheetViews>
  <sheetFormatPr defaultColWidth="12.421875" defaultRowHeight="12.75"/>
  <cols>
    <col min="1" max="1" width="15.57421875" style="9" customWidth="1"/>
    <col min="2" max="2" width="12.421875" style="9" customWidth="1"/>
    <col min="3" max="3" width="14.00390625" style="9" customWidth="1"/>
    <col min="4" max="7" width="12.421875" style="9" customWidth="1"/>
    <col min="8" max="9" width="12.421875" style="9" hidden="1" customWidth="1"/>
    <col min="10" max="16384" width="12.421875" style="9" customWidth="1"/>
  </cols>
  <sheetData>
    <row r="1" spans="1:7" ht="12.75">
      <c r="A1" s="1585" t="s">
        <v>648</v>
      </c>
      <c r="B1" s="1585"/>
      <c r="C1" s="1585"/>
      <c r="D1" s="1585"/>
      <c r="E1" s="1585"/>
      <c r="F1" s="1585"/>
      <c r="G1" s="1585"/>
    </row>
    <row r="2" spans="1:9" ht="18" customHeight="1">
      <c r="A2" s="1586" t="s">
        <v>567</v>
      </c>
      <c r="B2" s="1586"/>
      <c r="C2" s="1586"/>
      <c r="D2" s="1586"/>
      <c r="E2" s="1586"/>
      <c r="F2" s="1586"/>
      <c r="G2" s="1586"/>
      <c r="H2" s="1586"/>
      <c r="I2" s="1586"/>
    </row>
    <row r="3" spans="1:9" ht="15.75" customHeight="1">
      <c r="A3" s="1587" t="s">
        <v>107</v>
      </c>
      <c r="B3" s="1587"/>
      <c r="C3" s="1587"/>
      <c r="D3" s="1587"/>
      <c r="E3" s="1587"/>
      <c r="F3" s="1587"/>
      <c r="G3" s="1587"/>
      <c r="H3" s="1587"/>
      <c r="I3" s="1587"/>
    </row>
    <row r="4" spans="1:9" ht="15.75" customHeight="1">
      <c r="A4" s="1588" t="s">
        <v>595</v>
      </c>
      <c r="B4" s="1588"/>
      <c r="C4" s="1588"/>
      <c r="D4" s="1588"/>
      <c r="E4" s="1588"/>
      <c r="F4" s="1588"/>
      <c r="G4" s="1588"/>
      <c r="H4" s="1588"/>
      <c r="I4" s="1588"/>
    </row>
    <row r="5" spans="1:9" ht="15.75" customHeight="1" thickBot="1">
      <c r="A5" s="11"/>
      <c r="B5" s="11"/>
      <c r="C5" s="11"/>
      <c r="D5" s="11"/>
      <c r="E5" s="11"/>
      <c r="F5" s="11"/>
      <c r="G5" s="11"/>
      <c r="H5" s="11"/>
      <c r="I5" s="11"/>
    </row>
    <row r="6" spans="1:13" ht="24.75" customHeight="1">
      <c r="A6" s="1580" t="s">
        <v>529</v>
      </c>
      <c r="B6" s="1582" t="s">
        <v>7</v>
      </c>
      <c r="C6" s="1583"/>
      <c r="D6" s="1584" t="s">
        <v>8</v>
      </c>
      <c r="E6" s="1584"/>
      <c r="F6" s="1582" t="s">
        <v>517</v>
      </c>
      <c r="G6" s="1583"/>
      <c r="H6" s="13" t="s">
        <v>208</v>
      </c>
      <c r="I6" s="14"/>
      <c r="J6" s="12"/>
      <c r="K6" s="12"/>
      <c r="L6" s="12"/>
      <c r="M6" s="12"/>
    </row>
    <row r="7" spans="1:13" ht="24.75" customHeight="1">
      <c r="A7" s="1581"/>
      <c r="B7" s="350" t="s">
        <v>528</v>
      </c>
      <c r="C7" s="351" t="s">
        <v>361</v>
      </c>
      <c r="D7" s="352" t="s">
        <v>528</v>
      </c>
      <c r="E7" s="353" t="s">
        <v>361</v>
      </c>
      <c r="F7" s="350" t="s">
        <v>528</v>
      </c>
      <c r="G7" s="351" t="s">
        <v>361</v>
      </c>
      <c r="H7" s="15" t="s">
        <v>209</v>
      </c>
      <c r="I7" s="15" t="s">
        <v>210</v>
      </c>
      <c r="J7" s="12"/>
      <c r="K7" s="12"/>
      <c r="L7" s="12"/>
      <c r="M7" s="12"/>
    </row>
    <row r="8" spans="1:7" ht="24.75" customHeight="1">
      <c r="A8" s="63" t="s">
        <v>357</v>
      </c>
      <c r="B8" s="66">
        <v>164</v>
      </c>
      <c r="C8" s="60">
        <v>6.424399740428299</v>
      </c>
      <c r="D8" s="59">
        <v>179</v>
      </c>
      <c r="E8" s="68">
        <v>9.146341463414643</v>
      </c>
      <c r="F8" s="66">
        <v>187.3</v>
      </c>
      <c r="G8" s="60">
        <v>4.6368715083798975</v>
      </c>
    </row>
    <row r="9" spans="1:7" ht="24.75" customHeight="1">
      <c r="A9" s="63" t="s">
        <v>358</v>
      </c>
      <c r="B9" s="66">
        <v>164.6</v>
      </c>
      <c r="C9" s="60">
        <v>6.193548387096783</v>
      </c>
      <c r="D9" s="59">
        <v>179.6</v>
      </c>
      <c r="E9" s="68">
        <v>9.113001215066816</v>
      </c>
      <c r="F9" s="66">
        <v>187.6</v>
      </c>
      <c r="G9" s="60">
        <v>4.454342984409806</v>
      </c>
    </row>
    <row r="10" spans="1:7" ht="24.75" customHeight="1">
      <c r="A10" s="63" t="s">
        <v>359</v>
      </c>
      <c r="B10" s="66">
        <v>166.8</v>
      </c>
      <c r="C10" s="60">
        <v>6.649616368286445</v>
      </c>
      <c r="D10" s="59">
        <v>180.6</v>
      </c>
      <c r="E10" s="68">
        <v>8.273381294964025</v>
      </c>
      <c r="F10" s="66">
        <v>189.8</v>
      </c>
      <c r="G10" s="60">
        <v>5.094130675526046</v>
      </c>
    </row>
    <row r="11" spans="1:7" ht="24.75" customHeight="1">
      <c r="A11" s="63" t="s">
        <v>10</v>
      </c>
      <c r="B11" s="66">
        <v>170.7</v>
      </c>
      <c r="C11" s="60">
        <v>7.29101194217472</v>
      </c>
      <c r="D11" s="59">
        <v>183.1</v>
      </c>
      <c r="E11" s="68">
        <v>7.2642062097246765</v>
      </c>
      <c r="F11" s="66">
        <v>194.7</v>
      </c>
      <c r="G11" s="60">
        <v>6.335335882031671</v>
      </c>
    </row>
    <row r="12" spans="1:7" ht="24.75" customHeight="1">
      <c r="A12" s="63" t="s">
        <v>349</v>
      </c>
      <c r="B12" s="66">
        <v>173.3</v>
      </c>
      <c r="C12" s="60">
        <v>8.177278401997512</v>
      </c>
      <c r="D12" s="59">
        <v>184.8</v>
      </c>
      <c r="E12" s="68">
        <v>6.635891517599532</v>
      </c>
      <c r="F12" s="66">
        <v>197.8</v>
      </c>
      <c r="G12" s="60">
        <v>7.03463203463204</v>
      </c>
    </row>
    <row r="13" spans="1:7" ht="24.75" customHeight="1">
      <c r="A13" s="63" t="s">
        <v>350</v>
      </c>
      <c r="B13" s="66">
        <v>173.8</v>
      </c>
      <c r="C13" s="60">
        <v>7.816377171215905</v>
      </c>
      <c r="D13" s="59">
        <v>186.9</v>
      </c>
      <c r="E13" s="68">
        <v>7.537399309551191</v>
      </c>
      <c r="F13" s="66">
        <v>198.7</v>
      </c>
      <c r="G13" s="60">
        <v>6.313536650615291</v>
      </c>
    </row>
    <row r="14" spans="1:7" ht="24.75" customHeight="1">
      <c r="A14" s="63" t="s">
        <v>351</v>
      </c>
      <c r="B14" s="66">
        <v>174.5</v>
      </c>
      <c r="C14" s="60">
        <v>8.519900497512438</v>
      </c>
      <c r="D14" s="59">
        <v>186.9</v>
      </c>
      <c r="E14" s="68">
        <v>7.106017191977074</v>
      </c>
      <c r="F14" s="66">
        <v>198.7</v>
      </c>
      <c r="G14" s="60">
        <v>6.313536650615291</v>
      </c>
    </row>
    <row r="15" spans="1:7" ht="24.75" customHeight="1">
      <c r="A15" s="63" t="s">
        <v>352</v>
      </c>
      <c r="B15" s="66">
        <v>173</v>
      </c>
      <c r="C15" s="60">
        <v>8.80503144654088</v>
      </c>
      <c r="D15" s="59">
        <v>185.6</v>
      </c>
      <c r="E15" s="68">
        <v>7.283236994219649</v>
      </c>
      <c r="F15" s="66">
        <v>196.1</v>
      </c>
      <c r="G15" s="60">
        <v>5.65732758620689</v>
      </c>
    </row>
    <row r="16" spans="1:7" ht="24.75" customHeight="1">
      <c r="A16" s="63" t="s">
        <v>353</v>
      </c>
      <c r="B16" s="66">
        <v>170.6</v>
      </c>
      <c r="C16" s="60">
        <v>6.959247648902817</v>
      </c>
      <c r="D16" s="59">
        <v>183.6</v>
      </c>
      <c r="E16" s="68">
        <v>7.620164126611954</v>
      </c>
      <c r="F16" s="66">
        <v>194.2</v>
      </c>
      <c r="G16" s="60">
        <v>5.773420479302828</v>
      </c>
    </row>
    <row r="17" spans="1:7" ht="24.75" customHeight="1">
      <c r="A17" s="63" t="s">
        <v>354</v>
      </c>
      <c r="B17" s="66">
        <v>170.8</v>
      </c>
      <c r="C17" s="60">
        <v>5.824039653035925</v>
      </c>
      <c r="D17" s="59">
        <v>184.5</v>
      </c>
      <c r="E17" s="68">
        <v>8.021077283372364</v>
      </c>
      <c r="F17" s="66">
        <v>196.3</v>
      </c>
      <c r="G17" s="60">
        <v>6.395663956639581</v>
      </c>
    </row>
    <row r="18" spans="1:7" ht="24.75" customHeight="1">
      <c r="A18" s="63" t="s">
        <v>785</v>
      </c>
      <c r="B18" s="66">
        <v>174.3</v>
      </c>
      <c r="C18" s="60">
        <v>7.65904879555282</v>
      </c>
      <c r="D18" s="59">
        <v>185.1</v>
      </c>
      <c r="E18" s="68">
        <v>6.196213425129088</v>
      </c>
      <c r="F18" s="66">
        <v>198.4</v>
      </c>
      <c r="G18" s="60">
        <v>7.185305240410585</v>
      </c>
    </row>
    <row r="19" spans="1:7" ht="24.75" customHeight="1">
      <c r="A19" s="63" t="s">
        <v>356</v>
      </c>
      <c r="B19" s="66">
        <v>176</v>
      </c>
      <c r="C19" s="60">
        <v>7.9092581238503925</v>
      </c>
      <c r="D19" s="59">
        <v>185.9</v>
      </c>
      <c r="E19" s="68">
        <v>5.625000000000014</v>
      </c>
      <c r="F19" s="70">
        <v>202.4</v>
      </c>
      <c r="G19" s="61">
        <v>8.875739644970409</v>
      </c>
    </row>
    <row r="20" spans="1:7" ht="24.75" customHeight="1" thickBot="1">
      <c r="A20" s="64" t="s">
        <v>211</v>
      </c>
      <c r="B20" s="67">
        <v>170.4</v>
      </c>
      <c r="C20" s="62">
        <v>7.2</v>
      </c>
      <c r="D20" s="65">
        <v>183.2</v>
      </c>
      <c r="E20" s="69">
        <v>7.5</v>
      </c>
      <c r="F20" s="67">
        <v>194.5</v>
      </c>
      <c r="G20" s="62">
        <v>6.1</v>
      </c>
    </row>
    <row r="21" spans="1:6" ht="19.5" customHeight="1">
      <c r="A21" s="16" t="s">
        <v>212</v>
      </c>
      <c r="B21" s="10"/>
      <c r="C21" s="10"/>
      <c r="D21" s="17"/>
      <c r="E21" s="10"/>
      <c r="F21" s="10"/>
    </row>
    <row r="22" spans="1:6" ht="19.5" customHeight="1">
      <c r="A22" s="16"/>
      <c r="B22" s="10"/>
      <c r="C22" s="10"/>
      <c r="D22" s="10"/>
      <c r="E22" s="10"/>
      <c r="F22" s="10"/>
    </row>
  </sheetData>
  <sheetProtection/>
  <mergeCells count="8">
    <mergeCell ref="A6:A7"/>
    <mergeCell ref="B6:C6"/>
    <mergeCell ref="D6:E6"/>
    <mergeCell ref="F6:G6"/>
    <mergeCell ref="A1:G1"/>
    <mergeCell ref="A2:I2"/>
    <mergeCell ref="A3:I3"/>
    <mergeCell ref="A4:I4"/>
  </mergeCells>
  <printOptions/>
  <pageMargins left="0.54" right="0.48" top="1" bottom="1" header="0.5" footer="0.5"/>
  <pageSetup fitToHeight="1" fitToWidth="1"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AD38"/>
  <sheetViews>
    <sheetView zoomScalePageLayoutView="0" workbookViewId="0" topLeftCell="C4">
      <selection activeCell="D32" sqref="D32"/>
    </sheetView>
  </sheetViews>
  <sheetFormatPr defaultColWidth="9.140625" defaultRowHeight="12.75"/>
  <cols>
    <col min="1" max="1" width="3.28125" style="18" hidden="1" customWidth="1"/>
    <col min="2" max="2" width="49.57421875" style="19" customWidth="1"/>
    <col min="3" max="3" width="9.421875" style="18" bestFit="1" customWidth="1"/>
    <col min="4" max="4" width="8.28125" style="18" customWidth="1"/>
    <col min="5" max="5" width="8.140625" style="18" customWidth="1"/>
    <col min="6" max="6" width="8.28125" style="18" customWidth="1"/>
    <col min="7" max="7" width="8.7109375" style="18" customWidth="1"/>
    <col min="8" max="8" width="8.140625" style="18" customWidth="1"/>
    <col min="9" max="9" width="8.28125" style="18" customWidth="1"/>
    <col min="10" max="13" width="8.57421875" style="18" customWidth="1"/>
    <col min="14" max="14" width="1.28515625" style="18" customWidth="1"/>
    <col min="15" max="16384" width="9.140625" style="20" customWidth="1"/>
  </cols>
  <sheetData>
    <row r="1" spans="1:14" s="21" customFormat="1" ht="34.5" hidden="1">
      <c r="A1" s="1593" t="s">
        <v>214</v>
      </c>
      <c r="B1" s="1593"/>
      <c r="C1" s="1593"/>
      <c r="D1" s="1593"/>
      <c r="E1" s="1593"/>
      <c r="F1" s="1593"/>
      <c r="G1" s="1593"/>
      <c r="H1" s="1593"/>
      <c r="I1" s="1593"/>
      <c r="J1" s="1593"/>
      <c r="K1" s="1593"/>
      <c r="L1" s="1593"/>
      <c r="M1" s="1593"/>
      <c r="N1" s="1593"/>
    </row>
    <row r="2" spans="1:14" s="21" customFormat="1" ht="20.25" customHeight="1" hidden="1">
      <c r="A2" s="1594" t="s">
        <v>215</v>
      </c>
      <c r="B2" s="1594"/>
      <c r="C2" s="1594"/>
      <c r="D2" s="1594"/>
      <c r="E2" s="1594"/>
      <c r="F2" s="1594"/>
      <c r="G2" s="1594"/>
      <c r="H2" s="1594"/>
      <c r="I2" s="1594"/>
      <c r="J2" s="1594"/>
      <c r="K2" s="1594"/>
      <c r="L2" s="1594"/>
      <c r="M2" s="1594"/>
      <c r="N2" s="1594"/>
    </row>
    <row r="3" spans="1:14" s="21" customFormat="1" ht="22.5" customHeight="1" hidden="1">
      <c r="A3" s="1595" t="s">
        <v>216</v>
      </c>
      <c r="B3" s="1595"/>
      <c r="C3" s="1595"/>
      <c r="D3" s="1595"/>
      <c r="E3" s="1595"/>
      <c r="F3" s="1595"/>
      <c r="G3" s="1595"/>
      <c r="H3" s="1595"/>
      <c r="I3" s="1595"/>
      <c r="J3" s="1595"/>
      <c r="K3" s="1595"/>
      <c r="L3" s="1595"/>
      <c r="M3" s="1595"/>
      <c r="N3" s="1595"/>
    </row>
    <row r="4" spans="1:14" s="21" customFormat="1" ht="14.25" customHeight="1">
      <c r="A4" s="22"/>
      <c r="B4" s="1533" t="s">
        <v>628</v>
      </c>
      <c r="C4" s="1533"/>
      <c r="D4" s="1533"/>
      <c r="E4" s="1533"/>
      <c r="F4" s="1533"/>
      <c r="G4" s="1533"/>
      <c r="H4" s="1533"/>
      <c r="I4" s="1533"/>
      <c r="J4" s="1533"/>
      <c r="K4" s="1533"/>
      <c r="L4" s="1533"/>
      <c r="M4" s="1533"/>
      <c r="N4" s="1533"/>
    </row>
    <row r="5" spans="1:14" s="21" customFormat="1" ht="15.75">
      <c r="A5" s="1532" t="s">
        <v>464</v>
      </c>
      <c r="B5" s="1532"/>
      <c r="C5" s="1532"/>
      <c r="D5" s="1532"/>
      <c r="E5" s="1532"/>
      <c r="F5" s="1532"/>
      <c r="G5" s="1532"/>
      <c r="H5" s="1532"/>
      <c r="I5" s="1532"/>
      <c r="J5" s="1532"/>
      <c r="K5" s="1532"/>
      <c r="L5" s="1532"/>
      <c r="M5" s="1532"/>
      <c r="N5" s="1532"/>
    </row>
    <row r="6" spans="1:14" s="21" customFormat="1" ht="12.75">
      <c r="A6" s="1589" t="s">
        <v>218</v>
      </c>
      <c r="B6" s="1589"/>
      <c r="C6" s="1589"/>
      <c r="D6" s="1589"/>
      <c r="E6" s="1589"/>
      <c r="F6" s="1589"/>
      <c r="G6" s="1589"/>
      <c r="H6" s="1589"/>
      <c r="I6" s="1589"/>
      <c r="J6" s="1589"/>
      <c r="K6" s="1589"/>
      <c r="L6" s="1589"/>
      <c r="M6" s="1589"/>
      <c r="N6" s="1589"/>
    </row>
    <row r="7" spans="1:14" s="21" customFormat="1" ht="12.75">
      <c r="A7" s="155"/>
      <c r="B7" s="155"/>
      <c r="C7" s="155"/>
      <c r="D7" s="155"/>
      <c r="E7" s="155"/>
      <c r="F7" s="155"/>
      <c r="G7" s="155"/>
      <c r="H7" s="155"/>
      <c r="I7" s="155"/>
      <c r="J7" s="155"/>
      <c r="K7" s="155"/>
      <c r="L7" s="155"/>
      <c r="M7" s="155"/>
      <c r="N7" s="155"/>
    </row>
    <row r="8" spans="1:14" s="8" customFormat="1" ht="16.5" thickBot="1">
      <c r="A8" s="1532" t="str">
        <f>CPI!E5</f>
        <v>MID-APRIL 2008 (CHAITRA 2064)</v>
      </c>
      <c r="B8" s="1532"/>
      <c r="C8" s="1532"/>
      <c r="D8" s="1532"/>
      <c r="E8" s="1532"/>
      <c r="F8" s="1532"/>
      <c r="G8" s="1532"/>
      <c r="H8" s="1532"/>
      <c r="I8" s="1532"/>
      <c r="J8" s="1532"/>
      <c r="K8" s="1532"/>
      <c r="L8" s="1532"/>
      <c r="M8" s="1532"/>
      <c r="N8" s="1532"/>
    </row>
    <row r="9" spans="1:14" s="24" customFormat="1" ht="13.5" thickTop="1">
      <c r="A9" s="23" t="s">
        <v>219</v>
      </c>
      <c r="B9" s="1576" t="s">
        <v>221</v>
      </c>
      <c r="C9" s="1590" t="s">
        <v>222</v>
      </c>
      <c r="D9" s="750" t="s">
        <v>7</v>
      </c>
      <c r="E9" s="1591" t="s">
        <v>8</v>
      </c>
      <c r="F9" s="1541"/>
      <c r="G9" s="1591" t="s">
        <v>517</v>
      </c>
      <c r="H9" s="1541"/>
      <c r="I9" s="1592"/>
      <c r="J9" s="1541" t="s">
        <v>361</v>
      </c>
      <c r="K9" s="1541"/>
      <c r="L9" s="1541"/>
      <c r="M9" s="1541"/>
      <c r="N9" s="344"/>
    </row>
    <row r="10" spans="1:14" s="24" customFormat="1" ht="12.75">
      <c r="A10" s="25" t="s">
        <v>220</v>
      </c>
      <c r="B10" s="1561"/>
      <c r="C10" s="1453"/>
      <c r="D10" s="839" t="s">
        <v>1053</v>
      </c>
      <c r="E10" s="761" t="s">
        <v>1019</v>
      </c>
      <c r="F10" s="771" t="s">
        <v>1053</v>
      </c>
      <c r="G10" s="761" t="s">
        <v>636</v>
      </c>
      <c r="H10" s="848" t="s">
        <v>1019</v>
      </c>
      <c r="I10" s="841" t="s">
        <v>1053</v>
      </c>
      <c r="J10" s="761" t="s">
        <v>111</v>
      </c>
      <c r="K10" s="762" t="s">
        <v>111</v>
      </c>
      <c r="L10" s="762" t="s">
        <v>112</v>
      </c>
      <c r="M10" s="771" t="s">
        <v>112</v>
      </c>
      <c r="N10" s="356"/>
    </row>
    <row r="11" spans="1:14" s="24" customFormat="1" ht="12.75">
      <c r="A11" s="25">
        <v>1</v>
      </c>
      <c r="B11" s="435">
        <v>1</v>
      </c>
      <c r="C11" s="157">
        <v>2</v>
      </c>
      <c r="D11" s="346">
        <v>3</v>
      </c>
      <c r="E11" s="763">
        <v>4</v>
      </c>
      <c r="F11" s="772">
        <v>5</v>
      </c>
      <c r="G11" s="763">
        <v>6</v>
      </c>
      <c r="H11" s="848">
        <v>7</v>
      </c>
      <c r="I11" s="260">
        <v>8</v>
      </c>
      <c r="J11" s="763" t="s">
        <v>114</v>
      </c>
      <c r="K11" s="764" t="s">
        <v>115</v>
      </c>
      <c r="L11" s="764" t="s">
        <v>116</v>
      </c>
      <c r="M11" s="772" t="s">
        <v>117</v>
      </c>
      <c r="N11" s="355"/>
    </row>
    <row r="12" spans="1:30" s="78" customFormat="1" ht="30" customHeight="1">
      <c r="A12" s="77">
        <v>1</v>
      </c>
      <c r="B12" s="543" t="s">
        <v>223</v>
      </c>
      <c r="C12" s="546">
        <v>100</v>
      </c>
      <c r="D12" s="533">
        <v>133.06936895979425</v>
      </c>
      <c r="E12" s="765">
        <v>146.67213615792417</v>
      </c>
      <c r="F12" s="842">
        <v>143.2117022801303</v>
      </c>
      <c r="G12" s="765">
        <v>151.30914288250335</v>
      </c>
      <c r="H12" s="849">
        <v>156.38996347075397</v>
      </c>
      <c r="I12" s="534">
        <v>156.55828438460816</v>
      </c>
      <c r="J12" s="26">
        <v>7.62183919531509</v>
      </c>
      <c r="K12" s="26">
        <v>-2.359298751923788</v>
      </c>
      <c r="L12" s="26">
        <v>9.319477313642395</v>
      </c>
      <c r="M12" s="26">
        <v>0.10762897446782915</v>
      </c>
      <c r="N12" s="71"/>
      <c r="R12" s="79"/>
      <c r="S12" s="79"/>
      <c r="T12" s="79"/>
      <c r="U12" s="79"/>
      <c r="V12" s="79"/>
      <c r="W12" s="79"/>
      <c r="X12" s="79"/>
      <c r="Y12" s="79"/>
      <c r="Z12" s="79"/>
      <c r="AA12" s="79"/>
      <c r="AB12" s="79"/>
      <c r="AC12" s="79"/>
      <c r="AD12" s="79"/>
    </row>
    <row r="13" spans="1:30" s="21" customFormat="1" ht="29.25" customHeight="1">
      <c r="A13" s="27">
        <v>1.1</v>
      </c>
      <c r="B13" s="544" t="s">
        <v>224</v>
      </c>
      <c r="C13" s="547">
        <v>49.593021995747016</v>
      </c>
      <c r="D13" s="535">
        <v>125.01116264584098</v>
      </c>
      <c r="E13" s="766">
        <v>144.99759918805412</v>
      </c>
      <c r="F13" s="843">
        <v>137.47652745394257</v>
      </c>
      <c r="G13" s="766">
        <v>144.4818544730245</v>
      </c>
      <c r="H13" s="850">
        <v>152.137243452484</v>
      </c>
      <c r="I13" s="536">
        <v>151.77846079817832</v>
      </c>
      <c r="J13" s="28">
        <v>9.971401388703342</v>
      </c>
      <c r="K13" s="28">
        <v>-5.187031906891875</v>
      </c>
      <c r="L13" s="28">
        <v>10.403181989759801</v>
      </c>
      <c r="M13" s="28">
        <v>-0.23582828646276255</v>
      </c>
      <c r="N13" s="72"/>
      <c r="R13" s="79"/>
      <c r="S13" s="79"/>
      <c r="T13" s="79"/>
      <c r="U13" s="79"/>
      <c r="V13" s="79"/>
      <c r="W13" s="79"/>
      <c r="X13" s="79"/>
      <c r="Y13" s="79"/>
      <c r="Z13" s="79"/>
      <c r="AA13" s="79"/>
      <c r="AB13" s="79"/>
      <c r="AC13" s="79"/>
      <c r="AD13" s="79"/>
    </row>
    <row r="14" spans="1:30" s="31" customFormat="1" ht="24.75" customHeight="1">
      <c r="A14" s="29" t="s">
        <v>225</v>
      </c>
      <c r="B14" s="324" t="s">
        <v>226</v>
      </c>
      <c r="C14" s="548">
        <v>16.575694084141823</v>
      </c>
      <c r="D14" s="537">
        <v>120.50536697728393</v>
      </c>
      <c r="E14" s="767">
        <v>137.735408779035</v>
      </c>
      <c r="F14" s="844">
        <v>129.6446920145962</v>
      </c>
      <c r="G14" s="767">
        <v>147.29817515626763</v>
      </c>
      <c r="H14" s="851">
        <v>156.37254269028318</v>
      </c>
      <c r="I14" s="538">
        <v>155.78075529209198</v>
      </c>
      <c r="J14" s="30">
        <v>7.584164312810302</v>
      </c>
      <c r="K14" s="30">
        <v>-5.874100811228956</v>
      </c>
      <c r="L14" s="30">
        <v>20.15976348229762</v>
      </c>
      <c r="M14" s="30">
        <v>-0.3784471288948197</v>
      </c>
      <c r="N14" s="73"/>
      <c r="P14" s="32"/>
      <c r="R14" s="79"/>
      <c r="S14" s="79"/>
      <c r="T14" s="79"/>
      <c r="U14" s="79"/>
      <c r="V14" s="79"/>
      <c r="W14" s="79"/>
      <c r="X14" s="79"/>
      <c r="Y14" s="79"/>
      <c r="Z14" s="79"/>
      <c r="AA14" s="79"/>
      <c r="AB14" s="79"/>
      <c r="AC14" s="79"/>
      <c r="AD14" s="79"/>
    </row>
    <row r="15" spans="1:30" s="31" customFormat="1" ht="24.75" customHeight="1">
      <c r="A15" s="29" t="s">
        <v>227</v>
      </c>
      <c r="B15" s="324" t="s">
        <v>228</v>
      </c>
      <c r="C15" s="548">
        <v>6.086031204033311</v>
      </c>
      <c r="D15" s="537">
        <v>145.97250336892807</v>
      </c>
      <c r="E15" s="767">
        <v>140.17518090344484</v>
      </c>
      <c r="F15" s="844">
        <v>147.38805570192085</v>
      </c>
      <c r="G15" s="767">
        <v>150.5584887176185</v>
      </c>
      <c r="H15" s="851">
        <v>156.6698800847439</v>
      </c>
      <c r="I15" s="538">
        <v>156.21112262347887</v>
      </c>
      <c r="J15" s="30">
        <v>0.9697390264076944</v>
      </c>
      <c r="K15" s="30">
        <v>5.14561476003685</v>
      </c>
      <c r="L15" s="30">
        <v>5.986283542135794</v>
      </c>
      <c r="M15" s="30">
        <v>-0.29281790540522934</v>
      </c>
      <c r="N15" s="73"/>
      <c r="R15" s="79"/>
      <c r="S15" s="79"/>
      <c r="T15" s="79"/>
      <c r="U15" s="79"/>
      <c r="V15" s="79"/>
      <c r="W15" s="79"/>
      <c r="X15" s="79"/>
      <c r="Y15" s="79"/>
      <c r="Z15" s="79"/>
      <c r="AA15" s="79"/>
      <c r="AB15" s="79"/>
      <c r="AC15" s="79"/>
      <c r="AD15" s="79"/>
    </row>
    <row r="16" spans="1:30" s="31" customFormat="1" ht="24.75" customHeight="1">
      <c r="A16" s="29" t="s">
        <v>229</v>
      </c>
      <c r="B16" s="324" t="s">
        <v>230</v>
      </c>
      <c r="C16" s="548">
        <v>3.770519507075808</v>
      </c>
      <c r="D16" s="537">
        <v>134.61972677738817</v>
      </c>
      <c r="E16" s="767">
        <v>161.58228855780513</v>
      </c>
      <c r="F16" s="844">
        <v>165.03131346435035</v>
      </c>
      <c r="G16" s="767">
        <v>177.850687750475</v>
      </c>
      <c r="H16" s="851">
        <v>183.16035404146373</v>
      </c>
      <c r="I16" s="538">
        <v>186.35001761105454</v>
      </c>
      <c r="J16" s="30">
        <v>22.590735707889095</v>
      </c>
      <c r="K16" s="30">
        <v>2.134531536425996</v>
      </c>
      <c r="L16" s="30">
        <v>12.917975200693917</v>
      </c>
      <c r="M16" s="30">
        <v>1.7414596004049656</v>
      </c>
      <c r="N16" s="73"/>
      <c r="R16" s="79"/>
      <c r="S16" s="79"/>
      <c r="T16" s="79"/>
      <c r="U16" s="79"/>
      <c r="V16" s="79"/>
      <c r="W16" s="79"/>
      <c r="X16" s="79"/>
      <c r="Y16" s="79"/>
      <c r="Z16" s="79"/>
      <c r="AA16" s="79"/>
      <c r="AB16" s="79"/>
      <c r="AC16" s="79"/>
      <c r="AD16" s="79"/>
    </row>
    <row r="17" spans="1:30" s="31" customFormat="1" ht="24.75" customHeight="1">
      <c r="A17" s="29" t="s">
        <v>231</v>
      </c>
      <c r="B17" s="324" t="s">
        <v>232</v>
      </c>
      <c r="C17" s="548">
        <v>11.183012678383857</v>
      </c>
      <c r="D17" s="537">
        <v>106.52899548848055</v>
      </c>
      <c r="E17" s="767">
        <v>143.8367126352056</v>
      </c>
      <c r="F17" s="844">
        <v>116.9073651013645</v>
      </c>
      <c r="G17" s="767">
        <v>111.83434202593956</v>
      </c>
      <c r="H17" s="851">
        <v>125.51413067250417</v>
      </c>
      <c r="I17" s="538">
        <v>121.67821149581138</v>
      </c>
      <c r="J17" s="30">
        <v>9.742295574359574</v>
      </c>
      <c r="K17" s="30">
        <v>-18.722165600474</v>
      </c>
      <c r="L17" s="30">
        <v>4.080877530949678</v>
      </c>
      <c r="M17" s="30">
        <v>-3.0561651952174174</v>
      </c>
      <c r="N17" s="73"/>
      <c r="R17" s="79"/>
      <c r="S17" s="79"/>
      <c r="T17" s="79"/>
      <c r="U17" s="79"/>
      <c r="V17" s="79"/>
      <c r="W17" s="79"/>
      <c r="X17" s="79"/>
      <c r="Y17" s="79"/>
      <c r="Z17" s="79"/>
      <c r="AA17" s="79"/>
      <c r="AB17" s="79"/>
      <c r="AC17" s="79"/>
      <c r="AD17" s="79"/>
    </row>
    <row r="18" spans="1:30" s="31" customFormat="1" ht="24.75" customHeight="1">
      <c r="A18" s="29" t="s">
        <v>233</v>
      </c>
      <c r="B18" s="324" t="s">
        <v>234</v>
      </c>
      <c r="C18" s="548">
        <v>1.9487350779721184</v>
      </c>
      <c r="D18" s="537">
        <v>118.73935485419368</v>
      </c>
      <c r="E18" s="767">
        <v>138.27836469322855</v>
      </c>
      <c r="F18" s="844">
        <v>138.05129576787687</v>
      </c>
      <c r="G18" s="767">
        <v>121.75284404903323</v>
      </c>
      <c r="H18" s="851">
        <v>123.97017471354903</v>
      </c>
      <c r="I18" s="538">
        <v>125.79961573392241</v>
      </c>
      <c r="J18" s="30">
        <v>16.264145057379963</v>
      </c>
      <c r="K18" s="30">
        <v>-0.16421146276603338</v>
      </c>
      <c r="L18" s="30">
        <v>-8.874730197791663</v>
      </c>
      <c r="M18" s="30">
        <v>1.475710609104624</v>
      </c>
      <c r="N18" s="73"/>
      <c r="R18" s="79"/>
      <c r="S18" s="79"/>
      <c r="T18" s="79"/>
      <c r="U18" s="79"/>
      <c r="V18" s="79"/>
      <c r="W18" s="79"/>
      <c r="X18" s="79"/>
      <c r="Y18" s="79"/>
      <c r="Z18" s="79"/>
      <c r="AA18" s="79"/>
      <c r="AB18" s="79"/>
      <c r="AC18" s="79"/>
      <c r="AD18" s="79"/>
    </row>
    <row r="19" spans="1:30" s="31" customFormat="1" ht="24.75" customHeight="1">
      <c r="A19" s="29" t="s">
        <v>235</v>
      </c>
      <c r="B19" s="324" t="s">
        <v>236</v>
      </c>
      <c r="C19" s="548">
        <v>10.019129444140097</v>
      </c>
      <c r="D19" s="537">
        <v>137.96907455330611</v>
      </c>
      <c r="E19" s="767">
        <v>156.30862972660003</v>
      </c>
      <c r="F19" s="844">
        <v>156.8963866324805</v>
      </c>
      <c r="G19" s="767">
        <v>164.41362656731408</v>
      </c>
      <c r="H19" s="851">
        <v>165.89064992920015</v>
      </c>
      <c r="I19" s="538">
        <v>168.09837158973144</v>
      </c>
      <c r="J19" s="30">
        <v>13.71851782035516</v>
      </c>
      <c r="K19" s="30">
        <v>0.3760233244373836</v>
      </c>
      <c r="L19" s="30">
        <v>7.139734188710705</v>
      </c>
      <c r="M19" s="30">
        <v>1.3308294719886362</v>
      </c>
      <c r="N19" s="73"/>
      <c r="R19" s="79"/>
      <c r="S19" s="79"/>
      <c r="T19" s="79"/>
      <c r="U19" s="79"/>
      <c r="V19" s="79"/>
      <c r="W19" s="79"/>
      <c r="X19" s="79"/>
      <c r="Y19" s="79"/>
      <c r="Z19" s="79"/>
      <c r="AA19" s="79"/>
      <c r="AB19" s="79"/>
      <c r="AC19" s="79"/>
      <c r="AD19" s="79"/>
    </row>
    <row r="20" spans="1:30" s="21" customFormat="1" ht="30.75" customHeight="1">
      <c r="A20" s="27">
        <v>1.2</v>
      </c>
      <c r="B20" s="544" t="s">
        <v>237</v>
      </c>
      <c r="C20" s="547">
        <v>20.37273710722672</v>
      </c>
      <c r="D20" s="535">
        <v>126.71461478852635</v>
      </c>
      <c r="E20" s="766">
        <v>137.6912265719017</v>
      </c>
      <c r="F20" s="843">
        <v>139.29397166271002</v>
      </c>
      <c r="G20" s="766">
        <v>146.15126636860188</v>
      </c>
      <c r="H20" s="850">
        <v>150.12683125319214</v>
      </c>
      <c r="I20" s="536">
        <v>151.06945607140696</v>
      </c>
      <c r="J20" s="28">
        <v>9.927313353062956</v>
      </c>
      <c r="K20" s="28">
        <v>1.1640139540563865</v>
      </c>
      <c r="L20" s="28">
        <v>8.45369276799029</v>
      </c>
      <c r="M20" s="28">
        <v>0.6278856419909857</v>
      </c>
      <c r="N20" s="74"/>
      <c r="R20" s="79"/>
      <c r="S20" s="79"/>
      <c r="T20" s="79"/>
      <c r="U20" s="79"/>
      <c r="V20" s="79"/>
      <c r="W20" s="79"/>
      <c r="X20" s="79"/>
      <c r="Y20" s="79"/>
      <c r="Z20" s="79"/>
      <c r="AA20" s="79"/>
      <c r="AB20" s="79"/>
      <c r="AC20" s="79"/>
      <c r="AD20" s="79"/>
    </row>
    <row r="21" spans="1:30" s="31" customFormat="1" ht="24.75" customHeight="1">
      <c r="A21" s="29" t="s">
        <v>238</v>
      </c>
      <c r="B21" s="324" t="s">
        <v>239</v>
      </c>
      <c r="C21" s="548">
        <v>6.117694570987977</v>
      </c>
      <c r="D21" s="537">
        <v>115.98484040320366</v>
      </c>
      <c r="E21" s="767">
        <v>125.40384821441177</v>
      </c>
      <c r="F21" s="844">
        <v>127.57864813171722</v>
      </c>
      <c r="G21" s="767">
        <v>135.55731172139076</v>
      </c>
      <c r="H21" s="851">
        <v>142.75016057471854</v>
      </c>
      <c r="I21" s="538">
        <v>144.8921209463724</v>
      </c>
      <c r="J21" s="30">
        <v>9.995968169813779</v>
      </c>
      <c r="K21" s="30">
        <v>1.734236985763829</v>
      </c>
      <c r="L21" s="30">
        <v>13.570823228021723</v>
      </c>
      <c r="M21" s="30">
        <v>1.5004959455248326</v>
      </c>
      <c r="N21" s="73"/>
      <c r="R21" s="79"/>
      <c r="S21" s="79"/>
      <c r="T21" s="79"/>
      <c r="U21" s="79"/>
      <c r="V21" s="79"/>
      <c r="W21" s="79"/>
      <c r="X21" s="79"/>
      <c r="Y21" s="79"/>
      <c r="Z21" s="79"/>
      <c r="AA21" s="79"/>
      <c r="AB21" s="79"/>
      <c r="AC21" s="79"/>
      <c r="AD21" s="79"/>
    </row>
    <row r="22" spans="1:30" s="31" customFormat="1" ht="24.75" customHeight="1">
      <c r="A22" s="29" t="s">
        <v>240</v>
      </c>
      <c r="B22" s="324" t="s">
        <v>241</v>
      </c>
      <c r="C22" s="548">
        <v>5.683628753648385</v>
      </c>
      <c r="D22" s="537">
        <v>128.76231944126386</v>
      </c>
      <c r="E22" s="767">
        <v>135.6517711121901</v>
      </c>
      <c r="F22" s="844">
        <v>135.6517711121901</v>
      </c>
      <c r="G22" s="767">
        <v>142.50927931328232</v>
      </c>
      <c r="H22" s="851">
        <v>142.50927931328232</v>
      </c>
      <c r="I22" s="538">
        <v>142.50927931328232</v>
      </c>
      <c r="J22" s="30">
        <v>5.3505184597648565</v>
      </c>
      <c r="K22" s="30">
        <v>0</v>
      </c>
      <c r="L22" s="30">
        <v>5.055229389832846</v>
      </c>
      <c r="M22" s="30">
        <v>0</v>
      </c>
      <c r="N22" s="73"/>
      <c r="R22" s="79"/>
      <c r="S22" s="79"/>
      <c r="T22" s="79"/>
      <c r="U22" s="79"/>
      <c r="V22" s="79"/>
      <c r="W22" s="79"/>
      <c r="X22" s="79"/>
      <c r="Y22" s="79"/>
      <c r="Z22" s="79"/>
      <c r="AA22" s="79"/>
      <c r="AB22" s="79"/>
      <c r="AC22" s="79"/>
      <c r="AD22" s="79"/>
    </row>
    <row r="23" spans="1:30" s="31" customFormat="1" ht="24.75" customHeight="1">
      <c r="A23" s="29" t="s">
        <v>242</v>
      </c>
      <c r="B23" s="324" t="s">
        <v>243</v>
      </c>
      <c r="C23" s="548">
        <v>4.4957766210627</v>
      </c>
      <c r="D23" s="537">
        <v>150.55007424662602</v>
      </c>
      <c r="E23" s="767">
        <v>175.5885917659903</v>
      </c>
      <c r="F23" s="844">
        <v>178.34908497359098</v>
      </c>
      <c r="G23" s="767">
        <v>189.8721451787192</v>
      </c>
      <c r="H23" s="851">
        <v>196.3656481276188</v>
      </c>
      <c r="I23" s="538">
        <v>197.08305104948514</v>
      </c>
      <c r="J23" s="30">
        <v>18.46495982554319</v>
      </c>
      <c r="K23" s="30">
        <v>1.5721369935466072</v>
      </c>
      <c r="L23" s="30">
        <v>10.504099910951709</v>
      </c>
      <c r="M23" s="30">
        <v>0.3653403376338531</v>
      </c>
      <c r="N23" s="73"/>
      <c r="R23" s="79"/>
      <c r="S23" s="79"/>
      <c r="T23" s="79"/>
      <c r="U23" s="79"/>
      <c r="V23" s="79"/>
      <c r="W23" s="79"/>
      <c r="X23" s="79"/>
      <c r="Y23" s="79"/>
      <c r="Z23" s="79"/>
      <c r="AA23" s="79"/>
      <c r="AB23" s="79"/>
      <c r="AC23" s="79"/>
      <c r="AD23" s="79"/>
    </row>
    <row r="24" spans="1:30" s="31" customFormat="1" ht="24.75" customHeight="1">
      <c r="A24" s="29" t="s">
        <v>244</v>
      </c>
      <c r="B24" s="324" t="s">
        <v>245</v>
      </c>
      <c r="C24" s="548">
        <v>4.065637161527658</v>
      </c>
      <c r="D24" s="537">
        <v>113.63516700307198</v>
      </c>
      <c r="E24" s="767">
        <v>117.1296872604208</v>
      </c>
      <c r="F24" s="844">
        <v>118.83593443322846</v>
      </c>
      <c r="G24" s="767">
        <v>118.84617264105206</v>
      </c>
      <c r="H24" s="851">
        <v>120.7637434449222</v>
      </c>
      <c r="I24" s="538">
        <v>121.47081711556203</v>
      </c>
      <c r="J24" s="30">
        <v>4.576723533143465</v>
      </c>
      <c r="K24" s="30">
        <v>1.4567162371176465</v>
      </c>
      <c r="L24" s="30">
        <v>2.217244047350036</v>
      </c>
      <c r="M24" s="30">
        <v>0.5855016170166323</v>
      </c>
      <c r="N24" s="73"/>
      <c r="R24" s="79"/>
      <c r="S24" s="79"/>
      <c r="T24" s="79"/>
      <c r="U24" s="79"/>
      <c r="V24" s="79"/>
      <c r="W24" s="79"/>
      <c r="X24" s="79"/>
      <c r="Y24" s="79"/>
      <c r="Z24" s="79"/>
      <c r="AA24" s="79"/>
      <c r="AB24" s="79"/>
      <c r="AC24" s="79"/>
      <c r="AD24" s="79"/>
    </row>
    <row r="25" spans="1:30" s="21" customFormat="1" ht="30.75" customHeight="1">
      <c r="A25" s="27">
        <v>1.3</v>
      </c>
      <c r="B25" s="544" t="s">
        <v>246</v>
      </c>
      <c r="C25" s="549">
        <v>30.044340897026256</v>
      </c>
      <c r="D25" s="539">
        <v>150.68524519838124</v>
      </c>
      <c r="E25" s="768">
        <v>155.52854464238612</v>
      </c>
      <c r="F25" s="845">
        <v>155.33866146024852</v>
      </c>
      <c r="G25" s="768">
        <v>166.0805939064705</v>
      </c>
      <c r="H25" s="852">
        <v>167.65995423593083</v>
      </c>
      <c r="I25" s="200">
        <v>168.17341181080243</v>
      </c>
      <c r="J25" s="28">
        <v>3.088169817649316</v>
      </c>
      <c r="K25" s="28">
        <v>-0.12208895966602995</v>
      </c>
      <c r="L25" s="28">
        <v>8.262431406258997</v>
      </c>
      <c r="M25" s="28">
        <v>0.30624938269340873</v>
      </c>
      <c r="N25" s="74"/>
      <c r="R25" s="79"/>
      <c r="S25" s="79"/>
      <c r="T25" s="79"/>
      <c r="U25" s="79"/>
      <c r="V25" s="79"/>
      <c r="W25" s="79"/>
      <c r="X25" s="79"/>
      <c r="Y25" s="79"/>
      <c r="Z25" s="79"/>
      <c r="AA25" s="79"/>
      <c r="AB25" s="79"/>
      <c r="AC25" s="79"/>
      <c r="AD25" s="79"/>
    </row>
    <row r="26" spans="1:30" s="31" customFormat="1" ht="24.75" customHeight="1">
      <c r="A26" s="29" t="s">
        <v>247</v>
      </c>
      <c r="B26" s="324" t="s">
        <v>248</v>
      </c>
      <c r="C26" s="550">
        <v>5.397977971447429</v>
      </c>
      <c r="D26" s="540">
        <v>263.54247003124254</v>
      </c>
      <c r="E26" s="769">
        <v>268.6946399782951</v>
      </c>
      <c r="F26" s="846">
        <v>268.6946399782951</v>
      </c>
      <c r="G26" s="769">
        <v>295.00199011220326</v>
      </c>
      <c r="H26" s="853">
        <v>295.00199011220326</v>
      </c>
      <c r="I26" s="206">
        <v>295.00199011220326</v>
      </c>
      <c r="J26" s="30">
        <v>1.954967617341424</v>
      </c>
      <c r="K26" s="30">
        <v>0</v>
      </c>
      <c r="L26" s="30">
        <v>9.790798259330089</v>
      </c>
      <c r="M26" s="30">
        <v>0</v>
      </c>
      <c r="N26" s="73"/>
      <c r="R26" s="79"/>
      <c r="S26" s="79"/>
      <c r="T26" s="79"/>
      <c r="U26" s="79"/>
      <c r="V26" s="79"/>
      <c r="W26" s="79"/>
      <c r="X26" s="79"/>
      <c r="Y26" s="79"/>
      <c r="Z26" s="79"/>
      <c r="AA26" s="79"/>
      <c r="AB26" s="79"/>
      <c r="AC26" s="79"/>
      <c r="AD26" s="79"/>
    </row>
    <row r="27" spans="1:30" s="31" customFormat="1" ht="24.75" customHeight="1">
      <c r="A27" s="29" t="s">
        <v>249</v>
      </c>
      <c r="B27" s="324" t="s">
        <v>250</v>
      </c>
      <c r="C27" s="548">
        <v>2.4560330063653932</v>
      </c>
      <c r="D27" s="537">
        <v>159.92542561866804</v>
      </c>
      <c r="E27" s="767">
        <v>168.0830587386372</v>
      </c>
      <c r="F27" s="844">
        <v>168.0830587386372</v>
      </c>
      <c r="G27" s="767">
        <v>195.83024732288987</v>
      </c>
      <c r="H27" s="851">
        <v>195.83024732288987</v>
      </c>
      <c r="I27" s="538">
        <v>197.7256064835033</v>
      </c>
      <c r="J27" s="30">
        <v>5.100898177016887</v>
      </c>
      <c r="K27" s="30">
        <v>0</v>
      </c>
      <c r="L27" s="30">
        <v>17.63565463843632</v>
      </c>
      <c r="M27" s="30">
        <v>0.9678582274822389</v>
      </c>
      <c r="N27" s="73"/>
      <c r="R27" s="79"/>
      <c r="S27" s="79"/>
      <c r="T27" s="79"/>
      <c r="U27" s="79"/>
      <c r="V27" s="79"/>
      <c r="W27" s="79"/>
      <c r="X27" s="79"/>
      <c r="Y27" s="79"/>
      <c r="Z27" s="79"/>
      <c r="AA27" s="79"/>
      <c r="AB27" s="79"/>
      <c r="AC27" s="79"/>
      <c r="AD27" s="79"/>
    </row>
    <row r="28" spans="1:30" s="31" customFormat="1" ht="24.75" customHeight="1">
      <c r="A28" s="29" t="s">
        <v>251</v>
      </c>
      <c r="B28" s="324" t="s">
        <v>252</v>
      </c>
      <c r="C28" s="550">
        <v>6.973714820123034</v>
      </c>
      <c r="D28" s="540">
        <v>126.11894164714207</v>
      </c>
      <c r="E28" s="769">
        <v>129.39193525275363</v>
      </c>
      <c r="F28" s="846">
        <v>128.8649607601584</v>
      </c>
      <c r="G28" s="769">
        <v>133.53614822729395</v>
      </c>
      <c r="H28" s="853">
        <v>137.49314651448321</v>
      </c>
      <c r="I28" s="206">
        <v>141.19800273477583</v>
      </c>
      <c r="J28" s="30">
        <v>2.177324894383588</v>
      </c>
      <c r="K28" s="30">
        <v>-0.4072699674565001</v>
      </c>
      <c r="L28" s="30">
        <v>9.570516222459815</v>
      </c>
      <c r="M28" s="30">
        <v>2.694575194627859</v>
      </c>
      <c r="N28" s="73"/>
      <c r="R28" s="79"/>
      <c r="S28" s="79"/>
      <c r="T28" s="79"/>
      <c r="U28" s="79"/>
      <c r="V28" s="79"/>
      <c r="W28" s="79"/>
      <c r="X28" s="79"/>
      <c r="Y28" s="79"/>
      <c r="Z28" s="79"/>
      <c r="AA28" s="79"/>
      <c r="AB28" s="79"/>
      <c r="AC28" s="79"/>
      <c r="AD28" s="79"/>
    </row>
    <row r="29" spans="1:30" s="31" customFormat="1" ht="24.75" customHeight="1">
      <c r="A29" s="29"/>
      <c r="B29" s="324" t="s">
        <v>253</v>
      </c>
      <c r="C29" s="550">
        <v>1.8659527269142209</v>
      </c>
      <c r="D29" s="540">
        <v>95.430521059033</v>
      </c>
      <c r="E29" s="769">
        <v>96.04080532404392</v>
      </c>
      <c r="F29" s="846">
        <v>96.06879281605322</v>
      </c>
      <c r="G29" s="769">
        <v>94.71591986471066</v>
      </c>
      <c r="H29" s="853">
        <v>94.71591986471066</v>
      </c>
      <c r="I29" s="206">
        <v>94.71591986471066</v>
      </c>
      <c r="J29" s="30">
        <v>0.6688339851203153</v>
      </c>
      <c r="K29" s="30">
        <v>0.029141250861925982</v>
      </c>
      <c r="L29" s="30">
        <v>-1.4082335290014072</v>
      </c>
      <c r="M29" s="30">
        <v>0</v>
      </c>
      <c r="N29" s="73"/>
      <c r="R29" s="79"/>
      <c r="S29" s="79"/>
      <c r="T29" s="79"/>
      <c r="U29" s="79"/>
      <c r="V29" s="79"/>
      <c r="W29" s="79"/>
      <c r="X29" s="79"/>
      <c r="Y29" s="79"/>
      <c r="Z29" s="79"/>
      <c r="AA29" s="79"/>
      <c r="AB29" s="79"/>
      <c r="AC29" s="79"/>
      <c r="AD29" s="79"/>
    </row>
    <row r="30" spans="1:30" s="31" customFormat="1" ht="24.75" customHeight="1">
      <c r="A30" s="29"/>
      <c r="B30" s="324" t="s">
        <v>254</v>
      </c>
      <c r="C30" s="550">
        <v>2.731641690470963</v>
      </c>
      <c r="D30" s="540">
        <v>111.65743440923055</v>
      </c>
      <c r="E30" s="769">
        <v>112.77069326051635</v>
      </c>
      <c r="F30" s="846">
        <v>113.3598012881007</v>
      </c>
      <c r="G30" s="769">
        <v>117.76581661307178</v>
      </c>
      <c r="H30" s="853">
        <v>117.76581661307178</v>
      </c>
      <c r="I30" s="206">
        <v>117.76581661307178</v>
      </c>
      <c r="J30" s="30">
        <v>1.524633704757079</v>
      </c>
      <c r="K30" s="30">
        <v>0.5223946138412288</v>
      </c>
      <c r="L30" s="30">
        <v>3.8867528655712107</v>
      </c>
      <c r="M30" s="30">
        <v>0</v>
      </c>
      <c r="N30" s="73"/>
      <c r="R30" s="79"/>
      <c r="S30" s="79"/>
      <c r="T30" s="79"/>
      <c r="U30" s="79"/>
      <c r="V30" s="79"/>
      <c r="W30" s="79"/>
      <c r="X30" s="79"/>
      <c r="Y30" s="79"/>
      <c r="Z30" s="79"/>
      <c r="AA30" s="79"/>
      <c r="AB30" s="79"/>
      <c r="AC30" s="79"/>
      <c r="AD30" s="79"/>
    </row>
    <row r="31" spans="1:30" s="31" customFormat="1" ht="24.75" customHeight="1">
      <c r="A31" s="29"/>
      <c r="B31" s="324" t="s">
        <v>255</v>
      </c>
      <c r="C31" s="550">
        <v>3.1001290737979397</v>
      </c>
      <c r="D31" s="540">
        <v>110.69431968938042</v>
      </c>
      <c r="E31" s="769">
        <v>112.08549351763727</v>
      </c>
      <c r="F31" s="846">
        <v>111.81937641191718</v>
      </c>
      <c r="G31" s="769">
        <v>107.30724588636065</v>
      </c>
      <c r="H31" s="853">
        <v>107.55733533039954</v>
      </c>
      <c r="I31" s="206">
        <v>107.64373767378024</v>
      </c>
      <c r="J31" s="30">
        <v>1.0163635547820036</v>
      </c>
      <c r="K31" s="30">
        <v>-0.23742332514976283</v>
      </c>
      <c r="L31" s="30">
        <v>-3.7342711720684605</v>
      </c>
      <c r="M31" s="30">
        <v>0.08033142799166626</v>
      </c>
      <c r="N31" s="73"/>
      <c r="R31" s="79"/>
      <c r="S31" s="79"/>
      <c r="T31" s="79"/>
      <c r="U31" s="79"/>
      <c r="V31" s="79"/>
      <c r="W31" s="79"/>
      <c r="X31" s="79"/>
      <c r="Y31" s="79"/>
      <c r="Z31" s="79"/>
      <c r="AA31" s="79"/>
      <c r="AB31" s="79"/>
      <c r="AC31" s="79"/>
      <c r="AD31" s="79"/>
    </row>
    <row r="32" spans="1:30" s="31" customFormat="1" ht="24.75" customHeight="1">
      <c r="A32" s="29" t="s">
        <v>256</v>
      </c>
      <c r="B32" s="324" t="s">
        <v>257</v>
      </c>
      <c r="C32" s="550">
        <v>7.508891607907275</v>
      </c>
      <c r="D32" s="540">
        <v>133.78702851641103</v>
      </c>
      <c r="E32" s="769">
        <v>142.6167021393116</v>
      </c>
      <c r="F32" s="846">
        <v>142.23522048362008</v>
      </c>
      <c r="G32" s="769">
        <v>153.4717328031136</v>
      </c>
      <c r="H32" s="853">
        <v>156.010690664629</v>
      </c>
      <c r="I32" s="206">
        <v>153.9680224833469</v>
      </c>
      <c r="J32" s="30">
        <v>6.314657004414116</v>
      </c>
      <c r="K32" s="30">
        <v>-0.26748736295898823</v>
      </c>
      <c r="L32" s="30">
        <v>8.24887250839393</v>
      </c>
      <c r="M32" s="30">
        <v>-1.3093129532213652</v>
      </c>
      <c r="N32" s="73"/>
      <c r="R32" s="79"/>
      <c r="S32" s="79"/>
      <c r="T32" s="79"/>
      <c r="U32" s="79"/>
      <c r="V32" s="79"/>
      <c r="W32" s="79"/>
      <c r="X32" s="79"/>
      <c r="Y32" s="79"/>
      <c r="Z32" s="79"/>
      <c r="AA32" s="79"/>
      <c r="AB32" s="79"/>
      <c r="AC32" s="79"/>
      <c r="AD32" s="79"/>
    </row>
    <row r="33" spans="1:14" s="31" customFormat="1" ht="9" customHeight="1" thickBot="1">
      <c r="A33" s="33"/>
      <c r="B33" s="545"/>
      <c r="C33" s="551"/>
      <c r="D33" s="541"/>
      <c r="E33" s="770"/>
      <c r="F33" s="847"/>
      <c r="G33" s="770"/>
      <c r="H33" s="854"/>
      <c r="I33" s="542"/>
      <c r="J33" s="75"/>
      <c r="K33" s="75"/>
      <c r="L33" s="75"/>
      <c r="M33" s="75"/>
      <c r="N33" s="76"/>
    </row>
    <row r="34" spans="1:14" ht="12.75">
      <c r="A34" s="20"/>
      <c r="B34" s="34" t="s">
        <v>258</v>
      </c>
      <c r="C34" s="20"/>
      <c r="D34" s="20"/>
      <c r="E34" s="20"/>
      <c r="F34" s="20"/>
      <c r="G34" s="20"/>
      <c r="H34" s="20"/>
      <c r="I34" s="20"/>
      <c r="J34" s="20"/>
      <c r="K34" s="20"/>
      <c r="L34" s="20"/>
      <c r="M34" s="20"/>
      <c r="N34" s="20"/>
    </row>
    <row r="35" spans="1:14" ht="12.75" hidden="1">
      <c r="A35" s="20"/>
      <c r="B35" s="34" t="s">
        <v>259</v>
      </c>
      <c r="C35" s="20"/>
      <c r="D35" s="20"/>
      <c r="E35" s="20"/>
      <c r="F35" s="20"/>
      <c r="G35" s="20"/>
      <c r="H35" s="20"/>
      <c r="I35" s="20"/>
      <c r="J35" s="20"/>
      <c r="K35" s="20"/>
      <c r="L35" s="20"/>
      <c r="M35" s="20"/>
      <c r="N35" s="20"/>
    </row>
    <row r="36" spans="1:14" ht="12.75" hidden="1">
      <c r="A36" s="20"/>
      <c r="B36" s="34" t="s">
        <v>260</v>
      </c>
      <c r="C36" s="20"/>
      <c r="D36" s="20"/>
      <c r="E36" s="20"/>
      <c r="F36" s="20"/>
      <c r="G36" s="20"/>
      <c r="H36" s="20"/>
      <c r="I36" s="20"/>
      <c r="J36" s="20"/>
      <c r="K36" s="20"/>
      <c r="L36" s="20"/>
      <c r="M36" s="20"/>
      <c r="N36" s="20"/>
    </row>
    <row r="37" spans="1:14" ht="12.75" hidden="1">
      <c r="A37" s="20"/>
      <c r="B37" s="34" t="s">
        <v>261</v>
      </c>
      <c r="C37" s="20"/>
      <c r="D37" s="20"/>
      <c r="E37" s="20"/>
      <c r="F37" s="20"/>
      <c r="G37" s="20"/>
      <c r="H37" s="20"/>
      <c r="I37" s="20"/>
      <c r="J37" s="20"/>
      <c r="K37" s="20"/>
      <c r="L37" s="20"/>
      <c r="M37" s="20"/>
      <c r="N37" s="20"/>
    </row>
    <row r="38" spans="1:14" ht="12.75">
      <c r="A38" s="20"/>
      <c r="B38" s="34"/>
      <c r="C38" s="20"/>
      <c r="D38" s="20"/>
      <c r="E38" s="20"/>
      <c r="F38" s="20"/>
      <c r="G38" s="20"/>
      <c r="H38" s="20"/>
      <c r="I38" s="20"/>
      <c r="J38" s="20"/>
      <c r="K38" s="20"/>
      <c r="L38" s="20"/>
      <c r="M38" s="20"/>
      <c r="N38" s="20"/>
    </row>
  </sheetData>
  <sheetProtection/>
  <mergeCells count="12">
    <mergeCell ref="A1:N1"/>
    <mergeCell ref="A2:N2"/>
    <mergeCell ref="A3:N3"/>
    <mergeCell ref="B4:N4"/>
    <mergeCell ref="A5:N5"/>
    <mergeCell ref="A6:N6"/>
    <mergeCell ref="A8:N8"/>
    <mergeCell ref="J9:M9"/>
    <mergeCell ref="B9:B10"/>
    <mergeCell ref="C9:C10"/>
    <mergeCell ref="E9:F9"/>
    <mergeCell ref="G9:I9"/>
  </mergeCells>
  <printOptions horizontalCentered="1"/>
  <pageMargins left="0.75" right="0.89" top="0.57" bottom="0.39" header="0.5" footer="0.3"/>
  <pageSetup fitToHeight="1" fitToWidth="1" horizontalDpi="300" verticalDpi="300" orientation="landscape" paperSize="9" scale="7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D12" sqref="D12"/>
    </sheetView>
  </sheetViews>
  <sheetFormatPr defaultColWidth="12.421875" defaultRowHeight="12.75"/>
  <cols>
    <col min="1" max="1" width="15.57421875" style="10" customWidth="1"/>
    <col min="2" max="2" width="12.421875" style="10" customWidth="1"/>
    <col min="3" max="3" width="14.00390625" style="10" customWidth="1"/>
    <col min="4" max="7" width="12.421875" style="10" customWidth="1"/>
    <col min="8" max="9" width="12.421875" style="10" hidden="1" customWidth="1"/>
    <col min="10" max="16384" width="12.421875" style="10" customWidth="1"/>
  </cols>
  <sheetData>
    <row r="1" spans="1:9" ht="12.75">
      <c r="A1" s="1598" t="s">
        <v>773</v>
      </c>
      <c r="B1" s="1598"/>
      <c r="C1" s="1598"/>
      <c r="D1" s="1598"/>
      <c r="E1" s="1598"/>
      <c r="F1" s="1598"/>
      <c r="G1" s="1598"/>
      <c r="H1" s="357"/>
      <c r="I1" s="357"/>
    </row>
    <row r="2" spans="1:9" ht="19.5" customHeight="1">
      <c r="A2" s="1599" t="s">
        <v>464</v>
      </c>
      <c r="B2" s="1599"/>
      <c r="C2" s="1599"/>
      <c r="D2" s="1599"/>
      <c r="E2" s="1599"/>
      <c r="F2" s="1599"/>
      <c r="G2" s="1599"/>
      <c r="H2" s="1599"/>
      <c r="I2" s="1599"/>
    </row>
    <row r="3" spans="1:9" ht="14.25" customHeight="1">
      <c r="A3" s="1600" t="s">
        <v>218</v>
      </c>
      <c r="B3" s="1600"/>
      <c r="C3" s="1600"/>
      <c r="D3" s="1600"/>
      <c r="E3" s="1600"/>
      <c r="F3" s="1600"/>
      <c r="G3" s="1600"/>
      <c r="H3" s="1600"/>
      <c r="I3" s="1600"/>
    </row>
    <row r="4" spans="1:9" ht="15.75" customHeight="1">
      <c r="A4" s="1601" t="str">
        <f>'CPI YOY'!A4:I4</f>
        <v>(Y-o-Y Changes)</v>
      </c>
      <c r="B4" s="1601"/>
      <c r="C4" s="1601"/>
      <c r="D4" s="1601"/>
      <c r="E4" s="1601"/>
      <c r="F4" s="1601"/>
      <c r="G4" s="1601"/>
      <c r="H4" s="1601"/>
      <c r="I4" s="1601"/>
    </row>
    <row r="5" spans="1:13" ht="9.75" customHeight="1" thickBot="1">
      <c r="A5" s="11"/>
      <c r="B5" s="17"/>
      <c r="C5" s="17"/>
      <c r="D5" s="17"/>
      <c r="E5" s="17"/>
      <c r="F5" s="17"/>
      <c r="G5" s="17"/>
      <c r="H5" s="17"/>
      <c r="I5" s="17"/>
      <c r="J5" s="17"/>
      <c r="K5" s="17"/>
      <c r="L5" s="17"/>
      <c r="M5" s="17"/>
    </row>
    <row r="6" spans="1:13" ht="24.75" customHeight="1">
      <c r="A6" s="1596" t="s">
        <v>556</v>
      </c>
      <c r="B6" s="1584" t="str">
        <f>'CPI YOY'!B6:C6</f>
        <v>2005/06</v>
      </c>
      <c r="C6" s="1584"/>
      <c r="D6" s="1582" t="str">
        <f>'CPI YOY'!D6:E6</f>
        <v>2006/07</v>
      </c>
      <c r="E6" s="1583"/>
      <c r="F6" s="1584" t="str">
        <f>'CPI YOY'!F6:G6</f>
        <v>2007/08P</v>
      </c>
      <c r="G6" s="1583"/>
      <c r="H6" s="13" t="s">
        <v>208</v>
      </c>
      <c r="I6" s="14"/>
      <c r="J6" s="17"/>
      <c r="K6" s="17"/>
      <c r="L6" s="17"/>
      <c r="M6" s="17"/>
    </row>
    <row r="7" spans="1:13" ht="24.75" customHeight="1">
      <c r="A7" s="1597"/>
      <c r="B7" s="552" t="s">
        <v>528</v>
      </c>
      <c r="C7" s="353" t="s">
        <v>361</v>
      </c>
      <c r="D7" s="554" t="s">
        <v>528</v>
      </c>
      <c r="E7" s="555" t="s">
        <v>361</v>
      </c>
      <c r="F7" s="552" t="s">
        <v>528</v>
      </c>
      <c r="G7" s="351" t="s">
        <v>361</v>
      </c>
      <c r="H7" s="15" t="s">
        <v>209</v>
      </c>
      <c r="I7" s="15" t="s">
        <v>210</v>
      </c>
      <c r="J7" s="17"/>
      <c r="K7" s="17"/>
      <c r="L7" s="17"/>
      <c r="M7" s="17"/>
    </row>
    <row r="8" spans="1:16" ht="24.75" customHeight="1">
      <c r="A8" s="84" t="s">
        <v>357</v>
      </c>
      <c r="B8" s="553">
        <v>125.2</v>
      </c>
      <c r="C8" s="358">
        <v>9.536307961504818</v>
      </c>
      <c r="D8" s="359">
        <v>136.9</v>
      </c>
      <c r="E8" s="556">
        <v>9.345047923322696</v>
      </c>
      <c r="F8" s="66">
        <v>145.4</v>
      </c>
      <c r="G8" s="360">
        <v>6.2089116143170315</v>
      </c>
      <c r="H8" s="35"/>
      <c r="I8" s="35"/>
      <c r="J8" s="17"/>
      <c r="K8" s="17"/>
      <c r="L8" s="17"/>
      <c r="M8" s="17"/>
      <c r="N8" s="17"/>
      <c r="O8" s="17"/>
      <c r="P8" s="17"/>
    </row>
    <row r="9" spans="1:16" ht="24.75" customHeight="1">
      <c r="A9" s="84" t="s">
        <v>358</v>
      </c>
      <c r="B9" s="553">
        <v>126.5</v>
      </c>
      <c r="C9" s="358">
        <v>8.864027538726333</v>
      </c>
      <c r="D9" s="359">
        <v>138.2</v>
      </c>
      <c r="E9" s="556">
        <v>9.249011857707501</v>
      </c>
      <c r="F9" s="66">
        <v>145.8</v>
      </c>
      <c r="G9" s="360">
        <v>5.4992764109985615</v>
      </c>
      <c r="H9" s="17"/>
      <c r="I9" s="17"/>
      <c r="J9" s="17"/>
      <c r="K9" s="17"/>
      <c r="L9" s="17"/>
      <c r="M9" s="17"/>
      <c r="N9" s="17"/>
      <c r="O9" s="17"/>
      <c r="P9" s="17"/>
    </row>
    <row r="10" spans="1:16" ht="24.75" customHeight="1">
      <c r="A10" s="84" t="s">
        <v>359</v>
      </c>
      <c r="B10" s="553">
        <v>129.9</v>
      </c>
      <c r="C10" s="358">
        <v>9.991532599491975</v>
      </c>
      <c r="D10" s="359">
        <v>139.9</v>
      </c>
      <c r="E10" s="556">
        <v>7.69822940723634</v>
      </c>
      <c r="F10" s="66">
        <v>151.8</v>
      </c>
      <c r="G10" s="360">
        <v>8.506075768406006</v>
      </c>
      <c r="H10" s="17"/>
      <c r="I10" s="17"/>
      <c r="J10" s="17"/>
      <c r="K10" s="17"/>
      <c r="L10" s="17"/>
      <c r="M10" s="17"/>
      <c r="N10" s="17"/>
      <c r="O10" s="17"/>
      <c r="P10" s="17"/>
    </row>
    <row r="11" spans="1:16" ht="24.75" customHeight="1">
      <c r="A11" s="84" t="s">
        <v>10</v>
      </c>
      <c r="B11" s="553">
        <v>133.5</v>
      </c>
      <c r="C11" s="358">
        <v>9.336609336609342</v>
      </c>
      <c r="D11" s="359">
        <v>142.4</v>
      </c>
      <c r="E11" s="556">
        <v>6.666666666666671</v>
      </c>
      <c r="F11" s="66">
        <v>160</v>
      </c>
      <c r="G11" s="360">
        <v>12.359550561797732</v>
      </c>
      <c r="H11" s="17"/>
      <c r="I11" s="17"/>
      <c r="J11" s="17"/>
      <c r="K11" s="17"/>
      <c r="L11" s="17"/>
      <c r="M11" s="17"/>
      <c r="N11" s="17"/>
      <c r="O11" s="17"/>
      <c r="P11" s="17"/>
    </row>
    <row r="12" spans="1:16" ht="24.75" customHeight="1">
      <c r="A12" s="84" t="s">
        <v>349</v>
      </c>
      <c r="B12" s="553">
        <v>134.8</v>
      </c>
      <c r="C12" s="358">
        <v>9.504467912266463</v>
      </c>
      <c r="D12" s="359">
        <v>147.1</v>
      </c>
      <c r="E12" s="556">
        <v>9.12462908011868</v>
      </c>
      <c r="F12" s="66">
        <v>163.5</v>
      </c>
      <c r="G12" s="360">
        <v>11.148878314072078</v>
      </c>
      <c r="H12" s="17"/>
      <c r="I12" s="17"/>
      <c r="J12" s="17"/>
      <c r="K12" s="17"/>
      <c r="L12" s="17"/>
      <c r="M12" s="17"/>
      <c r="N12" s="17"/>
      <c r="O12" s="17"/>
      <c r="P12" s="17"/>
    </row>
    <row r="13" spans="1:16" ht="24.75" customHeight="1">
      <c r="A13" s="84" t="s">
        <v>350</v>
      </c>
      <c r="B13" s="553">
        <v>135</v>
      </c>
      <c r="C13" s="358">
        <v>9.400324149108584</v>
      </c>
      <c r="D13" s="359">
        <v>149</v>
      </c>
      <c r="E13" s="556">
        <v>10.370370370370367</v>
      </c>
      <c r="F13" s="66">
        <v>164.3</v>
      </c>
      <c r="G13" s="360">
        <v>10.268456375838923</v>
      </c>
      <c r="H13" s="17"/>
      <c r="I13" s="17"/>
      <c r="J13" s="17"/>
      <c r="K13" s="17"/>
      <c r="L13" s="17"/>
      <c r="M13" s="17"/>
      <c r="N13" s="17"/>
      <c r="O13" s="17"/>
      <c r="P13" s="17"/>
    </row>
    <row r="14" spans="1:16" ht="24.75" customHeight="1">
      <c r="A14" s="84" t="s">
        <v>351</v>
      </c>
      <c r="B14" s="553">
        <v>136.4</v>
      </c>
      <c r="C14" s="358">
        <v>11.256117455138678</v>
      </c>
      <c r="D14" s="359">
        <v>150.5</v>
      </c>
      <c r="E14" s="556">
        <v>10.337243401759522</v>
      </c>
      <c r="F14" s="66">
        <v>161.3</v>
      </c>
      <c r="G14" s="360">
        <v>7.176079734219272</v>
      </c>
      <c r="H14" s="17"/>
      <c r="I14" s="17"/>
      <c r="J14" s="17"/>
      <c r="K14" s="17"/>
      <c r="L14" s="17"/>
      <c r="M14" s="17"/>
      <c r="N14" s="17"/>
      <c r="O14" s="17"/>
      <c r="P14" s="17"/>
    </row>
    <row r="15" spans="1:16" ht="24.75" customHeight="1">
      <c r="A15" s="84" t="s">
        <v>352</v>
      </c>
      <c r="B15" s="553">
        <v>134.3</v>
      </c>
      <c r="C15" s="358">
        <v>12.857142857142861</v>
      </c>
      <c r="D15" s="359">
        <v>146.3</v>
      </c>
      <c r="E15" s="556">
        <v>8.935219657483245</v>
      </c>
      <c r="F15" s="66">
        <v>155.2</v>
      </c>
      <c r="G15" s="360">
        <v>6.083390293916608</v>
      </c>
      <c r="H15" s="17"/>
      <c r="I15" s="17"/>
      <c r="J15" s="17"/>
      <c r="K15" s="17"/>
      <c r="L15" s="17"/>
      <c r="M15" s="17"/>
      <c r="N15" s="17"/>
      <c r="O15" s="17"/>
      <c r="P15" s="17"/>
    </row>
    <row r="16" spans="1:16" ht="24.75" customHeight="1">
      <c r="A16" s="84" t="s">
        <v>353</v>
      </c>
      <c r="B16" s="553">
        <v>129.5</v>
      </c>
      <c r="C16" s="358">
        <v>8.187134502923968</v>
      </c>
      <c r="D16" s="359">
        <v>143</v>
      </c>
      <c r="E16" s="556">
        <v>10.424710424710426</v>
      </c>
      <c r="F16" s="66">
        <v>150.8</v>
      </c>
      <c r="G16" s="360">
        <v>5.4545454545454675</v>
      </c>
      <c r="H16" s="17"/>
      <c r="I16" s="17"/>
      <c r="J16" s="17"/>
      <c r="K16" s="17"/>
      <c r="L16" s="17"/>
      <c r="M16" s="17"/>
      <c r="N16" s="17"/>
      <c r="O16" s="17"/>
      <c r="P16" s="17"/>
    </row>
    <row r="17" spans="1:16" ht="24.75" customHeight="1">
      <c r="A17" s="84" t="s">
        <v>354</v>
      </c>
      <c r="B17" s="553">
        <v>128.9</v>
      </c>
      <c r="C17" s="358">
        <v>6.528925619834709</v>
      </c>
      <c r="D17" s="359">
        <v>145.1</v>
      </c>
      <c r="E17" s="556">
        <v>12.56788207913111</v>
      </c>
      <c r="F17" s="66">
        <v>151.3</v>
      </c>
      <c r="G17" s="360">
        <v>4.27291523087527</v>
      </c>
      <c r="H17" s="17"/>
      <c r="I17" s="17"/>
      <c r="J17" s="17"/>
      <c r="K17" s="17"/>
      <c r="L17" s="17"/>
      <c r="M17" s="17"/>
      <c r="N17" s="17"/>
      <c r="O17" s="17"/>
      <c r="P17" s="17"/>
    </row>
    <row r="18" spans="1:16" ht="24.75" customHeight="1">
      <c r="A18" s="84" t="s">
        <v>785</v>
      </c>
      <c r="B18" s="66">
        <v>130.8</v>
      </c>
      <c r="C18" s="358">
        <v>6.168831168831176</v>
      </c>
      <c r="D18" s="359">
        <v>146.7</v>
      </c>
      <c r="E18" s="556">
        <v>12.155963302752284</v>
      </c>
      <c r="F18" s="66">
        <v>156.4</v>
      </c>
      <c r="G18" s="360">
        <v>6.612133605998636</v>
      </c>
      <c r="K18" s="17"/>
      <c r="L18" s="17"/>
      <c r="M18" s="17"/>
      <c r="N18" s="17"/>
      <c r="O18" s="17"/>
      <c r="P18" s="17"/>
    </row>
    <row r="19" spans="1:16" ht="24.75" customHeight="1">
      <c r="A19" s="84" t="s">
        <v>356</v>
      </c>
      <c r="B19" s="66">
        <v>133.1</v>
      </c>
      <c r="C19" s="358">
        <v>7.599029911075178</v>
      </c>
      <c r="D19" s="359">
        <v>143.2</v>
      </c>
      <c r="E19" s="556">
        <v>7.588279489105943</v>
      </c>
      <c r="F19" s="66">
        <v>156.55828438460816</v>
      </c>
      <c r="G19" s="360">
        <v>9.328410883106258</v>
      </c>
      <c r="K19" s="17"/>
      <c r="L19" s="17"/>
      <c r="M19" s="17"/>
      <c r="N19" s="17"/>
      <c r="O19" s="17"/>
      <c r="P19" s="17"/>
    </row>
    <row r="20" spans="1:7" ht="24.75" customHeight="1" thickBot="1">
      <c r="A20" s="85" t="s">
        <v>211</v>
      </c>
      <c r="B20" s="67">
        <v>131.5</v>
      </c>
      <c r="C20" s="82">
        <v>9.1</v>
      </c>
      <c r="D20" s="83">
        <v>144</v>
      </c>
      <c r="E20" s="62">
        <v>9.5</v>
      </c>
      <c r="F20" s="67">
        <v>155.2</v>
      </c>
      <c r="G20" s="557">
        <v>7.7</v>
      </c>
    </row>
    <row r="21" spans="1:4" ht="19.5" customHeight="1">
      <c r="A21" s="16" t="s">
        <v>212</v>
      </c>
      <c r="D21" s="17"/>
    </row>
    <row r="22" ht="19.5" customHeight="1">
      <c r="A22" s="16"/>
    </row>
    <row r="24" spans="1:2" ht="12.75">
      <c r="A24" s="361"/>
      <c r="B24" s="361"/>
    </row>
    <row r="25" spans="1:2" ht="12.75">
      <c r="A25" s="36"/>
      <c r="B25" s="361"/>
    </row>
    <row r="26" spans="1:2" ht="12.75">
      <c r="A26" s="36"/>
      <c r="B26" s="361"/>
    </row>
    <row r="27" spans="1:2" ht="12.75">
      <c r="A27" s="36"/>
      <c r="B27" s="361"/>
    </row>
    <row r="28" spans="1:2" ht="12.75">
      <c r="A28" s="361"/>
      <c r="B28" s="361"/>
    </row>
  </sheetData>
  <sheetProtection/>
  <mergeCells count="8">
    <mergeCell ref="A6:A7"/>
    <mergeCell ref="B6:C6"/>
    <mergeCell ref="D6:E6"/>
    <mergeCell ref="F6:G6"/>
    <mergeCell ref="A1:G1"/>
    <mergeCell ref="A2:I2"/>
    <mergeCell ref="A3:I3"/>
    <mergeCell ref="A4:I4"/>
  </mergeCells>
  <printOptions/>
  <pageMargins left="0.66" right="0.6" top="1" bottom="1" header="0.5" footer="0.5"/>
  <pageSetup fitToHeight="1" fitToWidth="1" horizontalDpi="300" verticalDpi="300" orientation="portrait" paperSize="9" scale="99" r:id="rId1"/>
</worksheet>
</file>

<file path=xl/worksheets/sheet26.xml><?xml version="1.0" encoding="utf-8"?>
<worksheet xmlns="http://schemas.openxmlformats.org/spreadsheetml/2006/main" xmlns:r="http://schemas.openxmlformats.org/officeDocument/2006/relationships">
  <sheetPr>
    <pageSetUpPr fitToPage="1"/>
  </sheetPr>
  <dimension ref="A1:O55"/>
  <sheetViews>
    <sheetView zoomScalePageLayoutView="0" workbookViewId="0" topLeftCell="A1">
      <selection activeCell="O7" sqref="O7"/>
    </sheetView>
  </sheetViews>
  <sheetFormatPr defaultColWidth="9.140625" defaultRowHeight="12.75"/>
  <cols>
    <col min="1" max="1" width="6.28125" style="18" customWidth="1"/>
    <col min="2" max="2" width="26.421875" style="18" bestFit="1" customWidth="1"/>
    <col min="3" max="3" width="7.7109375" style="18" customWidth="1"/>
    <col min="4" max="4" width="7.421875" style="18" customWidth="1"/>
    <col min="5" max="6" width="7.57421875" style="18" bestFit="1" customWidth="1"/>
    <col min="7" max="7" width="7.57421875" style="18" customWidth="1"/>
    <col min="8" max="8" width="8.00390625" style="18" bestFit="1" customWidth="1"/>
    <col min="9" max="9" width="8.8515625" style="18" customWidth="1"/>
    <col min="10" max="11" width="7.8515625" style="18" customWidth="1"/>
    <col min="12" max="12" width="8.140625" style="18" customWidth="1"/>
    <col min="13" max="13" width="9.421875" style="18" customWidth="1"/>
    <col min="14" max="16384" width="9.140625" style="18" customWidth="1"/>
  </cols>
  <sheetData>
    <row r="1" spans="1:13" ht="14.25" customHeight="1">
      <c r="A1" s="1456" t="s">
        <v>985</v>
      </c>
      <c r="B1" s="1456"/>
      <c r="C1" s="1456"/>
      <c r="D1" s="1456"/>
      <c r="E1" s="1456"/>
      <c r="F1" s="1456"/>
      <c r="G1" s="1456"/>
      <c r="H1" s="1456"/>
      <c r="I1" s="1456"/>
      <c r="J1" s="1456"/>
      <c r="K1" s="1456"/>
      <c r="L1" s="1456"/>
      <c r="M1" s="1456"/>
    </row>
    <row r="2" spans="1:13" ht="18.75" customHeight="1">
      <c r="A2" s="1441" t="s">
        <v>467</v>
      </c>
      <c r="B2" s="1441"/>
      <c r="C2" s="1441"/>
      <c r="D2" s="1441"/>
      <c r="E2" s="1441"/>
      <c r="F2" s="1441"/>
      <c r="G2" s="1441"/>
      <c r="H2" s="1441"/>
      <c r="I2" s="1441"/>
      <c r="J2" s="1441"/>
      <c r="K2" s="1441"/>
      <c r="L2" s="1441"/>
      <c r="M2" s="1441"/>
    </row>
    <row r="3" spans="1:13" ht="15" customHeight="1">
      <c r="A3" s="1456" t="s">
        <v>264</v>
      </c>
      <c r="B3" s="1456"/>
      <c r="C3" s="1456"/>
      <c r="D3" s="1456"/>
      <c r="E3" s="1456"/>
      <c r="F3" s="1456"/>
      <c r="G3" s="1456"/>
      <c r="H3" s="1456"/>
      <c r="I3" s="1456"/>
      <c r="J3" s="1456"/>
      <c r="K3" s="1456"/>
      <c r="L3" s="1456"/>
      <c r="M3" s="1456"/>
    </row>
    <row r="4" spans="1:13" ht="13.5" thickBot="1">
      <c r="A4" s="1602" t="str">
        <f>CPI!E5</f>
        <v>MID-APRIL 2008 (CHAITRA 2064)</v>
      </c>
      <c r="B4" s="1602"/>
      <c r="C4" s="1602"/>
      <c r="D4" s="1602"/>
      <c r="E4" s="1602"/>
      <c r="F4" s="1602"/>
      <c r="G4" s="1602"/>
      <c r="H4" s="1602"/>
      <c r="I4" s="1602"/>
      <c r="J4" s="1602"/>
      <c r="K4" s="1602"/>
      <c r="L4" s="1602"/>
      <c r="M4" s="1602"/>
    </row>
    <row r="5" spans="1:13" ht="12.75">
      <c r="A5" s="1606" t="s">
        <v>265</v>
      </c>
      <c r="B5" s="1608" t="s">
        <v>266</v>
      </c>
      <c r="C5" s="558" t="s">
        <v>108</v>
      </c>
      <c r="D5" s="751" t="str">
        <f>WPI!D9</f>
        <v>2005/06</v>
      </c>
      <c r="E5" s="1603" t="str">
        <f>WPI!E9</f>
        <v>2006/07</v>
      </c>
      <c r="F5" s="1604"/>
      <c r="G5" s="1603" t="str">
        <f>WPI!G9</f>
        <v>2007/08P</v>
      </c>
      <c r="H5" s="1604"/>
      <c r="I5" s="1605"/>
      <c r="J5" s="1610" t="s">
        <v>361</v>
      </c>
      <c r="K5" s="1604"/>
      <c r="L5" s="1604"/>
      <c r="M5" s="1605"/>
    </row>
    <row r="6" spans="1:13" ht="12.75">
      <c r="A6" s="1607"/>
      <c r="B6" s="1609"/>
      <c r="C6" s="559" t="s">
        <v>110</v>
      </c>
      <c r="D6" s="855" t="s">
        <v>1053</v>
      </c>
      <c r="E6" s="855" t="s">
        <v>1019</v>
      </c>
      <c r="F6" s="187" t="s">
        <v>1053</v>
      </c>
      <c r="G6" s="856" t="s">
        <v>636</v>
      </c>
      <c r="H6" s="865" t="s">
        <v>1019</v>
      </c>
      <c r="I6" s="188" t="s">
        <v>1053</v>
      </c>
      <c r="J6" s="1611" t="s">
        <v>268</v>
      </c>
      <c r="K6" s="1613" t="s">
        <v>269</v>
      </c>
      <c r="L6" s="1613" t="s">
        <v>270</v>
      </c>
      <c r="M6" s="1615" t="s">
        <v>271</v>
      </c>
    </row>
    <row r="7" spans="1:13" ht="12.75">
      <c r="A7" s="383"/>
      <c r="B7" s="384">
        <v>1</v>
      </c>
      <c r="C7" s="385">
        <v>2</v>
      </c>
      <c r="D7" s="773">
        <v>3</v>
      </c>
      <c r="E7" s="780">
        <v>4</v>
      </c>
      <c r="F7" s="857">
        <v>5</v>
      </c>
      <c r="G7" s="780">
        <v>6</v>
      </c>
      <c r="H7" s="866">
        <v>7</v>
      </c>
      <c r="I7" s="782">
        <v>8</v>
      </c>
      <c r="J7" s="1612"/>
      <c r="K7" s="1614"/>
      <c r="L7" s="1614"/>
      <c r="M7" s="1616"/>
    </row>
    <row r="8" spans="1:13" ht="8.25" customHeight="1">
      <c r="A8" s="363"/>
      <c r="B8" s="364"/>
      <c r="C8" s="365"/>
      <c r="D8" s="566"/>
      <c r="E8" s="781"/>
      <c r="F8" s="858"/>
      <c r="G8" s="874"/>
      <c r="H8" s="867"/>
      <c r="I8" s="364"/>
      <c r="J8" s="381"/>
      <c r="K8" s="49"/>
      <c r="L8" s="362"/>
      <c r="M8" s="366"/>
    </row>
    <row r="9" spans="1:13" ht="12" customHeight="1">
      <c r="A9" s="367"/>
      <c r="B9" s="368" t="s">
        <v>272</v>
      </c>
      <c r="C9" s="560">
        <v>100</v>
      </c>
      <c r="D9" s="774">
        <v>104.9</v>
      </c>
      <c r="E9" s="567">
        <v>114.8</v>
      </c>
      <c r="F9" s="859">
        <v>114.8</v>
      </c>
      <c r="G9" s="567">
        <v>124.7</v>
      </c>
      <c r="H9" s="868">
        <v>125.1</v>
      </c>
      <c r="I9" s="783">
        <v>125.4</v>
      </c>
      <c r="J9" s="93">
        <v>9.4375595805529</v>
      </c>
      <c r="K9" s="37">
        <v>0</v>
      </c>
      <c r="L9" s="37">
        <v>9.233449477351911</v>
      </c>
      <c r="M9" s="86">
        <v>0.23980815347721318</v>
      </c>
    </row>
    <row r="10" spans="1:13" ht="6" customHeight="1">
      <c r="A10" s="369"/>
      <c r="B10" s="370"/>
      <c r="C10" s="561"/>
      <c r="D10" s="775"/>
      <c r="E10" s="568"/>
      <c r="F10" s="860"/>
      <c r="G10" s="568"/>
      <c r="H10" s="869"/>
      <c r="I10" s="784"/>
      <c r="J10" s="94"/>
      <c r="K10" s="38"/>
      <c r="L10" s="38"/>
      <c r="M10" s="87"/>
    </row>
    <row r="11" spans="1:13" ht="12" customHeight="1">
      <c r="A11" s="371">
        <v>1</v>
      </c>
      <c r="B11" s="368" t="s">
        <v>273</v>
      </c>
      <c r="C11" s="560">
        <v>26.97</v>
      </c>
      <c r="D11" s="774">
        <v>100.4</v>
      </c>
      <c r="E11" s="567">
        <v>106.6</v>
      </c>
      <c r="F11" s="859">
        <v>106.6</v>
      </c>
      <c r="G11" s="567">
        <v>118.2</v>
      </c>
      <c r="H11" s="868">
        <v>118.2</v>
      </c>
      <c r="I11" s="783">
        <v>118.2</v>
      </c>
      <c r="J11" s="93">
        <v>6.175298804780866</v>
      </c>
      <c r="K11" s="37">
        <v>0</v>
      </c>
      <c r="L11" s="37">
        <v>10.88180112570359</v>
      </c>
      <c r="M11" s="86">
        <v>0</v>
      </c>
    </row>
    <row r="12" spans="1:13" ht="7.5" customHeight="1">
      <c r="A12" s="371"/>
      <c r="B12" s="372"/>
      <c r="C12" s="560"/>
      <c r="D12" s="774"/>
      <c r="E12" s="567"/>
      <c r="F12" s="859"/>
      <c r="G12" s="567"/>
      <c r="H12" s="868"/>
      <c r="I12" s="783"/>
      <c r="J12" s="93"/>
      <c r="K12" s="37"/>
      <c r="L12" s="37"/>
      <c r="M12" s="86"/>
    </row>
    <row r="13" spans="1:13" ht="15" customHeight="1">
      <c r="A13" s="373"/>
      <c r="B13" s="372" t="s">
        <v>274</v>
      </c>
      <c r="C13" s="562">
        <v>9.8</v>
      </c>
      <c r="D13" s="776">
        <v>100.3</v>
      </c>
      <c r="E13" s="569">
        <v>105.8</v>
      </c>
      <c r="F13" s="861">
        <v>105.8</v>
      </c>
      <c r="G13" s="569">
        <v>121</v>
      </c>
      <c r="H13" s="870">
        <v>121</v>
      </c>
      <c r="I13" s="785">
        <v>121</v>
      </c>
      <c r="J13" s="95">
        <v>5.483549351944177</v>
      </c>
      <c r="K13" s="39">
        <v>0</v>
      </c>
      <c r="L13" s="39">
        <v>14.366729678638947</v>
      </c>
      <c r="M13" s="88">
        <v>0</v>
      </c>
    </row>
    <row r="14" spans="1:13" ht="15" customHeight="1">
      <c r="A14" s="374"/>
      <c r="B14" s="375" t="s">
        <v>275</v>
      </c>
      <c r="C14" s="563">
        <v>17.17</v>
      </c>
      <c r="D14" s="777">
        <v>100.4</v>
      </c>
      <c r="E14" s="570">
        <v>107.1</v>
      </c>
      <c r="F14" s="862">
        <v>107.1</v>
      </c>
      <c r="G14" s="570">
        <v>116.6</v>
      </c>
      <c r="H14" s="871">
        <v>116.6</v>
      </c>
      <c r="I14" s="786">
        <v>116.6</v>
      </c>
      <c r="J14" s="96">
        <v>6.6733067729083615</v>
      </c>
      <c r="K14" s="40">
        <v>0</v>
      </c>
      <c r="L14" s="40">
        <v>8.87021475256769</v>
      </c>
      <c r="M14" s="89">
        <v>0</v>
      </c>
    </row>
    <row r="15" spans="1:13" ht="10.5" customHeight="1">
      <c r="A15" s="373"/>
      <c r="B15" s="372"/>
      <c r="C15" s="560"/>
      <c r="D15" s="774"/>
      <c r="E15" s="567"/>
      <c r="F15" s="861"/>
      <c r="G15" s="569"/>
      <c r="H15" s="868"/>
      <c r="I15" s="783"/>
      <c r="J15" s="93"/>
      <c r="K15" s="37"/>
      <c r="L15" s="37"/>
      <c r="M15" s="86"/>
    </row>
    <row r="16" spans="1:13" ht="15" customHeight="1">
      <c r="A16" s="371">
        <v>1.1</v>
      </c>
      <c r="B16" s="368" t="s">
        <v>276</v>
      </c>
      <c r="C16" s="560">
        <v>2.82</v>
      </c>
      <c r="D16" s="774">
        <v>100</v>
      </c>
      <c r="E16" s="567">
        <v>110</v>
      </c>
      <c r="F16" s="859">
        <v>110</v>
      </c>
      <c r="G16" s="567">
        <v>135.8</v>
      </c>
      <c r="H16" s="868">
        <v>135.8</v>
      </c>
      <c r="I16" s="783">
        <v>135.8</v>
      </c>
      <c r="J16" s="93">
        <v>10</v>
      </c>
      <c r="K16" s="37">
        <v>0</v>
      </c>
      <c r="L16" s="37">
        <v>23.454545454545467</v>
      </c>
      <c r="M16" s="86">
        <v>0</v>
      </c>
    </row>
    <row r="17" spans="1:13" ht="13.5" customHeight="1">
      <c r="A17" s="371"/>
      <c r="B17" s="372" t="s">
        <v>274</v>
      </c>
      <c r="C17" s="562">
        <v>0.31</v>
      </c>
      <c r="D17" s="776">
        <v>100</v>
      </c>
      <c r="E17" s="569">
        <v>110</v>
      </c>
      <c r="F17" s="861">
        <v>110</v>
      </c>
      <c r="G17" s="569">
        <v>137.3</v>
      </c>
      <c r="H17" s="870">
        <v>137.3</v>
      </c>
      <c r="I17" s="785">
        <v>137.3</v>
      </c>
      <c r="J17" s="95">
        <v>10</v>
      </c>
      <c r="K17" s="39">
        <v>0</v>
      </c>
      <c r="L17" s="39">
        <v>24.818181818181827</v>
      </c>
      <c r="M17" s="88">
        <v>0</v>
      </c>
    </row>
    <row r="18" spans="1:13" ht="15" customHeight="1">
      <c r="A18" s="373"/>
      <c r="B18" s="372" t="s">
        <v>275</v>
      </c>
      <c r="C18" s="562">
        <v>2.51</v>
      </c>
      <c r="D18" s="776">
        <v>100</v>
      </c>
      <c r="E18" s="569">
        <v>110</v>
      </c>
      <c r="F18" s="861">
        <v>110</v>
      </c>
      <c r="G18" s="569">
        <v>135.6</v>
      </c>
      <c r="H18" s="870">
        <v>135.6</v>
      </c>
      <c r="I18" s="785">
        <v>135.6</v>
      </c>
      <c r="J18" s="95">
        <v>10</v>
      </c>
      <c r="K18" s="39">
        <v>0</v>
      </c>
      <c r="L18" s="39">
        <v>23.272727272727266</v>
      </c>
      <c r="M18" s="88">
        <v>0</v>
      </c>
    </row>
    <row r="19" spans="1:13" ht="15" customHeight="1">
      <c r="A19" s="371">
        <v>1.2</v>
      </c>
      <c r="B19" s="368" t="s">
        <v>277</v>
      </c>
      <c r="C19" s="560">
        <v>1.14</v>
      </c>
      <c r="D19" s="774">
        <v>104.4</v>
      </c>
      <c r="E19" s="567">
        <v>111.4</v>
      </c>
      <c r="F19" s="859">
        <v>111.4</v>
      </c>
      <c r="G19" s="567">
        <v>121.2</v>
      </c>
      <c r="H19" s="868">
        <v>121.2</v>
      </c>
      <c r="I19" s="783">
        <v>121.2</v>
      </c>
      <c r="J19" s="93">
        <v>6.704980842911866</v>
      </c>
      <c r="K19" s="37">
        <v>0</v>
      </c>
      <c r="L19" s="37">
        <v>8.797127468581678</v>
      </c>
      <c r="M19" s="86">
        <v>0</v>
      </c>
    </row>
    <row r="20" spans="1:13" ht="15" customHeight="1">
      <c r="A20" s="373"/>
      <c r="B20" s="372" t="s">
        <v>274</v>
      </c>
      <c r="C20" s="562">
        <v>0.19</v>
      </c>
      <c r="D20" s="776">
        <v>106.4</v>
      </c>
      <c r="E20" s="569">
        <v>114.2</v>
      </c>
      <c r="F20" s="861">
        <v>114.2</v>
      </c>
      <c r="G20" s="569">
        <v>132.1</v>
      </c>
      <c r="H20" s="870">
        <v>132.1</v>
      </c>
      <c r="I20" s="785">
        <v>132.1</v>
      </c>
      <c r="J20" s="95">
        <v>7.330827067669162</v>
      </c>
      <c r="K20" s="39">
        <v>0</v>
      </c>
      <c r="L20" s="39">
        <v>15.674255691768806</v>
      </c>
      <c r="M20" s="88">
        <v>0</v>
      </c>
    </row>
    <row r="21" spans="1:13" ht="15" customHeight="1">
      <c r="A21" s="373"/>
      <c r="B21" s="372" t="s">
        <v>275</v>
      </c>
      <c r="C21" s="562">
        <v>0.95</v>
      </c>
      <c r="D21" s="776">
        <v>104</v>
      </c>
      <c r="E21" s="569">
        <v>110.8</v>
      </c>
      <c r="F21" s="861">
        <v>110.8</v>
      </c>
      <c r="G21" s="569">
        <v>119</v>
      </c>
      <c r="H21" s="870">
        <v>119</v>
      </c>
      <c r="I21" s="785">
        <v>119</v>
      </c>
      <c r="J21" s="95">
        <v>6.538461538461533</v>
      </c>
      <c r="K21" s="39">
        <v>0</v>
      </c>
      <c r="L21" s="39">
        <v>7.400722021660641</v>
      </c>
      <c r="M21" s="88">
        <v>0</v>
      </c>
    </row>
    <row r="22" spans="1:13" ht="15" customHeight="1">
      <c r="A22" s="371">
        <v>1.3</v>
      </c>
      <c r="B22" s="368" t="s">
        <v>278</v>
      </c>
      <c r="C22" s="560">
        <v>0.55</v>
      </c>
      <c r="D22" s="774">
        <v>110</v>
      </c>
      <c r="E22" s="567">
        <v>113.3</v>
      </c>
      <c r="F22" s="859">
        <v>113.3</v>
      </c>
      <c r="G22" s="567">
        <v>170.5</v>
      </c>
      <c r="H22" s="868">
        <v>170.5</v>
      </c>
      <c r="I22" s="783">
        <v>170.5</v>
      </c>
      <c r="J22" s="93">
        <v>3</v>
      </c>
      <c r="K22" s="37">
        <v>0</v>
      </c>
      <c r="L22" s="37">
        <v>50.48543689320388</v>
      </c>
      <c r="M22" s="86">
        <v>0</v>
      </c>
    </row>
    <row r="23" spans="1:13" ht="15" customHeight="1">
      <c r="A23" s="371"/>
      <c r="B23" s="372" t="s">
        <v>274</v>
      </c>
      <c r="C23" s="562">
        <v>0.1</v>
      </c>
      <c r="D23" s="776">
        <v>112.6</v>
      </c>
      <c r="E23" s="569">
        <v>117.6</v>
      </c>
      <c r="F23" s="861">
        <v>117.6</v>
      </c>
      <c r="G23" s="569">
        <v>167.7</v>
      </c>
      <c r="H23" s="870">
        <v>167.7</v>
      </c>
      <c r="I23" s="785">
        <v>167.7</v>
      </c>
      <c r="J23" s="95">
        <v>4.440497335701593</v>
      </c>
      <c r="K23" s="39">
        <v>0</v>
      </c>
      <c r="L23" s="39">
        <v>42.602040816326536</v>
      </c>
      <c r="M23" s="88">
        <v>0</v>
      </c>
    </row>
    <row r="24" spans="1:13" ht="15" customHeight="1">
      <c r="A24" s="371"/>
      <c r="B24" s="372" t="s">
        <v>275</v>
      </c>
      <c r="C24" s="562">
        <v>0.45</v>
      </c>
      <c r="D24" s="776">
        <v>109.4</v>
      </c>
      <c r="E24" s="569">
        <v>112.3</v>
      </c>
      <c r="F24" s="861">
        <v>112.3</v>
      </c>
      <c r="G24" s="569">
        <v>171.2</v>
      </c>
      <c r="H24" s="870">
        <v>171.2</v>
      </c>
      <c r="I24" s="785">
        <v>171.2</v>
      </c>
      <c r="J24" s="95">
        <v>2.650822669104187</v>
      </c>
      <c r="K24" s="39">
        <v>0</v>
      </c>
      <c r="L24" s="39">
        <v>52.44879786286731</v>
      </c>
      <c r="M24" s="88">
        <v>0</v>
      </c>
    </row>
    <row r="25" spans="1:13" s="107" customFormat="1" ht="15" customHeight="1">
      <c r="A25" s="371">
        <v>1.4</v>
      </c>
      <c r="B25" s="368" t="s">
        <v>279</v>
      </c>
      <c r="C25" s="560">
        <v>4.01</v>
      </c>
      <c r="D25" s="774">
        <v>100</v>
      </c>
      <c r="E25" s="567">
        <v>111.4</v>
      </c>
      <c r="F25" s="859">
        <v>111.4</v>
      </c>
      <c r="G25" s="567">
        <v>121.8</v>
      </c>
      <c r="H25" s="868">
        <v>121.8</v>
      </c>
      <c r="I25" s="783">
        <v>121.8</v>
      </c>
      <c r="J25" s="93">
        <v>11.4</v>
      </c>
      <c r="K25" s="37">
        <v>0</v>
      </c>
      <c r="L25" s="37">
        <v>9.335727109515247</v>
      </c>
      <c r="M25" s="86">
        <v>0</v>
      </c>
    </row>
    <row r="26" spans="1:13" ht="15" customHeight="1">
      <c r="A26" s="373"/>
      <c r="B26" s="372" t="s">
        <v>274</v>
      </c>
      <c r="C26" s="562">
        <v>0.17</v>
      </c>
      <c r="D26" s="776">
        <v>100</v>
      </c>
      <c r="E26" s="569">
        <v>109.9</v>
      </c>
      <c r="F26" s="861">
        <v>109.9</v>
      </c>
      <c r="G26" s="569">
        <v>127.5</v>
      </c>
      <c r="H26" s="870">
        <v>127.5</v>
      </c>
      <c r="I26" s="785">
        <v>127.5</v>
      </c>
      <c r="J26" s="95">
        <v>9.899999999999991</v>
      </c>
      <c r="K26" s="39">
        <v>0</v>
      </c>
      <c r="L26" s="39">
        <v>16.01455868971793</v>
      </c>
      <c r="M26" s="88">
        <v>0</v>
      </c>
    </row>
    <row r="27" spans="1:15" ht="15" customHeight="1">
      <c r="A27" s="373"/>
      <c r="B27" s="372" t="s">
        <v>275</v>
      </c>
      <c r="C27" s="562">
        <v>3.84</v>
      </c>
      <c r="D27" s="776">
        <v>100</v>
      </c>
      <c r="E27" s="569">
        <v>111.5</v>
      </c>
      <c r="F27" s="861">
        <v>111.5</v>
      </c>
      <c r="G27" s="569">
        <v>121.5</v>
      </c>
      <c r="H27" s="870">
        <v>121.5</v>
      </c>
      <c r="I27" s="785">
        <v>121.5</v>
      </c>
      <c r="J27" s="95">
        <v>11.5</v>
      </c>
      <c r="K27" s="39">
        <v>0</v>
      </c>
      <c r="L27" s="39">
        <v>8.968609865470853</v>
      </c>
      <c r="M27" s="88">
        <v>0</v>
      </c>
      <c r="O27" s="376"/>
    </row>
    <row r="28" spans="1:13" s="107" customFormat="1" ht="15" customHeight="1">
      <c r="A28" s="371">
        <v>1.5</v>
      </c>
      <c r="B28" s="368" t="s">
        <v>280</v>
      </c>
      <c r="C28" s="560">
        <v>10.55</v>
      </c>
      <c r="D28" s="774">
        <v>100</v>
      </c>
      <c r="E28" s="567">
        <v>107</v>
      </c>
      <c r="F28" s="859">
        <v>107</v>
      </c>
      <c r="G28" s="567">
        <v>122.8</v>
      </c>
      <c r="H28" s="868">
        <v>122.8</v>
      </c>
      <c r="I28" s="783">
        <v>122.8</v>
      </c>
      <c r="J28" s="93">
        <v>7</v>
      </c>
      <c r="K28" s="37">
        <v>0</v>
      </c>
      <c r="L28" s="37">
        <v>14.766355140186917</v>
      </c>
      <c r="M28" s="86">
        <v>0</v>
      </c>
    </row>
    <row r="29" spans="1:13" ht="15" customHeight="1">
      <c r="A29" s="373"/>
      <c r="B29" s="372" t="s">
        <v>274</v>
      </c>
      <c r="C29" s="562">
        <v>6.8</v>
      </c>
      <c r="D29" s="776">
        <v>100</v>
      </c>
      <c r="E29" s="569">
        <v>106.5</v>
      </c>
      <c r="F29" s="861">
        <v>106.5</v>
      </c>
      <c r="G29" s="569">
        <v>125.7</v>
      </c>
      <c r="H29" s="870">
        <v>125.7</v>
      </c>
      <c r="I29" s="785">
        <v>125.7</v>
      </c>
      <c r="J29" s="95">
        <v>6.5</v>
      </c>
      <c r="K29" s="39">
        <v>0</v>
      </c>
      <c r="L29" s="39">
        <v>18.02816901408451</v>
      </c>
      <c r="M29" s="88">
        <v>0</v>
      </c>
    </row>
    <row r="30" spans="1:13" ht="15" customHeight="1">
      <c r="A30" s="373"/>
      <c r="B30" s="372" t="s">
        <v>275</v>
      </c>
      <c r="C30" s="562">
        <v>3.75</v>
      </c>
      <c r="D30" s="776">
        <v>100</v>
      </c>
      <c r="E30" s="569">
        <v>108</v>
      </c>
      <c r="F30" s="861">
        <v>108</v>
      </c>
      <c r="G30" s="569">
        <v>117.6</v>
      </c>
      <c r="H30" s="870">
        <v>117.6</v>
      </c>
      <c r="I30" s="785">
        <v>117.6</v>
      </c>
      <c r="J30" s="95">
        <v>8</v>
      </c>
      <c r="K30" s="39">
        <v>0</v>
      </c>
      <c r="L30" s="39">
        <v>8.888888888888886</v>
      </c>
      <c r="M30" s="88">
        <v>0</v>
      </c>
    </row>
    <row r="31" spans="1:13" s="107" customFormat="1" ht="15" customHeight="1">
      <c r="A31" s="371">
        <v>1.6</v>
      </c>
      <c r="B31" s="368" t="s">
        <v>281</v>
      </c>
      <c r="C31" s="560">
        <v>7.9</v>
      </c>
      <c r="D31" s="774">
        <v>100</v>
      </c>
      <c r="E31" s="567">
        <v>101.3</v>
      </c>
      <c r="F31" s="859">
        <v>101.3</v>
      </c>
      <c r="G31" s="567">
        <v>99.8</v>
      </c>
      <c r="H31" s="868">
        <v>99.8</v>
      </c>
      <c r="I31" s="783">
        <v>99.8</v>
      </c>
      <c r="J31" s="93">
        <v>1.299999999999983</v>
      </c>
      <c r="K31" s="37">
        <v>0</v>
      </c>
      <c r="L31" s="37">
        <v>-1.4807502467917004</v>
      </c>
      <c r="M31" s="86">
        <v>0</v>
      </c>
    </row>
    <row r="32" spans="1:13" ht="15" customHeight="1">
      <c r="A32" s="373"/>
      <c r="B32" s="372" t="s">
        <v>274</v>
      </c>
      <c r="C32" s="562">
        <v>2.24</v>
      </c>
      <c r="D32" s="776">
        <v>100</v>
      </c>
      <c r="E32" s="569">
        <v>101.5</v>
      </c>
      <c r="F32" s="861">
        <v>101.5</v>
      </c>
      <c r="G32" s="569">
        <v>100.6</v>
      </c>
      <c r="H32" s="870">
        <v>100.6</v>
      </c>
      <c r="I32" s="785">
        <v>100.6</v>
      </c>
      <c r="J32" s="95">
        <v>1.4999999999999858</v>
      </c>
      <c r="K32" s="39">
        <v>0</v>
      </c>
      <c r="L32" s="39">
        <v>-0.8866995073891673</v>
      </c>
      <c r="M32" s="88">
        <v>0</v>
      </c>
    </row>
    <row r="33" spans="1:13" ht="15" customHeight="1">
      <c r="A33" s="373"/>
      <c r="B33" s="372" t="s">
        <v>275</v>
      </c>
      <c r="C33" s="562">
        <v>5.66</v>
      </c>
      <c r="D33" s="776">
        <v>100</v>
      </c>
      <c r="E33" s="569">
        <v>101.3</v>
      </c>
      <c r="F33" s="861">
        <v>101.3</v>
      </c>
      <c r="G33" s="569">
        <v>99.5</v>
      </c>
      <c r="H33" s="870">
        <v>99.5</v>
      </c>
      <c r="I33" s="785">
        <v>99.5</v>
      </c>
      <c r="J33" s="95">
        <v>1.299999999999983</v>
      </c>
      <c r="K33" s="39">
        <v>0</v>
      </c>
      <c r="L33" s="39">
        <v>-1.7769002961500462</v>
      </c>
      <c r="M33" s="88">
        <v>0</v>
      </c>
    </row>
    <row r="34" spans="1:13" ht="6" customHeight="1">
      <c r="A34" s="373"/>
      <c r="B34" s="117"/>
      <c r="C34" s="562"/>
      <c r="D34" s="776"/>
      <c r="E34" s="569"/>
      <c r="F34" s="861"/>
      <c r="G34" s="569"/>
      <c r="H34" s="870"/>
      <c r="I34" s="785"/>
      <c r="J34" s="95"/>
      <c r="K34" s="39"/>
      <c r="L34" s="39"/>
      <c r="M34" s="88"/>
    </row>
    <row r="35" spans="1:13" ht="12.75">
      <c r="A35" s="377">
        <v>2</v>
      </c>
      <c r="B35" s="378" t="s">
        <v>282</v>
      </c>
      <c r="C35" s="564">
        <v>73.03</v>
      </c>
      <c r="D35" s="778">
        <v>106.6</v>
      </c>
      <c r="E35" s="571">
        <v>117.8</v>
      </c>
      <c r="F35" s="863">
        <v>117.8</v>
      </c>
      <c r="G35" s="571">
        <v>127.1</v>
      </c>
      <c r="H35" s="872">
        <v>127.7</v>
      </c>
      <c r="I35" s="787">
        <v>128</v>
      </c>
      <c r="J35" s="97">
        <v>10.506566604127585</v>
      </c>
      <c r="K35" s="41">
        <v>0</v>
      </c>
      <c r="L35" s="41">
        <v>8.658743633276742</v>
      </c>
      <c r="M35" s="90">
        <v>0.23492560689115294</v>
      </c>
    </row>
    <row r="36" spans="1:13" ht="9.75" customHeight="1">
      <c r="A36" s="373"/>
      <c r="B36" s="117"/>
      <c r="C36" s="562"/>
      <c r="D36" s="776"/>
      <c r="E36" s="569"/>
      <c r="F36" s="861"/>
      <c r="G36" s="569"/>
      <c r="H36" s="870"/>
      <c r="I36" s="785"/>
      <c r="J36" s="95"/>
      <c r="K36" s="39"/>
      <c r="L36" s="39"/>
      <c r="M36" s="88"/>
    </row>
    <row r="37" spans="1:13" ht="12.75">
      <c r="A37" s="371">
        <v>2.1</v>
      </c>
      <c r="B37" s="379" t="s">
        <v>283</v>
      </c>
      <c r="C37" s="560">
        <v>39.49</v>
      </c>
      <c r="D37" s="774">
        <v>107.3</v>
      </c>
      <c r="E37" s="567">
        <v>119</v>
      </c>
      <c r="F37" s="859">
        <v>119.1</v>
      </c>
      <c r="G37" s="567">
        <v>126.1</v>
      </c>
      <c r="H37" s="868">
        <v>126.1</v>
      </c>
      <c r="I37" s="783">
        <v>126.3</v>
      </c>
      <c r="J37" s="93">
        <v>10.997204100652368</v>
      </c>
      <c r="K37" s="37">
        <v>0.08403361344537075</v>
      </c>
      <c r="L37" s="37">
        <v>6.045340050377845</v>
      </c>
      <c r="M37" s="86">
        <v>0.15860428231562196</v>
      </c>
    </row>
    <row r="38" spans="1:13" ht="12.75">
      <c r="A38" s="373"/>
      <c r="B38" s="117" t="s">
        <v>284</v>
      </c>
      <c r="C38" s="562">
        <v>20.49</v>
      </c>
      <c r="D38" s="776">
        <v>105.4</v>
      </c>
      <c r="E38" s="569">
        <v>117.2</v>
      </c>
      <c r="F38" s="861">
        <v>117.5</v>
      </c>
      <c r="G38" s="569">
        <v>124.6</v>
      </c>
      <c r="H38" s="870">
        <v>124.6</v>
      </c>
      <c r="I38" s="785">
        <v>124.8</v>
      </c>
      <c r="J38" s="95">
        <v>11.480075901328263</v>
      </c>
      <c r="K38" s="39">
        <v>0.2559726962457347</v>
      </c>
      <c r="L38" s="39">
        <v>6.212765957446791</v>
      </c>
      <c r="M38" s="88">
        <v>0.1605136436597263</v>
      </c>
    </row>
    <row r="39" spans="1:13" ht="12.75">
      <c r="A39" s="373"/>
      <c r="B39" s="117" t="s">
        <v>285</v>
      </c>
      <c r="C39" s="562">
        <v>19</v>
      </c>
      <c r="D39" s="776">
        <v>109.4</v>
      </c>
      <c r="E39" s="569">
        <v>120.8</v>
      </c>
      <c r="F39" s="861">
        <v>120.8</v>
      </c>
      <c r="G39" s="569">
        <v>127.8</v>
      </c>
      <c r="H39" s="870">
        <v>127.8</v>
      </c>
      <c r="I39" s="785">
        <v>128</v>
      </c>
      <c r="J39" s="95">
        <v>10.420475319926865</v>
      </c>
      <c r="K39" s="39">
        <v>0</v>
      </c>
      <c r="L39" s="39">
        <v>5.960264900662253</v>
      </c>
      <c r="M39" s="88">
        <v>0.15649452269170183</v>
      </c>
    </row>
    <row r="40" spans="1:13" ht="12.75">
      <c r="A40" s="371">
        <v>2.2</v>
      </c>
      <c r="B40" s="379" t="s">
        <v>286</v>
      </c>
      <c r="C40" s="560">
        <v>25.25</v>
      </c>
      <c r="D40" s="774">
        <v>107</v>
      </c>
      <c r="E40" s="567">
        <v>119.1</v>
      </c>
      <c r="F40" s="859">
        <v>119.1</v>
      </c>
      <c r="G40" s="567">
        <v>131</v>
      </c>
      <c r="H40" s="868">
        <v>132.9</v>
      </c>
      <c r="I40" s="783">
        <v>133.4</v>
      </c>
      <c r="J40" s="93">
        <v>11.308411214953267</v>
      </c>
      <c r="K40" s="37">
        <v>0</v>
      </c>
      <c r="L40" s="37">
        <v>12.00671704450042</v>
      </c>
      <c r="M40" s="86">
        <v>0.3762227238525213</v>
      </c>
    </row>
    <row r="41" spans="1:13" ht="12.75">
      <c r="A41" s="373"/>
      <c r="B41" s="117" t="s">
        <v>287</v>
      </c>
      <c r="C41" s="562">
        <v>6.31</v>
      </c>
      <c r="D41" s="776">
        <v>104.3</v>
      </c>
      <c r="E41" s="569">
        <v>112</v>
      </c>
      <c r="F41" s="861">
        <v>112</v>
      </c>
      <c r="G41" s="569">
        <v>121.8</v>
      </c>
      <c r="H41" s="870">
        <v>123.4</v>
      </c>
      <c r="I41" s="785">
        <v>123.7</v>
      </c>
      <c r="J41" s="95">
        <v>7.382550335570471</v>
      </c>
      <c r="K41" s="39">
        <v>0</v>
      </c>
      <c r="L41" s="39">
        <v>10.44642857142857</v>
      </c>
      <c r="M41" s="88">
        <v>0.2431118314424623</v>
      </c>
    </row>
    <row r="42" spans="1:13" ht="12.75">
      <c r="A42" s="373"/>
      <c r="B42" s="117" t="s">
        <v>288</v>
      </c>
      <c r="C42" s="562">
        <v>6.31</v>
      </c>
      <c r="D42" s="776">
        <v>106.4</v>
      </c>
      <c r="E42" s="569">
        <v>117.1</v>
      </c>
      <c r="F42" s="861">
        <v>117.1</v>
      </c>
      <c r="G42" s="569">
        <v>128.4</v>
      </c>
      <c r="H42" s="870">
        <v>130.4</v>
      </c>
      <c r="I42" s="785">
        <v>131</v>
      </c>
      <c r="J42" s="95">
        <v>10.056390977443598</v>
      </c>
      <c r="K42" s="39">
        <v>0</v>
      </c>
      <c r="L42" s="39">
        <v>11.870196413321949</v>
      </c>
      <c r="M42" s="88">
        <v>0.4601226993864884</v>
      </c>
    </row>
    <row r="43" spans="1:13" ht="12.75">
      <c r="A43" s="373"/>
      <c r="B43" s="117" t="s">
        <v>289</v>
      </c>
      <c r="C43" s="562">
        <v>6.31</v>
      </c>
      <c r="D43" s="776">
        <v>108.2</v>
      </c>
      <c r="E43" s="569">
        <v>122.3</v>
      </c>
      <c r="F43" s="861">
        <v>122.3</v>
      </c>
      <c r="G43" s="569">
        <v>132.5</v>
      </c>
      <c r="H43" s="870">
        <v>134.4</v>
      </c>
      <c r="I43" s="785">
        <v>135.4</v>
      </c>
      <c r="J43" s="95">
        <v>13.031423290203321</v>
      </c>
      <c r="K43" s="39">
        <v>0</v>
      </c>
      <c r="L43" s="39">
        <v>10.71136549468521</v>
      </c>
      <c r="M43" s="88">
        <v>0.7440476190476204</v>
      </c>
    </row>
    <row r="44" spans="1:13" ht="12.75">
      <c r="A44" s="373"/>
      <c r="B44" s="117" t="s">
        <v>290</v>
      </c>
      <c r="C44" s="562">
        <v>6.32</v>
      </c>
      <c r="D44" s="776">
        <v>109</v>
      </c>
      <c r="E44" s="569">
        <v>125.3</v>
      </c>
      <c r="F44" s="861">
        <v>125.3</v>
      </c>
      <c r="G44" s="569">
        <v>141.5</v>
      </c>
      <c r="H44" s="870">
        <v>143.3</v>
      </c>
      <c r="I44" s="785">
        <v>143.5</v>
      </c>
      <c r="J44" s="95">
        <v>14.954128440366958</v>
      </c>
      <c r="K44" s="39">
        <v>0</v>
      </c>
      <c r="L44" s="39">
        <v>14.52513966480447</v>
      </c>
      <c r="M44" s="88">
        <v>0.13956734124214165</v>
      </c>
    </row>
    <row r="45" spans="1:13" ht="12.75">
      <c r="A45" s="371">
        <v>2.3</v>
      </c>
      <c r="B45" s="379" t="s">
        <v>291</v>
      </c>
      <c r="C45" s="560">
        <v>8.29</v>
      </c>
      <c r="D45" s="774">
        <v>102.1</v>
      </c>
      <c r="E45" s="567">
        <v>107.8</v>
      </c>
      <c r="F45" s="859">
        <v>107.9</v>
      </c>
      <c r="G45" s="567">
        <v>119.7</v>
      </c>
      <c r="H45" s="868">
        <v>119.6</v>
      </c>
      <c r="I45" s="783">
        <v>119.8</v>
      </c>
      <c r="J45" s="93">
        <v>5.680705190989244</v>
      </c>
      <c r="K45" s="37">
        <v>0.09276437847867669</v>
      </c>
      <c r="L45" s="37">
        <v>11.028730305838735</v>
      </c>
      <c r="M45" s="86">
        <v>0.16722408026757307</v>
      </c>
    </row>
    <row r="46" spans="1:13" ht="12.75">
      <c r="A46" s="373"/>
      <c r="B46" s="379" t="s">
        <v>292</v>
      </c>
      <c r="C46" s="560">
        <v>2.76</v>
      </c>
      <c r="D46" s="774">
        <v>103.5</v>
      </c>
      <c r="E46" s="567">
        <v>108.9</v>
      </c>
      <c r="F46" s="859">
        <v>108.9</v>
      </c>
      <c r="G46" s="567">
        <v>119.1</v>
      </c>
      <c r="H46" s="868">
        <v>119</v>
      </c>
      <c r="I46" s="783">
        <v>119</v>
      </c>
      <c r="J46" s="93">
        <v>5.217391304347842</v>
      </c>
      <c r="K46" s="37">
        <v>0</v>
      </c>
      <c r="L46" s="37">
        <v>9.274563820018372</v>
      </c>
      <c r="M46" s="86">
        <v>0</v>
      </c>
    </row>
    <row r="47" spans="1:13" ht="12.75">
      <c r="A47" s="373"/>
      <c r="B47" s="117" t="s">
        <v>288</v>
      </c>
      <c r="C47" s="562">
        <v>1.38</v>
      </c>
      <c r="D47" s="776">
        <v>103.7</v>
      </c>
      <c r="E47" s="569">
        <v>109.1</v>
      </c>
      <c r="F47" s="861">
        <v>109.1</v>
      </c>
      <c r="G47" s="569">
        <v>118.1</v>
      </c>
      <c r="H47" s="870">
        <v>117.8</v>
      </c>
      <c r="I47" s="785">
        <v>117.8</v>
      </c>
      <c r="J47" s="95">
        <v>5.20732883317261</v>
      </c>
      <c r="K47" s="39">
        <v>0</v>
      </c>
      <c r="L47" s="39">
        <v>7.974335472044004</v>
      </c>
      <c r="M47" s="88">
        <v>0</v>
      </c>
    </row>
    <row r="48" spans="1:13" ht="12.75">
      <c r="A48" s="373"/>
      <c r="B48" s="117" t="s">
        <v>290</v>
      </c>
      <c r="C48" s="562">
        <v>1.38</v>
      </c>
      <c r="D48" s="776">
        <v>103.3</v>
      </c>
      <c r="E48" s="569">
        <v>108.7</v>
      </c>
      <c r="F48" s="861">
        <v>108.7</v>
      </c>
      <c r="G48" s="569">
        <v>120.2</v>
      </c>
      <c r="H48" s="870">
        <v>120.2</v>
      </c>
      <c r="I48" s="785">
        <v>120.2</v>
      </c>
      <c r="J48" s="95">
        <v>5.227492739593416</v>
      </c>
      <c r="K48" s="39">
        <v>0</v>
      </c>
      <c r="L48" s="39">
        <v>10.579576816927315</v>
      </c>
      <c r="M48" s="88">
        <v>0</v>
      </c>
    </row>
    <row r="49" spans="1:13" ht="12.75">
      <c r="A49" s="373"/>
      <c r="B49" s="379" t="s">
        <v>293</v>
      </c>
      <c r="C49" s="560">
        <v>2.76</v>
      </c>
      <c r="D49" s="774">
        <v>102.1</v>
      </c>
      <c r="E49" s="567">
        <v>106.1</v>
      </c>
      <c r="F49" s="859">
        <v>106.1</v>
      </c>
      <c r="G49" s="567">
        <v>114.3</v>
      </c>
      <c r="H49" s="868">
        <v>114.2</v>
      </c>
      <c r="I49" s="783">
        <v>114.2</v>
      </c>
      <c r="J49" s="93">
        <v>3.917727717923597</v>
      </c>
      <c r="K49" s="37">
        <v>0</v>
      </c>
      <c r="L49" s="37">
        <v>7.634307257304428</v>
      </c>
      <c r="M49" s="86">
        <v>0</v>
      </c>
    </row>
    <row r="50" spans="1:13" ht="12.75">
      <c r="A50" s="373"/>
      <c r="B50" s="117" t="s">
        <v>288</v>
      </c>
      <c r="C50" s="562">
        <v>1.38</v>
      </c>
      <c r="D50" s="776">
        <v>102.6</v>
      </c>
      <c r="E50" s="569">
        <v>107.3</v>
      </c>
      <c r="F50" s="861">
        <v>107.3</v>
      </c>
      <c r="G50" s="569">
        <v>114.2</v>
      </c>
      <c r="H50" s="870">
        <v>113.9</v>
      </c>
      <c r="I50" s="785">
        <v>113.9</v>
      </c>
      <c r="J50" s="95">
        <v>4.580896686159846</v>
      </c>
      <c r="K50" s="39">
        <v>0</v>
      </c>
      <c r="L50" s="39">
        <v>6.150978564771663</v>
      </c>
      <c r="M50" s="88">
        <v>0</v>
      </c>
    </row>
    <row r="51" spans="1:13" ht="12.75">
      <c r="A51" s="373"/>
      <c r="B51" s="117" t="s">
        <v>290</v>
      </c>
      <c r="C51" s="562">
        <v>1.38</v>
      </c>
      <c r="D51" s="776">
        <v>101.7</v>
      </c>
      <c r="E51" s="569">
        <v>105</v>
      </c>
      <c r="F51" s="861">
        <v>105</v>
      </c>
      <c r="G51" s="569">
        <v>114.4</v>
      </c>
      <c r="H51" s="870">
        <v>114.4</v>
      </c>
      <c r="I51" s="785">
        <v>114.4</v>
      </c>
      <c r="J51" s="95">
        <v>3.2448377581120837</v>
      </c>
      <c r="K51" s="39">
        <v>0</v>
      </c>
      <c r="L51" s="39">
        <v>8.952380952380963</v>
      </c>
      <c r="M51" s="88">
        <v>0</v>
      </c>
    </row>
    <row r="52" spans="1:13" ht="12.75">
      <c r="A52" s="373"/>
      <c r="B52" s="379" t="s">
        <v>294</v>
      </c>
      <c r="C52" s="560">
        <v>2.77</v>
      </c>
      <c r="D52" s="774">
        <v>100.7</v>
      </c>
      <c r="E52" s="567">
        <v>108.5</v>
      </c>
      <c r="F52" s="859">
        <v>108.8</v>
      </c>
      <c r="G52" s="567">
        <v>125.6</v>
      </c>
      <c r="H52" s="868">
        <v>125.6</v>
      </c>
      <c r="I52" s="783">
        <v>126.4</v>
      </c>
      <c r="J52" s="93">
        <v>8.043694141012907</v>
      </c>
      <c r="K52" s="37">
        <v>0.2764976958525409</v>
      </c>
      <c r="L52" s="37">
        <v>16.176470588235304</v>
      </c>
      <c r="M52" s="86">
        <v>0.6369426751592329</v>
      </c>
    </row>
    <row r="53" spans="1:13" ht="12.75">
      <c r="A53" s="373"/>
      <c r="B53" s="117" t="s">
        <v>284</v>
      </c>
      <c r="C53" s="562">
        <v>1.38</v>
      </c>
      <c r="D53" s="776">
        <v>100.3</v>
      </c>
      <c r="E53" s="569">
        <v>107.9</v>
      </c>
      <c r="F53" s="861">
        <v>108.2</v>
      </c>
      <c r="G53" s="569">
        <v>121.8</v>
      </c>
      <c r="H53" s="870">
        <v>121.8</v>
      </c>
      <c r="I53" s="785">
        <v>125.4</v>
      </c>
      <c r="J53" s="95">
        <v>7.876370887337998</v>
      </c>
      <c r="K53" s="39">
        <v>0.27803521779425466</v>
      </c>
      <c r="L53" s="39">
        <v>15.896487985212573</v>
      </c>
      <c r="M53" s="88">
        <v>2.955665024630534</v>
      </c>
    </row>
    <row r="54" spans="1:13" ht="13.5" thickBot="1">
      <c r="A54" s="380"/>
      <c r="B54" s="120" t="s">
        <v>285</v>
      </c>
      <c r="C54" s="565">
        <v>1.39</v>
      </c>
      <c r="D54" s="779">
        <v>101.1</v>
      </c>
      <c r="E54" s="572">
        <v>109</v>
      </c>
      <c r="F54" s="864">
        <v>109.3</v>
      </c>
      <c r="G54" s="572">
        <v>129.4</v>
      </c>
      <c r="H54" s="873">
        <v>129.4</v>
      </c>
      <c r="I54" s="788">
        <v>127.4</v>
      </c>
      <c r="J54" s="98">
        <v>8.110781404549954</v>
      </c>
      <c r="K54" s="91">
        <v>0.2752293577981533</v>
      </c>
      <c r="L54" s="91">
        <v>16.559926806953357</v>
      </c>
      <c r="M54" s="92">
        <v>-1.545595054095827</v>
      </c>
    </row>
    <row r="55" spans="2:3" ht="12.75">
      <c r="B55" s="441" t="s">
        <v>295</v>
      </c>
      <c r="C55" s="1383"/>
    </row>
  </sheetData>
  <sheetProtection/>
  <mergeCells count="13">
    <mergeCell ref="L6:L7"/>
    <mergeCell ref="M6:M7"/>
    <mergeCell ref="E5:F5"/>
    <mergeCell ref="A1:M1"/>
    <mergeCell ref="A2:M2"/>
    <mergeCell ref="A3:M3"/>
    <mergeCell ref="A4:M4"/>
    <mergeCell ref="G5:I5"/>
    <mergeCell ref="A5:A6"/>
    <mergeCell ref="B5:B6"/>
    <mergeCell ref="J5:M5"/>
    <mergeCell ref="J6:J7"/>
    <mergeCell ref="K6:K7"/>
  </mergeCells>
  <printOptions/>
  <pageMargins left="0.4" right="0.36" top="1" bottom="1" header="0.5" footer="0.5"/>
  <pageSetup fitToHeight="1" fitToWidth="1" horizontalDpi="300" verticalDpi="300" orientation="portrait" paperSize="9" scale="80" r:id="rId1"/>
</worksheet>
</file>

<file path=xl/worksheets/sheet27.xml><?xml version="1.0" encoding="utf-8"?>
<worksheet xmlns="http://schemas.openxmlformats.org/spreadsheetml/2006/main" xmlns:r="http://schemas.openxmlformats.org/officeDocument/2006/relationships">
  <sheetPr>
    <pageSetUpPr fitToPage="1"/>
  </sheetPr>
  <dimension ref="A1:T49"/>
  <sheetViews>
    <sheetView zoomScalePageLayoutView="0" workbookViewId="0" topLeftCell="A1">
      <selection activeCell="I8" sqref="I8"/>
    </sheetView>
  </sheetViews>
  <sheetFormatPr defaultColWidth="11.00390625" defaultRowHeight="12.75"/>
  <cols>
    <col min="1" max="1" width="34.28125" style="20" customWidth="1"/>
    <col min="2" max="2" width="9.7109375" style="20" customWidth="1"/>
    <col min="3" max="4" width="9.8515625" style="20" customWidth="1"/>
    <col min="5" max="5" width="9.140625" style="20" customWidth="1"/>
    <col min="6" max="6" width="9.8515625" style="20" customWidth="1"/>
    <col min="7" max="16384" width="11.00390625" style="20" customWidth="1"/>
  </cols>
  <sheetData>
    <row r="1" spans="1:6" ht="15.75">
      <c r="A1" s="1466" t="s">
        <v>986</v>
      </c>
      <c r="B1" s="1466"/>
      <c r="C1" s="1466"/>
      <c r="D1" s="1466"/>
      <c r="E1" s="1466"/>
      <c r="F1" s="1466"/>
    </row>
    <row r="2" spans="1:6" s="386" customFormat="1" ht="20.25" customHeight="1">
      <c r="A2" s="1622" t="s">
        <v>530</v>
      </c>
      <c r="B2" s="1622"/>
      <c r="C2" s="1622"/>
      <c r="D2" s="1622"/>
      <c r="E2" s="1622"/>
      <c r="F2" s="1622"/>
    </row>
    <row r="3" spans="1:20" s="388" customFormat="1" ht="15" customHeight="1">
      <c r="A3" s="1441" t="s">
        <v>298</v>
      </c>
      <c r="B3" s="1441"/>
      <c r="C3" s="1441"/>
      <c r="D3" s="1441"/>
      <c r="E3" s="1441"/>
      <c r="F3" s="1441"/>
      <c r="G3" s="387"/>
      <c r="H3" s="387"/>
      <c r="I3" s="387"/>
      <c r="J3" s="387"/>
      <c r="K3" s="387"/>
      <c r="L3" s="387"/>
      <c r="M3" s="387"/>
      <c r="N3" s="387"/>
      <c r="O3" s="387"/>
      <c r="P3" s="387"/>
      <c r="Q3" s="387"/>
      <c r="R3" s="387"/>
      <c r="S3" s="387"/>
      <c r="T3" s="387"/>
    </row>
    <row r="4" spans="1:6" s="389" customFormat="1" ht="16.5" customHeight="1">
      <c r="A4" s="1466" t="s">
        <v>1028</v>
      </c>
      <c r="B4" s="1466"/>
      <c r="C4" s="1466"/>
      <c r="D4" s="1466"/>
      <c r="E4" s="1466"/>
      <c r="F4" s="1466"/>
    </row>
    <row r="5" spans="1:6" ht="12" customHeight="1" thickBot="1">
      <c r="A5" s="390"/>
      <c r="B5" s="390"/>
      <c r="C5" s="390"/>
      <c r="D5" s="390"/>
      <c r="E5" s="390"/>
      <c r="F5" s="391" t="s">
        <v>34</v>
      </c>
    </row>
    <row r="6" spans="1:6" s="392" customFormat="1" ht="12" customHeight="1">
      <c r="A6" s="585"/>
      <c r="B6" s="1617" t="s">
        <v>12</v>
      </c>
      <c r="C6" s="1618"/>
      <c r="D6" s="1619"/>
      <c r="E6" s="1620" t="s">
        <v>361</v>
      </c>
      <c r="F6" s="1621"/>
    </row>
    <row r="7" spans="1:6" s="394" customFormat="1" ht="12" customHeight="1">
      <c r="A7" s="586" t="s">
        <v>299</v>
      </c>
      <c r="B7" s="593" t="s">
        <v>7</v>
      </c>
      <c r="C7" s="393" t="s">
        <v>8</v>
      </c>
      <c r="D7" s="573" t="s">
        <v>535</v>
      </c>
      <c r="E7" s="393" t="s">
        <v>8</v>
      </c>
      <c r="F7" s="573" t="s">
        <v>535</v>
      </c>
    </row>
    <row r="8" spans="1:9" s="21" customFormat="1" ht="14.25" customHeight="1">
      <c r="A8" s="587" t="s">
        <v>300</v>
      </c>
      <c r="B8" s="594">
        <v>71115.9</v>
      </c>
      <c r="C8" s="395">
        <v>77488.7</v>
      </c>
      <c r="D8" s="595">
        <v>100642.5</v>
      </c>
      <c r="E8" s="396">
        <v>8.961146522788841</v>
      </c>
      <c r="F8" s="574">
        <v>29.880227697715934</v>
      </c>
      <c r="H8" s="316"/>
      <c r="I8" s="316"/>
    </row>
    <row r="9" spans="1:9" s="31" customFormat="1" ht="12" customHeight="1">
      <c r="A9" s="588" t="s">
        <v>301</v>
      </c>
      <c r="B9" s="596">
        <v>48342.1</v>
      </c>
      <c r="C9" s="397">
        <v>52973.3</v>
      </c>
      <c r="D9" s="597">
        <v>64246.7</v>
      </c>
      <c r="E9" s="399">
        <v>9.580055479592332</v>
      </c>
      <c r="F9" s="575">
        <v>21.281286987973175</v>
      </c>
      <c r="H9" s="316"/>
      <c r="I9" s="316"/>
    </row>
    <row r="10" spans="1:9" s="31" customFormat="1" ht="12.75" customHeight="1">
      <c r="A10" s="588" t="s">
        <v>302</v>
      </c>
      <c r="B10" s="596">
        <v>12026.8</v>
      </c>
      <c r="C10" s="397">
        <v>14433.1</v>
      </c>
      <c r="D10" s="597">
        <v>23494.7</v>
      </c>
      <c r="E10" s="399">
        <v>20.00781587787271</v>
      </c>
      <c r="F10" s="575">
        <v>62.78346301210414</v>
      </c>
      <c r="H10" s="316"/>
      <c r="I10" s="316"/>
    </row>
    <row r="11" spans="1:9" s="402" customFormat="1" ht="11.25" customHeight="1">
      <c r="A11" s="589" t="s">
        <v>303</v>
      </c>
      <c r="B11" s="598">
        <v>11265.6</v>
      </c>
      <c r="C11" s="400">
        <v>12390.9</v>
      </c>
      <c r="D11" s="599">
        <v>21414.2</v>
      </c>
      <c r="E11" s="401">
        <v>9.988815509160606</v>
      </c>
      <c r="F11" s="576">
        <v>72.82199033161434</v>
      </c>
      <c r="H11" s="316"/>
      <c r="I11" s="316"/>
    </row>
    <row r="12" spans="1:9" s="402" customFormat="1" ht="14.25" customHeight="1">
      <c r="A12" s="589" t="s">
        <v>304</v>
      </c>
      <c r="B12" s="598">
        <v>761.2</v>
      </c>
      <c r="C12" s="400">
        <v>2042.2</v>
      </c>
      <c r="D12" s="599">
        <v>2080.5</v>
      </c>
      <c r="E12" s="398">
        <v>168.28691539674193</v>
      </c>
      <c r="F12" s="577">
        <v>1.8754284595044652</v>
      </c>
      <c r="H12" s="316"/>
      <c r="I12" s="316"/>
    </row>
    <row r="13" spans="1:9" s="402" customFormat="1" ht="14.25" customHeight="1">
      <c r="A13" s="588" t="s">
        <v>305</v>
      </c>
      <c r="B13" s="598">
        <v>8440.3</v>
      </c>
      <c r="C13" s="400">
        <v>7962.9</v>
      </c>
      <c r="D13" s="599">
        <v>10523.2</v>
      </c>
      <c r="E13" s="401">
        <v>-5.65619705460706</v>
      </c>
      <c r="F13" s="576">
        <v>32.15285888307025</v>
      </c>
      <c r="H13" s="316"/>
      <c r="I13" s="316"/>
    </row>
    <row r="14" spans="1:9" s="31" customFormat="1" ht="18" customHeight="1">
      <c r="A14" s="590" t="s">
        <v>306</v>
      </c>
      <c r="B14" s="600">
        <v>2306.7</v>
      </c>
      <c r="C14" s="403">
        <v>2119.4</v>
      </c>
      <c r="D14" s="601">
        <v>2377.9</v>
      </c>
      <c r="E14" s="404">
        <v>-8.119824858022271</v>
      </c>
      <c r="F14" s="578">
        <v>12.19684816457488</v>
      </c>
      <c r="H14" s="316"/>
      <c r="I14" s="316"/>
    </row>
    <row r="15" spans="1:9" s="21" customFormat="1" ht="21" customHeight="1">
      <c r="A15" s="587" t="s">
        <v>307</v>
      </c>
      <c r="B15" s="602">
        <v>10507</v>
      </c>
      <c r="C15" s="405">
        <v>8806.2</v>
      </c>
      <c r="D15" s="603">
        <v>10325.3</v>
      </c>
      <c r="E15" s="406">
        <v>-16.1873037022937</v>
      </c>
      <c r="F15" s="579">
        <v>17.250346346891945</v>
      </c>
      <c r="H15" s="316"/>
      <c r="I15" s="316"/>
    </row>
    <row r="16" spans="1:9" s="31" customFormat="1" ht="18" customHeight="1">
      <c r="A16" s="588" t="s">
        <v>301</v>
      </c>
      <c r="B16" s="596">
        <v>5954.9</v>
      </c>
      <c r="C16" s="397">
        <v>5209.9</v>
      </c>
      <c r="D16" s="597">
        <v>6278.9</v>
      </c>
      <c r="E16" s="399">
        <v>-12.510705469445332</v>
      </c>
      <c r="F16" s="575">
        <v>20.518627996698594</v>
      </c>
      <c r="H16" s="316"/>
      <c r="I16" s="316"/>
    </row>
    <row r="17" spans="1:9" s="31" customFormat="1" ht="18" customHeight="1">
      <c r="A17" s="588" t="s">
        <v>302</v>
      </c>
      <c r="B17" s="596">
        <v>2695.5</v>
      </c>
      <c r="C17" s="397">
        <v>2766.1</v>
      </c>
      <c r="D17" s="597">
        <v>3776.6</v>
      </c>
      <c r="E17" s="399">
        <v>2.619180115006489</v>
      </c>
      <c r="F17" s="575">
        <v>36.53157875709483</v>
      </c>
      <c r="H17" s="316"/>
      <c r="I17" s="316"/>
    </row>
    <row r="18" spans="1:9" s="31" customFormat="1" ht="12.75" customHeight="1">
      <c r="A18" s="590" t="s">
        <v>305</v>
      </c>
      <c r="B18" s="600">
        <v>1856.6</v>
      </c>
      <c r="C18" s="403">
        <v>830.2</v>
      </c>
      <c r="D18" s="601">
        <v>269.8</v>
      </c>
      <c r="E18" s="404">
        <v>-55.28385220295162</v>
      </c>
      <c r="F18" s="578">
        <v>-67.50180679354372</v>
      </c>
      <c r="H18" s="316"/>
      <c r="I18" s="316"/>
    </row>
    <row r="19" spans="1:9" s="21" customFormat="1" ht="18.75" customHeight="1">
      <c r="A19" s="587" t="s">
        <v>308</v>
      </c>
      <c r="B19" s="602">
        <v>60608.9</v>
      </c>
      <c r="C19" s="405">
        <v>68682.5</v>
      </c>
      <c r="D19" s="603">
        <v>90317.2</v>
      </c>
      <c r="E19" s="406">
        <v>13.320815919774171</v>
      </c>
      <c r="F19" s="579">
        <v>31.499581407199774</v>
      </c>
      <c r="H19" s="316"/>
      <c r="I19" s="316"/>
    </row>
    <row r="20" spans="1:9" s="31" customFormat="1" ht="18" customHeight="1">
      <c r="A20" s="588" t="s">
        <v>301</v>
      </c>
      <c r="B20" s="596">
        <v>42387.2</v>
      </c>
      <c r="C20" s="397">
        <v>47763.4</v>
      </c>
      <c r="D20" s="597">
        <v>57967.8</v>
      </c>
      <c r="E20" s="399">
        <v>12.683545976143753</v>
      </c>
      <c r="F20" s="575">
        <v>21.364475728277288</v>
      </c>
      <c r="H20" s="316"/>
      <c r="I20" s="316"/>
    </row>
    <row r="21" spans="1:9" s="31" customFormat="1" ht="18" customHeight="1">
      <c r="A21" s="588" t="s">
        <v>302</v>
      </c>
      <c r="B21" s="596">
        <v>9331.3</v>
      </c>
      <c r="C21" s="397">
        <v>11667</v>
      </c>
      <c r="D21" s="597">
        <v>19718.1</v>
      </c>
      <c r="E21" s="399">
        <v>25.030810283668885</v>
      </c>
      <c r="F21" s="575">
        <v>69.00745692980205</v>
      </c>
      <c r="H21" s="316"/>
      <c r="I21" s="316"/>
    </row>
    <row r="22" spans="1:9" s="31" customFormat="1" ht="18" customHeight="1">
      <c r="A22" s="588" t="s">
        <v>305</v>
      </c>
      <c r="B22" s="596">
        <v>6583.7</v>
      </c>
      <c r="C22" s="397">
        <v>7132.7</v>
      </c>
      <c r="D22" s="597">
        <v>10253.4</v>
      </c>
      <c r="E22" s="399">
        <v>8.33877606816837</v>
      </c>
      <c r="F22" s="575">
        <v>43.75201536585026</v>
      </c>
      <c r="H22" s="316"/>
      <c r="I22" s="316"/>
    </row>
    <row r="23" spans="1:9" s="31" customFormat="1" ht="18" customHeight="1">
      <c r="A23" s="590" t="s">
        <v>563</v>
      </c>
      <c r="B23" s="600">
        <v>2306.7</v>
      </c>
      <c r="C23" s="403">
        <v>2119.4</v>
      </c>
      <c r="D23" s="601">
        <v>2377.9</v>
      </c>
      <c r="E23" s="404">
        <v>-8.119824858022271</v>
      </c>
      <c r="F23" s="578">
        <v>12.19684816457488</v>
      </c>
      <c r="H23" s="316"/>
      <c r="I23" s="316"/>
    </row>
    <row r="24" spans="1:9" s="21" customFormat="1" ht="20.25" customHeight="1">
      <c r="A24" s="587" t="s">
        <v>531</v>
      </c>
      <c r="B24" s="602">
        <v>57987.8</v>
      </c>
      <c r="C24" s="405">
        <v>72703.4</v>
      </c>
      <c r="D24" s="603">
        <v>85022.9</v>
      </c>
      <c r="E24" s="406">
        <v>25.377062071677116</v>
      </c>
      <c r="F24" s="579">
        <v>16.94487465510554</v>
      </c>
      <c r="H24" s="316"/>
      <c r="I24" s="316"/>
    </row>
    <row r="25" spans="1:9" s="31" customFormat="1" ht="12.75" customHeight="1">
      <c r="A25" s="588" t="s">
        <v>309</v>
      </c>
      <c r="B25" s="596">
        <v>46375.3</v>
      </c>
      <c r="C25" s="397">
        <v>56652.7</v>
      </c>
      <c r="D25" s="597">
        <v>70853</v>
      </c>
      <c r="E25" s="399">
        <v>22.161366072025395</v>
      </c>
      <c r="F25" s="575">
        <v>25.06553085731131</v>
      </c>
      <c r="H25" s="316"/>
      <c r="I25" s="316"/>
    </row>
    <row r="26" spans="1:9" s="31" customFormat="1" ht="15.75" customHeight="1">
      <c r="A26" s="588" t="s">
        <v>310</v>
      </c>
      <c r="B26" s="596">
        <v>7069.6</v>
      </c>
      <c r="C26" s="397">
        <v>11429.9</v>
      </c>
      <c r="D26" s="597">
        <v>11607.9</v>
      </c>
      <c r="E26" s="399">
        <v>61.67675681792461</v>
      </c>
      <c r="F26" s="575">
        <v>1.5573189616707057</v>
      </c>
      <c r="H26" s="316"/>
      <c r="I26" s="316"/>
    </row>
    <row r="27" spans="1:9" s="31" customFormat="1" ht="15" customHeight="1">
      <c r="A27" s="588" t="s">
        <v>311</v>
      </c>
      <c r="B27" s="596">
        <v>1616.8</v>
      </c>
      <c r="C27" s="397">
        <v>3015.3</v>
      </c>
      <c r="D27" s="597">
        <v>1645.6</v>
      </c>
      <c r="E27" s="399">
        <v>86.49802078179118</v>
      </c>
      <c r="F27" s="575">
        <v>-45.424999170895106</v>
      </c>
      <c r="H27" s="316"/>
      <c r="I27" s="316"/>
    </row>
    <row r="28" spans="1:9" s="31" customFormat="1" ht="14.25" customHeight="1">
      <c r="A28" s="588" t="s">
        <v>312</v>
      </c>
      <c r="B28" s="596">
        <v>-606.7</v>
      </c>
      <c r="C28" s="397">
        <v>-31.6</v>
      </c>
      <c r="D28" s="597">
        <v>-52.1</v>
      </c>
      <c r="E28" s="399">
        <v>-94.79149497280369</v>
      </c>
      <c r="F28" s="575">
        <v>64.873417721519</v>
      </c>
      <c r="H28" s="316"/>
      <c r="I28" s="316"/>
    </row>
    <row r="29" spans="1:9" s="31" customFormat="1" ht="14.25" customHeight="1">
      <c r="A29" s="588" t="s">
        <v>313</v>
      </c>
      <c r="B29" s="596">
        <v>167.5</v>
      </c>
      <c r="C29" s="397">
        <v>112.8</v>
      </c>
      <c r="D29" s="597">
        <v>437.2</v>
      </c>
      <c r="E29" s="399">
        <v>-32.656716417910445</v>
      </c>
      <c r="F29" s="575">
        <v>287.5886524822695</v>
      </c>
      <c r="H29" s="316"/>
      <c r="I29" s="316"/>
    </row>
    <row r="30" spans="1:9" s="31" customFormat="1" ht="17.25" customHeight="1">
      <c r="A30" s="590" t="s">
        <v>774</v>
      </c>
      <c r="B30" s="604">
        <v>3365.3</v>
      </c>
      <c r="C30" s="403">
        <v>1524.3</v>
      </c>
      <c r="D30" s="601">
        <v>531.3</v>
      </c>
      <c r="E30" s="407">
        <v>-54.70537544943988</v>
      </c>
      <c r="F30" s="578">
        <v>-65.14465656366856</v>
      </c>
      <c r="H30" s="316"/>
      <c r="I30" s="316"/>
    </row>
    <row r="31" spans="1:9" s="21" customFormat="1" ht="15.75" customHeight="1">
      <c r="A31" s="591" t="s">
        <v>314</v>
      </c>
      <c r="B31" s="605">
        <v>-2621.099999999984</v>
      </c>
      <c r="C31" s="408">
        <v>4020.899999999994</v>
      </c>
      <c r="D31" s="606">
        <v>-5294.299999999988</v>
      </c>
      <c r="E31" s="409">
        <v>-253.40505894471858</v>
      </c>
      <c r="F31" s="580">
        <v>-231.66952672287292</v>
      </c>
      <c r="H31" s="316"/>
      <c r="I31" s="316"/>
    </row>
    <row r="32" spans="1:9" s="21" customFormat="1" ht="21" customHeight="1">
      <c r="A32" s="587" t="s">
        <v>315</v>
      </c>
      <c r="B32" s="607">
        <v>2621.1</v>
      </c>
      <c r="C32" s="410">
        <v>-4020.9</v>
      </c>
      <c r="D32" s="608">
        <v>5294.3</v>
      </c>
      <c r="E32" s="411">
        <v>-253.40505894471778</v>
      </c>
      <c r="F32" s="581">
        <v>-231.66952672287303</v>
      </c>
      <c r="H32" s="316"/>
      <c r="I32" s="316"/>
    </row>
    <row r="33" spans="1:9" s="31" customFormat="1" ht="14.25" customHeight="1">
      <c r="A33" s="588" t="s">
        <v>316</v>
      </c>
      <c r="B33" s="596">
        <v>-168.8</v>
      </c>
      <c r="C33" s="397">
        <v>-6396.6</v>
      </c>
      <c r="D33" s="597">
        <v>2527</v>
      </c>
      <c r="E33" s="399">
        <v>3689.4549763033206</v>
      </c>
      <c r="F33" s="575">
        <v>-139.50536222368135</v>
      </c>
      <c r="H33" s="316"/>
      <c r="I33" s="316"/>
    </row>
    <row r="34" spans="1:9" s="31" customFormat="1" ht="14.25" customHeight="1">
      <c r="A34" s="588" t="s">
        <v>317</v>
      </c>
      <c r="B34" s="596">
        <v>7097.5</v>
      </c>
      <c r="C34" s="397">
        <v>10030.2</v>
      </c>
      <c r="D34" s="597">
        <v>13325</v>
      </c>
      <c r="E34" s="399">
        <v>41.3201831630856</v>
      </c>
      <c r="F34" s="575">
        <v>32.84879663416481</v>
      </c>
      <c r="H34" s="316"/>
      <c r="I34" s="316"/>
    </row>
    <row r="35" spans="1:9" s="402" customFormat="1" ht="14.25" customHeight="1">
      <c r="A35" s="589" t="s">
        <v>318</v>
      </c>
      <c r="B35" s="598">
        <v>6097.5</v>
      </c>
      <c r="C35" s="400">
        <v>6390</v>
      </c>
      <c r="D35" s="599">
        <v>8125</v>
      </c>
      <c r="E35" s="398">
        <v>4.797047970479705</v>
      </c>
      <c r="F35" s="577">
        <v>27.151799687010953</v>
      </c>
      <c r="H35" s="316"/>
      <c r="I35" s="316"/>
    </row>
    <row r="36" spans="1:9" s="402" customFormat="1" ht="14.25" customHeight="1">
      <c r="A36" s="589" t="s">
        <v>319</v>
      </c>
      <c r="B36" s="598">
        <v>750</v>
      </c>
      <c r="C36" s="400">
        <v>3300</v>
      </c>
      <c r="D36" s="599">
        <v>3900</v>
      </c>
      <c r="E36" s="399" t="s">
        <v>650</v>
      </c>
      <c r="F36" s="577">
        <v>18.181818181818183</v>
      </c>
      <c r="H36" s="316"/>
      <c r="I36" s="316"/>
    </row>
    <row r="37" spans="1:9" s="402" customFormat="1" ht="15.75" customHeight="1">
      <c r="A37" s="589" t="s">
        <v>320</v>
      </c>
      <c r="B37" s="598">
        <v>0</v>
      </c>
      <c r="C37" s="400">
        <v>0</v>
      </c>
      <c r="D37" s="599">
        <v>0</v>
      </c>
      <c r="E37" s="399" t="s">
        <v>650</v>
      </c>
      <c r="F37" s="575" t="s">
        <v>650</v>
      </c>
      <c r="H37" s="316"/>
      <c r="I37" s="316"/>
    </row>
    <row r="38" spans="1:9" s="402" customFormat="1" ht="16.5" customHeight="1">
      <c r="A38" s="589" t="s">
        <v>321</v>
      </c>
      <c r="B38" s="598">
        <v>250</v>
      </c>
      <c r="C38" s="400">
        <v>340.2</v>
      </c>
      <c r="D38" s="599">
        <v>1300</v>
      </c>
      <c r="E38" s="399" t="s">
        <v>650</v>
      </c>
      <c r="F38" s="575">
        <v>282.12815990593765</v>
      </c>
      <c r="H38" s="316"/>
      <c r="I38" s="316"/>
    </row>
    <row r="39" spans="1:9" s="402" customFormat="1" ht="15" customHeight="1">
      <c r="A39" s="589" t="s">
        <v>532</v>
      </c>
      <c r="B39" s="596">
        <v>-7017.7</v>
      </c>
      <c r="C39" s="412">
        <v>-16781.3</v>
      </c>
      <c r="D39" s="609">
        <v>-10303.5</v>
      </c>
      <c r="E39" s="398">
        <v>139.12820439745215</v>
      </c>
      <c r="F39" s="577">
        <v>-38.6013002568335</v>
      </c>
      <c r="H39" s="316"/>
      <c r="I39" s="316"/>
    </row>
    <row r="40" spans="1:9" s="402" customFormat="1" ht="18" customHeight="1">
      <c r="A40" s="589" t="s">
        <v>322</v>
      </c>
      <c r="B40" s="598">
        <v>-248.6</v>
      </c>
      <c r="C40" s="400">
        <v>354.5</v>
      </c>
      <c r="D40" s="599">
        <v>-494.5</v>
      </c>
      <c r="E40" s="401">
        <v>-242.59855189058732</v>
      </c>
      <c r="F40" s="576">
        <v>-239.4922425952045</v>
      </c>
      <c r="H40" s="316"/>
      <c r="I40" s="316"/>
    </row>
    <row r="41" spans="1:9" s="31" customFormat="1" ht="16.5" customHeight="1" thickBot="1">
      <c r="A41" s="592" t="s">
        <v>323</v>
      </c>
      <c r="B41" s="610">
        <v>2789.9</v>
      </c>
      <c r="C41" s="582">
        <v>2375.7</v>
      </c>
      <c r="D41" s="611">
        <v>2767.3</v>
      </c>
      <c r="E41" s="583">
        <v>-14.846410265600927</v>
      </c>
      <c r="F41" s="584">
        <v>16.48356273940314</v>
      </c>
      <c r="H41" s="316"/>
      <c r="I41" s="316"/>
    </row>
    <row r="42" spans="1:6" ht="15.75" customHeight="1">
      <c r="A42" s="413"/>
      <c r="B42" s="415"/>
      <c r="C42" s="415"/>
      <c r="D42" s="415"/>
      <c r="E42" s="416"/>
      <c r="F42" s="417"/>
    </row>
    <row r="43" spans="1:6" ht="13.5" customHeight="1">
      <c r="A43" s="418" t="s">
        <v>324</v>
      </c>
      <c r="B43" s="390"/>
      <c r="C43" s="390"/>
      <c r="D43" s="390"/>
      <c r="E43" s="390"/>
      <c r="F43" s="390"/>
    </row>
    <row r="44" spans="1:6" ht="13.5" customHeight="1">
      <c r="A44" s="418" t="s">
        <v>533</v>
      </c>
      <c r="B44" s="390"/>
      <c r="C44" s="390"/>
      <c r="D44" s="1408"/>
      <c r="E44" s="390"/>
      <c r="F44" s="390"/>
    </row>
    <row r="45" spans="1:6" ht="15.75" customHeight="1">
      <c r="A45" s="418" t="s">
        <v>325</v>
      </c>
      <c r="B45" s="390"/>
      <c r="C45" s="390"/>
      <c r="D45" s="390"/>
      <c r="E45" s="390"/>
      <c r="F45" s="390"/>
    </row>
    <row r="46" spans="1:6" ht="15.75" customHeight="1">
      <c r="A46" s="418" t="s">
        <v>573</v>
      </c>
      <c r="B46" s="390"/>
      <c r="C46" s="390"/>
      <c r="D46" s="390"/>
      <c r="E46" s="390"/>
      <c r="F46" s="390"/>
    </row>
    <row r="47" spans="1:8" ht="15" customHeight="1">
      <c r="A47" s="419" t="s">
        <v>534</v>
      </c>
      <c r="B47" s="390"/>
      <c r="C47" s="390"/>
      <c r="D47" s="390"/>
      <c r="E47" s="390"/>
      <c r="F47" s="390"/>
      <c r="G47" s="42"/>
      <c r="H47" s="42"/>
    </row>
    <row r="48" spans="1:6" ht="15.75" customHeight="1">
      <c r="A48" s="390"/>
      <c r="B48" s="390"/>
      <c r="C48" s="390"/>
      <c r="D48" s="390"/>
      <c r="E48" s="390"/>
      <c r="F48" s="390"/>
    </row>
    <row r="49" spans="1:6" ht="12.75">
      <c r="A49" s="390"/>
      <c r="B49" s="390"/>
      <c r="C49" s="390"/>
      <c r="D49" s="390"/>
      <c r="E49" s="390"/>
      <c r="F49" s="390"/>
    </row>
    <row r="50" ht="16.5" customHeight="1"/>
    <row r="51" ht="17.25" customHeight="1"/>
    <row r="52" ht="16.5" customHeight="1"/>
  </sheetData>
  <sheetProtection/>
  <mergeCells count="6">
    <mergeCell ref="B6:D6"/>
    <mergeCell ref="E6:F6"/>
    <mergeCell ref="A1:F1"/>
    <mergeCell ref="A2:F2"/>
    <mergeCell ref="A3:F3"/>
    <mergeCell ref="A4:F4"/>
  </mergeCells>
  <printOptions horizontalCentered="1"/>
  <pageMargins left="0.75" right="0.75" top="1" bottom="1" header="0.5" footer="0.5"/>
  <pageSetup fitToHeight="1" fitToWidth="1" horizontalDpi="300" verticalDpi="300" orientation="portrait" paperSize="9" scale="97" r:id="rId1"/>
</worksheet>
</file>

<file path=xl/worksheets/sheet28.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K6" sqref="K6"/>
    </sheetView>
  </sheetViews>
  <sheetFormatPr defaultColWidth="9.140625" defaultRowHeight="12.75"/>
  <cols>
    <col min="1" max="1" width="4.00390625" style="296" customWidth="1"/>
    <col min="2" max="2" width="23.7109375" style="296" customWidth="1"/>
    <col min="3" max="4" width="10.28125" style="296" customWidth="1"/>
    <col min="5" max="6" width="10.57421875" style="296" customWidth="1"/>
    <col min="7" max="7" width="8.28125" style="296" customWidth="1"/>
    <col min="8" max="8" width="8.140625" style="296" customWidth="1"/>
    <col min="9" max="16384" width="9.140625" style="296" customWidth="1"/>
  </cols>
  <sheetData>
    <row r="1" ht="15.75">
      <c r="D1" s="420" t="s">
        <v>987</v>
      </c>
    </row>
    <row r="2" spans="1:8" ht="15.75">
      <c r="A2" s="1441" t="s">
        <v>536</v>
      </c>
      <c r="B2" s="1441"/>
      <c r="C2" s="1441"/>
      <c r="D2" s="1441"/>
      <c r="E2" s="1441"/>
      <c r="F2" s="1441"/>
      <c r="G2" s="1441"/>
      <c r="H2" s="1441"/>
    </row>
    <row r="3" spans="1:8" ht="15.75">
      <c r="A3" s="156"/>
      <c r="B3" s="156"/>
      <c r="C3" s="18"/>
      <c r="D3" s="18"/>
      <c r="E3" s="156"/>
      <c r="F3" s="156"/>
      <c r="G3" s="18"/>
      <c r="H3" s="18"/>
    </row>
    <row r="4" spans="1:8" ht="12.75" thickBot="1">
      <c r="A4" s="421"/>
      <c r="G4" s="422"/>
      <c r="H4" s="422" t="s">
        <v>34</v>
      </c>
    </row>
    <row r="5" spans="1:8" ht="14.25" customHeight="1">
      <c r="A5" s="1625" t="s">
        <v>327</v>
      </c>
      <c r="B5" s="1628" t="s">
        <v>328</v>
      </c>
      <c r="C5" s="953"/>
      <c r="D5" s="948"/>
      <c r="E5" s="954"/>
      <c r="F5" s="950"/>
      <c r="G5" s="1631" t="s">
        <v>537</v>
      </c>
      <c r="H5" s="1632"/>
    </row>
    <row r="6" spans="1:8" ht="12.75" customHeight="1">
      <c r="A6" s="1626"/>
      <c r="B6" s="1629"/>
      <c r="C6" s="955">
        <v>2006</v>
      </c>
      <c r="D6" s="949">
        <v>2007</v>
      </c>
      <c r="E6" s="301">
        <v>2007</v>
      </c>
      <c r="F6" s="947">
        <v>2008</v>
      </c>
      <c r="G6" s="1623" t="s">
        <v>1036</v>
      </c>
      <c r="H6" s="1624"/>
    </row>
    <row r="7" spans="1:8" ht="13.5" customHeight="1">
      <c r="A7" s="1627"/>
      <c r="B7" s="1630"/>
      <c r="C7" s="632" t="s">
        <v>267</v>
      </c>
      <c r="D7" s="423" t="s">
        <v>1033</v>
      </c>
      <c r="E7" s="423" t="s">
        <v>267</v>
      </c>
      <c r="F7" s="652" t="s">
        <v>1037</v>
      </c>
      <c r="G7" s="642" t="s">
        <v>8</v>
      </c>
      <c r="H7" s="502" t="s">
        <v>468</v>
      </c>
    </row>
    <row r="8" spans="1:8" ht="13.5" customHeight="1">
      <c r="A8" s="612">
        <v>1</v>
      </c>
      <c r="B8" s="628" t="s">
        <v>329</v>
      </c>
      <c r="C8" s="633">
        <v>62970.282</v>
      </c>
      <c r="D8" s="424">
        <v>70431.282</v>
      </c>
      <c r="E8" s="424">
        <v>74445.344</v>
      </c>
      <c r="F8" s="956">
        <v>82568.026</v>
      </c>
      <c r="G8" s="643">
        <f aca="true" t="shared" si="0" ref="G8:G39">D8-C8</f>
        <v>7461.000000000007</v>
      </c>
      <c r="H8" s="613">
        <f aca="true" t="shared" si="1" ref="H8:H39">F8-E8</f>
        <v>8122.682000000001</v>
      </c>
    </row>
    <row r="9" spans="1:8" ht="13.5" customHeight="1">
      <c r="A9" s="614"/>
      <c r="B9" s="629" t="s">
        <v>330</v>
      </c>
      <c r="C9" s="634">
        <v>60855.106999999996</v>
      </c>
      <c r="D9" s="425">
        <v>67685.282</v>
      </c>
      <c r="E9" s="425">
        <v>72380.344</v>
      </c>
      <c r="F9" s="615">
        <v>80672.351</v>
      </c>
      <c r="G9" s="644">
        <f t="shared" si="0"/>
        <v>6830.17500000001</v>
      </c>
      <c r="H9" s="615">
        <f t="shared" si="1"/>
        <v>8292.006999999998</v>
      </c>
    </row>
    <row r="10" spans="1:8" ht="13.5" customHeight="1">
      <c r="A10" s="616"/>
      <c r="B10" s="630" t="s">
        <v>331</v>
      </c>
      <c r="C10" s="635">
        <v>9209.282</v>
      </c>
      <c r="D10" s="426">
        <v>17857.782</v>
      </c>
      <c r="E10" s="426">
        <v>13768.844</v>
      </c>
      <c r="F10" s="617">
        <v>26239.026</v>
      </c>
      <c r="G10" s="645">
        <f t="shared" si="0"/>
        <v>8648.5</v>
      </c>
      <c r="H10" s="617">
        <f t="shared" si="1"/>
        <v>12470.182000000003</v>
      </c>
    </row>
    <row r="11" spans="1:8" ht="13.5" customHeight="1">
      <c r="A11" s="616"/>
      <c r="B11" s="630" t="s">
        <v>332</v>
      </c>
      <c r="C11" s="635">
        <v>51645.825</v>
      </c>
      <c r="D11" s="426">
        <v>49827.5</v>
      </c>
      <c r="E11" s="426">
        <v>58611.5</v>
      </c>
      <c r="F11" s="617">
        <v>54433.325</v>
      </c>
      <c r="G11" s="645">
        <f t="shared" si="0"/>
        <v>-1818.324999999997</v>
      </c>
      <c r="H11" s="617">
        <f t="shared" si="1"/>
        <v>-4178.175000000003</v>
      </c>
    </row>
    <row r="12" spans="1:8" ht="13.5" customHeight="1">
      <c r="A12" s="614"/>
      <c r="B12" s="629" t="s">
        <v>333</v>
      </c>
      <c r="C12" s="635">
        <v>2115.175</v>
      </c>
      <c r="D12" s="426">
        <v>2746</v>
      </c>
      <c r="E12" s="426">
        <v>2065</v>
      </c>
      <c r="F12" s="617">
        <v>1895.675</v>
      </c>
      <c r="G12" s="645">
        <f t="shared" si="0"/>
        <v>630.8249999999998</v>
      </c>
      <c r="H12" s="617">
        <f t="shared" si="1"/>
        <v>-169.32500000000005</v>
      </c>
    </row>
    <row r="13" spans="1:8" ht="13.5" customHeight="1" hidden="1">
      <c r="A13" s="616"/>
      <c r="B13" s="630" t="s">
        <v>334</v>
      </c>
      <c r="C13" s="635">
        <v>400</v>
      </c>
      <c r="D13" s="426">
        <v>0</v>
      </c>
      <c r="E13" s="426">
        <v>0</v>
      </c>
      <c r="F13" s="617"/>
      <c r="G13" s="645">
        <f t="shared" si="0"/>
        <v>-400</v>
      </c>
      <c r="H13" s="617">
        <f t="shared" si="1"/>
        <v>0</v>
      </c>
    </row>
    <row r="14" spans="1:8" ht="13.5" customHeight="1">
      <c r="A14" s="612">
        <v>2</v>
      </c>
      <c r="B14" s="628" t="s">
        <v>335</v>
      </c>
      <c r="C14" s="633">
        <v>17959.214</v>
      </c>
      <c r="D14" s="424">
        <v>19177.121</v>
      </c>
      <c r="E14" s="424">
        <v>19177.121</v>
      </c>
      <c r="F14" s="613">
        <v>19565.432999999997</v>
      </c>
      <c r="G14" s="643">
        <f t="shared" si="0"/>
        <v>1217.9069999999992</v>
      </c>
      <c r="H14" s="613">
        <f t="shared" si="1"/>
        <v>388.3119999999981</v>
      </c>
    </row>
    <row r="15" spans="1:8" ht="13.5" customHeight="1">
      <c r="A15" s="614"/>
      <c r="B15" s="629" t="s">
        <v>330</v>
      </c>
      <c r="C15" s="634">
        <v>7789.646000000001</v>
      </c>
      <c r="D15" s="425">
        <v>7209.651</v>
      </c>
      <c r="E15" s="425">
        <v>7798.9220000000005</v>
      </c>
      <c r="F15" s="615">
        <v>6251.275</v>
      </c>
      <c r="G15" s="644">
        <f t="shared" si="0"/>
        <v>-579.9950000000008</v>
      </c>
      <c r="H15" s="615">
        <f t="shared" si="1"/>
        <v>-1547.6470000000008</v>
      </c>
    </row>
    <row r="16" spans="1:8" ht="13.5" customHeight="1">
      <c r="A16" s="616"/>
      <c r="B16" s="630" t="s">
        <v>336</v>
      </c>
      <c r="C16" s="635">
        <v>1518.622</v>
      </c>
      <c r="D16" s="426">
        <v>518.627</v>
      </c>
      <c r="E16" s="426">
        <v>1518.622</v>
      </c>
      <c r="F16" s="617">
        <v>4.575</v>
      </c>
      <c r="G16" s="645">
        <f t="shared" si="0"/>
        <v>-999.9950000000001</v>
      </c>
      <c r="H16" s="617">
        <f t="shared" si="1"/>
        <v>-1514.047</v>
      </c>
    </row>
    <row r="17" spans="1:8" ht="13.5" customHeight="1">
      <c r="A17" s="616"/>
      <c r="B17" s="630" t="s">
        <v>332</v>
      </c>
      <c r="C17" s="635">
        <v>6271.024</v>
      </c>
      <c r="D17" s="426">
        <v>6691.024</v>
      </c>
      <c r="E17" s="426">
        <v>6280.3</v>
      </c>
      <c r="F17" s="617">
        <v>6246.7</v>
      </c>
      <c r="G17" s="645">
        <f t="shared" si="0"/>
        <v>420</v>
      </c>
      <c r="H17" s="617">
        <f t="shared" si="1"/>
        <v>-33.600000000000364</v>
      </c>
    </row>
    <row r="18" spans="1:8" ht="13.5" customHeight="1">
      <c r="A18" s="614"/>
      <c r="B18" s="629" t="s">
        <v>337</v>
      </c>
      <c r="C18" s="635">
        <v>10169.568</v>
      </c>
      <c r="D18" s="426">
        <v>11967.47</v>
      </c>
      <c r="E18" s="426">
        <v>11378.199</v>
      </c>
      <c r="F18" s="617">
        <v>13314.158</v>
      </c>
      <c r="G18" s="645">
        <f t="shared" si="0"/>
        <v>1797.902</v>
      </c>
      <c r="H18" s="617">
        <f t="shared" si="1"/>
        <v>1935.958999999999</v>
      </c>
    </row>
    <row r="19" spans="1:8" ht="13.5" customHeight="1">
      <c r="A19" s="612">
        <v>3</v>
      </c>
      <c r="B19" s="628" t="s">
        <v>338</v>
      </c>
      <c r="C19" s="633">
        <v>3876.759</v>
      </c>
      <c r="D19" s="424">
        <v>3876.759</v>
      </c>
      <c r="E19" s="424">
        <v>1516.915</v>
      </c>
      <c r="F19" s="613">
        <v>1516.915</v>
      </c>
      <c r="G19" s="643">
        <f t="shared" si="0"/>
        <v>0</v>
      </c>
      <c r="H19" s="613">
        <f t="shared" si="1"/>
        <v>0</v>
      </c>
    </row>
    <row r="20" spans="1:8" ht="13.5" customHeight="1">
      <c r="A20" s="614"/>
      <c r="B20" s="629" t="s">
        <v>330</v>
      </c>
      <c r="C20" s="636">
        <v>254.384</v>
      </c>
      <c r="D20" s="427">
        <v>275.154</v>
      </c>
      <c r="E20" s="427">
        <v>279.501</v>
      </c>
      <c r="F20" s="618">
        <v>386.04</v>
      </c>
      <c r="G20" s="646">
        <f t="shared" si="0"/>
        <v>20.77000000000001</v>
      </c>
      <c r="H20" s="618">
        <f t="shared" si="1"/>
        <v>106.53900000000004</v>
      </c>
    </row>
    <row r="21" spans="1:8" ht="13.5" customHeight="1">
      <c r="A21" s="616"/>
      <c r="B21" s="630" t="s">
        <v>331</v>
      </c>
      <c r="C21" s="635">
        <v>254.384</v>
      </c>
      <c r="D21" s="426">
        <v>275.154</v>
      </c>
      <c r="E21" s="426">
        <v>279.501</v>
      </c>
      <c r="F21" s="617">
        <v>386.04</v>
      </c>
      <c r="G21" s="645">
        <f t="shared" si="0"/>
        <v>20.77000000000001</v>
      </c>
      <c r="H21" s="617">
        <f t="shared" si="1"/>
        <v>106.53900000000004</v>
      </c>
    </row>
    <row r="22" spans="1:8" ht="13.5" customHeight="1">
      <c r="A22" s="616"/>
      <c r="B22" s="630" t="s">
        <v>332</v>
      </c>
      <c r="C22" s="635">
        <v>0</v>
      </c>
      <c r="D22" s="426">
        <v>0</v>
      </c>
      <c r="E22" s="426">
        <v>0</v>
      </c>
      <c r="F22" s="617">
        <v>0</v>
      </c>
      <c r="G22" s="645">
        <f t="shared" si="0"/>
        <v>0</v>
      </c>
      <c r="H22" s="617">
        <f t="shared" si="1"/>
        <v>0</v>
      </c>
    </row>
    <row r="23" spans="1:8" ht="13.5" customHeight="1">
      <c r="A23" s="614"/>
      <c r="B23" s="629" t="s">
        <v>337</v>
      </c>
      <c r="C23" s="635">
        <v>3622.375</v>
      </c>
      <c r="D23" s="426">
        <v>3601.605</v>
      </c>
      <c r="E23" s="426">
        <v>1237.414</v>
      </c>
      <c r="F23" s="617">
        <v>1130.875</v>
      </c>
      <c r="G23" s="645">
        <f t="shared" si="0"/>
        <v>-20.769999999999982</v>
      </c>
      <c r="H23" s="617">
        <f t="shared" si="1"/>
        <v>-106.53899999999999</v>
      </c>
    </row>
    <row r="24" spans="1:8" ht="13.5" customHeight="1">
      <c r="A24" s="612">
        <v>4</v>
      </c>
      <c r="B24" s="628" t="s">
        <v>339</v>
      </c>
      <c r="C24" s="637">
        <v>1678.879</v>
      </c>
      <c r="D24" s="428">
        <v>1390.996</v>
      </c>
      <c r="E24" s="428">
        <v>1390.996</v>
      </c>
      <c r="F24" s="619">
        <v>2387.958</v>
      </c>
      <c r="G24" s="647">
        <f t="shared" si="0"/>
        <v>-287.8829999999998</v>
      </c>
      <c r="H24" s="619">
        <f t="shared" si="1"/>
        <v>996.962</v>
      </c>
    </row>
    <row r="25" spans="1:8" ht="13.5" customHeight="1">
      <c r="A25" s="614"/>
      <c r="B25" s="629" t="s">
        <v>330</v>
      </c>
      <c r="C25" s="636">
        <v>55.322</v>
      </c>
      <c r="D25" s="427">
        <v>52.652</v>
      </c>
      <c r="E25" s="427">
        <v>62.695</v>
      </c>
      <c r="F25" s="618">
        <v>332.397</v>
      </c>
      <c r="G25" s="646">
        <f t="shared" si="0"/>
        <v>-2.6700000000000017</v>
      </c>
      <c r="H25" s="618">
        <f t="shared" si="1"/>
        <v>269.702</v>
      </c>
    </row>
    <row r="26" spans="1:8" ht="13.5" customHeight="1">
      <c r="A26" s="616"/>
      <c r="B26" s="630" t="s">
        <v>331</v>
      </c>
      <c r="C26" s="635">
        <v>55.322</v>
      </c>
      <c r="D26" s="426">
        <v>52.652</v>
      </c>
      <c r="E26" s="426">
        <v>62.695</v>
      </c>
      <c r="F26" s="617">
        <v>332.397</v>
      </c>
      <c r="G26" s="645">
        <f t="shared" si="0"/>
        <v>-2.6700000000000017</v>
      </c>
      <c r="H26" s="617">
        <f t="shared" si="1"/>
        <v>269.702</v>
      </c>
    </row>
    <row r="27" spans="1:8" ht="13.5" customHeight="1">
      <c r="A27" s="614"/>
      <c r="B27" s="629" t="s">
        <v>337</v>
      </c>
      <c r="C27" s="635">
        <v>1623.557</v>
      </c>
      <c r="D27" s="426">
        <v>1338.344</v>
      </c>
      <c r="E27" s="426">
        <v>1328.3010000000002</v>
      </c>
      <c r="F27" s="617">
        <v>2055.561</v>
      </c>
      <c r="G27" s="645">
        <f t="shared" si="0"/>
        <v>-285.21299999999997</v>
      </c>
      <c r="H27" s="617">
        <f t="shared" si="1"/>
        <v>727.26</v>
      </c>
    </row>
    <row r="28" spans="1:8" ht="13.5" customHeight="1">
      <c r="A28" s="612">
        <v>5</v>
      </c>
      <c r="B28" s="628" t="s">
        <v>340</v>
      </c>
      <c r="C28" s="637">
        <v>3469.774</v>
      </c>
      <c r="D28" s="428">
        <v>3150.4429999999998</v>
      </c>
      <c r="E28" s="428">
        <v>2773.491</v>
      </c>
      <c r="F28" s="619">
        <v>1191.2</v>
      </c>
      <c r="G28" s="647">
        <f t="shared" si="0"/>
        <v>-319.33100000000013</v>
      </c>
      <c r="H28" s="619">
        <f t="shared" si="1"/>
        <v>-1582.291</v>
      </c>
    </row>
    <row r="29" spans="1:8" ht="13.5" customHeight="1">
      <c r="A29" s="614"/>
      <c r="B29" s="629" t="s">
        <v>330</v>
      </c>
      <c r="C29" s="636">
        <v>944.6</v>
      </c>
      <c r="D29" s="427">
        <v>944.6</v>
      </c>
      <c r="E29" s="427">
        <v>944.6</v>
      </c>
      <c r="F29" s="618">
        <v>944.6</v>
      </c>
      <c r="G29" s="646">
        <f t="shared" si="0"/>
        <v>0</v>
      </c>
      <c r="H29" s="618">
        <f t="shared" si="1"/>
        <v>0</v>
      </c>
    </row>
    <row r="30" spans="1:8" ht="13.5" customHeight="1">
      <c r="A30" s="616"/>
      <c r="B30" s="630" t="s">
        <v>341</v>
      </c>
      <c r="C30" s="635">
        <v>944.6</v>
      </c>
      <c r="D30" s="426">
        <v>944.6</v>
      </c>
      <c r="E30" s="426">
        <v>944.6</v>
      </c>
      <c r="F30" s="617">
        <v>944.6</v>
      </c>
      <c r="G30" s="645">
        <f t="shared" si="0"/>
        <v>0</v>
      </c>
      <c r="H30" s="617">
        <f t="shared" si="1"/>
        <v>0</v>
      </c>
    </row>
    <row r="31" spans="1:8" ht="13.5" customHeight="1">
      <c r="A31" s="614"/>
      <c r="B31" s="629" t="s">
        <v>342</v>
      </c>
      <c r="C31" s="635">
        <v>2525.174</v>
      </c>
      <c r="D31" s="426">
        <v>2205.843</v>
      </c>
      <c r="E31" s="426">
        <v>1828.891</v>
      </c>
      <c r="F31" s="617">
        <v>246.6</v>
      </c>
      <c r="G31" s="645">
        <f t="shared" si="0"/>
        <v>-319.33100000000013</v>
      </c>
      <c r="H31" s="617">
        <f t="shared" si="1"/>
        <v>-1582.2910000000002</v>
      </c>
    </row>
    <row r="32" spans="1:8" ht="13.5" customHeight="1">
      <c r="A32" s="614"/>
      <c r="B32" s="629" t="s">
        <v>343</v>
      </c>
      <c r="C32" s="635">
        <v>1051.8</v>
      </c>
      <c r="D32" s="426">
        <v>732.345</v>
      </c>
      <c r="E32" s="426">
        <v>355.393</v>
      </c>
      <c r="F32" s="617">
        <v>357.393</v>
      </c>
      <c r="G32" s="645">
        <f t="shared" si="0"/>
        <v>-319.4549999999999</v>
      </c>
      <c r="H32" s="617">
        <f t="shared" si="1"/>
        <v>2</v>
      </c>
    </row>
    <row r="33" spans="1:8" ht="13.5" customHeight="1">
      <c r="A33" s="612">
        <v>6</v>
      </c>
      <c r="B33" s="628" t="s">
        <v>344</v>
      </c>
      <c r="C33" s="638">
        <v>1071</v>
      </c>
      <c r="D33" s="429">
        <v>-16781.3</v>
      </c>
      <c r="E33" s="429">
        <v>-3122.5</v>
      </c>
      <c r="F33" s="620">
        <v>-13426</v>
      </c>
      <c r="G33" s="648">
        <f t="shared" si="0"/>
        <v>-17852.3</v>
      </c>
      <c r="H33" s="620">
        <f t="shared" si="1"/>
        <v>-10303.5</v>
      </c>
    </row>
    <row r="34" spans="1:8" ht="13.5" customHeight="1">
      <c r="A34" s="612"/>
      <c r="B34" s="629" t="s">
        <v>214</v>
      </c>
      <c r="C34" s="635">
        <v>1071</v>
      </c>
      <c r="D34" s="426">
        <v>-16781.3</v>
      </c>
      <c r="E34" s="426">
        <v>-3122.5</v>
      </c>
      <c r="F34" s="617">
        <v>-13426</v>
      </c>
      <c r="G34" s="645">
        <f t="shared" si="0"/>
        <v>-17852.3</v>
      </c>
      <c r="H34" s="617">
        <f t="shared" si="1"/>
        <v>-10303.5</v>
      </c>
    </row>
    <row r="35" spans="1:10" ht="13.5" customHeight="1">
      <c r="A35" s="612">
        <v>7</v>
      </c>
      <c r="B35" s="628" t="s">
        <v>345</v>
      </c>
      <c r="C35" s="633">
        <v>91025.908</v>
      </c>
      <c r="D35" s="424">
        <v>81245.301</v>
      </c>
      <c r="E35" s="424">
        <v>96181.367</v>
      </c>
      <c r="F35" s="613">
        <v>93803.532</v>
      </c>
      <c r="G35" s="643">
        <f t="shared" si="0"/>
        <v>-9780.606999999989</v>
      </c>
      <c r="H35" s="613">
        <f t="shared" si="1"/>
        <v>-2377.834999999992</v>
      </c>
      <c r="J35" s="832"/>
    </row>
    <row r="36" spans="1:8" ht="13.5" customHeight="1">
      <c r="A36" s="612"/>
      <c r="B36" s="628" t="s">
        <v>346</v>
      </c>
      <c r="C36" s="633">
        <v>70970.059</v>
      </c>
      <c r="D36" s="424">
        <v>59386.039000000004</v>
      </c>
      <c r="E36" s="424">
        <v>78343.562</v>
      </c>
      <c r="F36" s="613">
        <v>75160.663</v>
      </c>
      <c r="G36" s="643">
        <f t="shared" si="0"/>
        <v>-11584.01999999999</v>
      </c>
      <c r="H36" s="613">
        <f t="shared" si="1"/>
        <v>-3182.899000000005</v>
      </c>
    </row>
    <row r="37" spans="1:8" ht="13.5" customHeight="1">
      <c r="A37" s="621"/>
      <c r="B37" s="630" t="s">
        <v>347</v>
      </c>
      <c r="C37" s="639">
        <v>12108.61</v>
      </c>
      <c r="D37" s="430">
        <v>1922.915</v>
      </c>
      <c r="E37" s="430">
        <v>12507.161999999998</v>
      </c>
      <c r="F37" s="622">
        <v>13536.038000000004</v>
      </c>
      <c r="G37" s="649">
        <f t="shared" si="0"/>
        <v>-10185.695</v>
      </c>
      <c r="H37" s="622">
        <f t="shared" si="1"/>
        <v>1028.8760000000057</v>
      </c>
    </row>
    <row r="38" spans="1:8" ht="13.5" customHeight="1">
      <c r="A38" s="623"/>
      <c r="B38" s="630" t="s">
        <v>538</v>
      </c>
      <c r="C38" s="640">
        <v>58861.44899999999</v>
      </c>
      <c r="D38" s="431">
        <v>57463.124</v>
      </c>
      <c r="E38" s="431">
        <v>65836.4</v>
      </c>
      <c r="F38" s="624">
        <v>61624.62499999999</v>
      </c>
      <c r="G38" s="650">
        <f t="shared" si="0"/>
        <v>-1398.3249999999898</v>
      </c>
      <c r="H38" s="624">
        <f>F38-E38</f>
        <v>-4211.7750000000015</v>
      </c>
    </row>
    <row r="39" spans="1:8" ht="13.5" customHeight="1">
      <c r="A39" s="621"/>
      <c r="B39" s="628" t="s">
        <v>348</v>
      </c>
      <c r="C39" s="637">
        <v>20055.849</v>
      </c>
      <c r="D39" s="428">
        <v>21859.262</v>
      </c>
      <c r="E39" s="428">
        <v>17837.805</v>
      </c>
      <c r="F39" s="619">
        <v>18642.869</v>
      </c>
      <c r="G39" s="647">
        <f t="shared" si="0"/>
        <v>1803.4130000000005</v>
      </c>
      <c r="H39" s="619">
        <f t="shared" si="1"/>
        <v>805.0639999999985</v>
      </c>
    </row>
    <row r="40" spans="1:8" ht="13.5" customHeight="1" thickBot="1">
      <c r="A40" s="625"/>
      <c r="B40" s="631"/>
      <c r="C40" s="641"/>
      <c r="D40" s="626"/>
      <c r="E40" s="626"/>
      <c r="F40" s="627"/>
      <c r="G40" s="651"/>
      <c r="H40" s="627"/>
    </row>
    <row r="41" spans="1:8" ht="12">
      <c r="A41" s="432"/>
      <c r="B41" s="390"/>
      <c r="C41" s="433"/>
      <c r="D41" s="433"/>
      <c r="E41" s="433"/>
      <c r="F41" s="433"/>
      <c r="G41" s="433"/>
      <c r="H41" s="433"/>
    </row>
    <row r="42" ht="12">
      <c r="A42" s="421"/>
    </row>
    <row r="43" ht="12">
      <c r="A43" s="421"/>
    </row>
    <row r="44" ht="12">
      <c r="A44" s="421"/>
    </row>
    <row r="45" ht="12">
      <c r="H45" s="832"/>
    </row>
    <row r="46" ht="12.75">
      <c r="H46" s="837"/>
    </row>
    <row r="47" ht="12">
      <c r="F47" s="832"/>
    </row>
  </sheetData>
  <sheetProtection/>
  <mergeCells count="5">
    <mergeCell ref="G6:H6"/>
    <mergeCell ref="A2:H2"/>
    <mergeCell ref="A5:A7"/>
    <mergeCell ref="B5:B7"/>
    <mergeCell ref="G5:H5"/>
  </mergeCells>
  <printOptions horizontalCentered="1"/>
  <pageMargins left="0.78" right="0.6" top="1.2" bottom="1" header="0.5" footer="0.5"/>
  <pageSetup fitToHeight="1" fitToWidth="1"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B1:I18"/>
  <sheetViews>
    <sheetView zoomScalePageLayoutView="0" workbookViewId="0" topLeftCell="A1">
      <selection activeCell="H20" sqref="H20"/>
    </sheetView>
  </sheetViews>
  <sheetFormatPr defaultColWidth="9.140625" defaultRowHeight="12.75"/>
  <cols>
    <col min="1" max="1" width="5.00390625" style="0" customWidth="1"/>
    <col min="2" max="2" width="18.140625" style="0" customWidth="1"/>
    <col min="3" max="3" width="8.7109375" style="0" customWidth="1"/>
    <col min="5" max="5" width="9.7109375" style="0" customWidth="1"/>
    <col min="6" max="6" width="8.57421875" style="0" customWidth="1"/>
    <col min="7" max="7" width="7.8515625" style="0" customWidth="1"/>
    <col min="8" max="8" width="8.140625" style="0" customWidth="1"/>
    <col min="9" max="9" width="8.28125" style="0" customWidth="1"/>
  </cols>
  <sheetData>
    <row r="1" spans="2:9" ht="15.75">
      <c r="B1" s="1441" t="s">
        <v>988</v>
      </c>
      <c r="C1" s="1441"/>
      <c r="D1" s="1441"/>
      <c r="E1" s="1441"/>
      <c r="F1" s="1441"/>
      <c r="G1" s="1441"/>
      <c r="H1" s="1441"/>
      <c r="I1" s="1441"/>
    </row>
    <row r="2" spans="2:9" ht="15.75">
      <c r="B2" s="1441" t="s">
        <v>1066</v>
      </c>
      <c r="C2" s="1441"/>
      <c r="D2" s="1441"/>
      <c r="E2" s="1441"/>
      <c r="F2" s="1441"/>
      <c r="G2" s="1441"/>
      <c r="H2" s="1441"/>
      <c r="I2" s="1441"/>
    </row>
    <row r="3" spans="2:9" ht="15.75">
      <c r="B3" s="1441" t="s">
        <v>1028</v>
      </c>
      <c r="C3" s="1441"/>
      <c r="D3" s="1441"/>
      <c r="E3" s="1441"/>
      <c r="F3" s="1441"/>
      <c r="G3" s="1441"/>
      <c r="H3" s="1441"/>
      <c r="I3" s="1441"/>
    </row>
    <row r="4" spans="2:7" ht="13.5" thickBot="1">
      <c r="B4" s="957"/>
      <c r="C4" s="957"/>
      <c r="D4" s="957"/>
      <c r="E4" s="957"/>
      <c r="F4" s="957"/>
      <c r="G4" s="957"/>
    </row>
    <row r="5" spans="2:9" ht="19.5" customHeight="1">
      <c r="B5" s="1409"/>
      <c r="C5" s="1534" t="s">
        <v>637</v>
      </c>
      <c r="D5" s="1535"/>
      <c r="E5" s="1536"/>
      <c r="F5" s="1535" t="s">
        <v>361</v>
      </c>
      <c r="G5" s="1536"/>
      <c r="H5" s="1534" t="s">
        <v>638</v>
      </c>
      <c r="I5" s="1536"/>
    </row>
    <row r="6" spans="2:9" ht="19.5" customHeight="1" thickBot="1">
      <c r="B6" s="1410"/>
      <c r="C6" s="1411" t="s">
        <v>7</v>
      </c>
      <c r="D6" s="1412" t="s">
        <v>8</v>
      </c>
      <c r="E6" s="1413" t="s">
        <v>468</v>
      </c>
      <c r="F6" s="1412" t="str">
        <f>D6</f>
        <v>2006/07</v>
      </c>
      <c r="G6" s="1413" t="str">
        <f>E6</f>
        <v>2007/08</v>
      </c>
      <c r="H6" s="1414" t="str">
        <f>D6</f>
        <v>2006/07</v>
      </c>
      <c r="I6" s="1415" t="str">
        <f>E6</f>
        <v>2007/08</v>
      </c>
    </row>
    <row r="7" spans="2:9" ht="19.5" customHeight="1">
      <c r="B7" s="1416" t="s">
        <v>639</v>
      </c>
      <c r="C7" s="1417">
        <v>15674.5</v>
      </c>
      <c r="D7" s="1417">
        <v>18037.4</v>
      </c>
      <c r="E7" s="834">
        <v>22220.923</v>
      </c>
      <c r="F7" s="1418">
        <f aca="true" t="shared" si="0" ref="F7:F13">D7/C7*100-100</f>
        <v>15.074803024019914</v>
      </c>
      <c r="G7" s="1419">
        <f aca="true" t="shared" si="1" ref="G7:G13">E7/D7*100-100</f>
        <v>23.19360329093992</v>
      </c>
      <c r="H7" s="1420">
        <f aca="true" t="shared" si="2" ref="H7:H13">D7/D$14%</f>
        <v>31.83860934890897</v>
      </c>
      <c r="I7" s="930">
        <f aca="true" t="shared" si="3" ref="I7:I13">E7/E$14%</f>
        <v>31.362007254456408</v>
      </c>
    </row>
    <row r="8" spans="2:9" ht="19.5" customHeight="1">
      <c r="B8" s="1416" t="s">
        <v>640</v>
      </c>
      <c r="C8" s="1417">
        <v>9736.2</v>
      </c>
      <c r="D8" s="1417">
        <v>11879.3</v>
      </c>
      <c r="E8" s="834">
        <v>14678.071</v>
      </c>
      <c r="F8" s="1418">
        <f t="shared" si="0"/>
        <v>22.011667796470874</v>
      </c>
      <c r="G8" s="1419">
        <f t="shared" si="1"/>
        <v>23.560066670595063</v>
      </c>
      <c r="H8" s="1420">
        <f t="shared" si="2"/>
        <v>20.968675753628254</v>
      </c>
      <c r="I8" s="930">
        <f t="shared" si="3"/>
        <v>20.716230787687184</v>
      </c>
    </row>
    <row r="9" spans="2:9" ht="19.5" customHeight="1">
      <c r="B9" s="1416" t="s">
        <v>641</v>
      </c>
      <c r="C9" s="1417">
        <v>7146.8</v>
      </c>
      <c r="D9" s="1417">
        <v>9597.9</v>
      </c>
      <c r="E9" s="834">
        <v>12841.588</v>
      </c>
      <c r="F9" s="1418">
        <f t="shared" si="0"/>
        <v>34.2964683494711</v>
      </c>
      <c r="G9" s="1419">
        <f t="shared" si="1"/>
        <v>33.79580949999479</v>
      </c>
      <c r="H9" s="1420">
        <f t="shared" si="2"/>
        <v>16.941676110187352</v>
      </c>
      <c r="I9" s="930">
        <f t="shared" si="3"/>
        <v>18.124268556024447</v>
      </c>
    </row>
    <row r="10" spans="2:9" ht="19.5" customHeight="1">
      <c r="B10" s="1416" t="s">
        <v>642</v>
      </c>
      <c r="C10" s="1417">
        <v>4502.8</v>
      </c>
      <c r="D10" s="1417">
        <v>5925.6</v>
      </c>
      <c r="E10" s="834">
        <v>7286.123</v>
      </c>
      <c r="F10" s="1418">
        <f t="shared" si="0"/>
        <v>31.598116727369643</v>
      </c>
      <c r="G10" s="1419">
        <f t="shared" si="1"/>
        <v>22.96008842986363</v>
      </c>
      <c r="H10" s="1420">
        <f t="shared" si="2"/>
        <v>10.45953760286377</v>
      </c>
      <c r="I10" s="930">
        <f t="shared" si="3"/>
        <v>10.283436128322018</v>
      </c>
    </row>
    <row r="11" spans="2:9" ht="19.5" customHeight="1">
      <c r="B11" s="1416" t="s">
        <v>643</v>
      </c>
      <c r="C11" s="1417">
        <v>1910.5</v>
      </c>
      <c r="D11" s="1417">
        <v>1867.4</v>
      </c>
      <c r="E11" s="834">
        <v>2260.223</v>
      </c>
      <c r="F11" s="1418">
        <f t="shared" si="0"/>
        <v>-2.2559539387594754</v>
      </c>
      <c r="G11" s="1419">
        <f t="shared" si="1"/>
        <v>21.035825211524028</v>
      </c>
      <c r="H11" s="1420">
        <f t="shared" si="2"/>
        <v>3.2962300053307354</v>
      </c>
      <c r="I11" s="930">
        <f t="shared" si="3"/>
        <v>3.190017359885961</v>
      </c>
    </row>
    <row r="12" spans="2:9" ht="19.5" customHeight="1">
      <c r="B12" s="1416" t="s">
        <v>644</v>
      </c>
      <c r="C12" s="1417">
        <v>634.3</v>
      </c>
      <c r="D12" s="1417">
        <v>665.4</v>
      </c>
      <c r="E12" s="834">
        <v>1148.344</v>
      </c>
      <c r="F12" s="1418">
        <f t="shared" si="0"/>
        <v>4.90304272426296</v>
      </c>
      <c r="G12" s="1419">
        <f t="shared" si="1"/>
        <v>72.57950105199882</v>
      </c>
      <c r="H12" s="1420">
        <f t="shared" si="2"/>
        <v>1.1745268531364845</v>
      </c>
      <c r="I12" s="930">
        <f t="shared" si="3"/>
        <v>1.620741535291378</v>
      </c>
    </row>
    <row r="13" spans="2:9" ht="19.5" customHeight="1">
      <c r="B13" s="1416" t="s">
        <v>645</v>
      </c>
      <c r="C13" s="1417">
        <v>6770.2</v>
      </c>
      <c r="D13" s="1417">
        <v>8679.6</v>
      </c>
      <c r="E13" s="834">
        <v>10417.728</v>
      </c>
      <c r="F13" s="1418">
        <f t="shared" si="0"/>
        <v>28.20300729668253</v>
      </c>
      <c r="G13" s="1419">
        <f t="shared" si="1"/>
        <v>20.02543896032074</v>
      </c>
      <c r="H13" s="1420">
        <f t="shared" si="2"/>
        <v>15.320744325944442</v>
      </c>
      <c r="I13" s="930">
        <f t="shared" si="3"/>
        <v>14.703298378332603</v>
      </c>
    </row>
    <row r="14" spans="2:9" ht="19.5" customHeight="1" thickBot="1">
      <c r="B14" s="1421" t="s">
        <v>646</v>
      </c>
      <c r="C14" s="1422">
        <v>46375.3</v>
      </c>
      <c r="D14" s="1422">
        <v>56652.6</v>
      </c>
      <c r="E14" s="1423">
        <v>70853</v>
      </c>
      <c r="F14" s="1424">
        <f>D14/C14*100-100</f>
        <v>22.16115043999713</v>
      </c>
      <c r="G14" s="1425">
        <f>E14/D14*100-100</f>
        <v>25.065751615989385</v>
      </c>
      <c r="H14" s="1426">
        <f>D14/D$14%</f>
        <v>100</v>
      </c>
      <c r="I14" s="1427">
        <f>E14/E$14%</f>
        <v>100</v>
      </c>
    </row>
    <row r="15" spans="2:9" ht="12.75">
      <c r="B15" s="296"/>
      <c r="C15" s="1428"/>
      <c r="D15" s="1428"/>
      <c r="E15" s="296"/>
      <c r="F15" s="296"/>
      <c r="G15" s="296"/>
      <c r="H15" s="1429"/>
      <c r="I15" s="296"/>
    </row>
    <row r="16" spans="2:9" ht="12.75">
      <c r="B16" s="296" t="s">
        <v>647</v>
      </c>
      <c r="C16" s="296"/>
      <c r="D16" s="296"/>
      <c r="E16" s="296"/>
      <c r="F16" s="296"/>
      <c r="G16" s="296"/>
      <c r="H16" s="296"/>
      <c r="I16" s="296"/>
    </row>
    <row r="17" spans="2:9" ht="12.75">
      <c r="B17" s="296"/>
      <c r="C17" s="296"/>
      <c r="D17" s="296"/>
      <c r="E17" s="296"/>
      <c r="F17" s="296"/>
      <c r="G17" s="296"/>
      <c r="H17" s="296"/>
      <c r="I17" s="296"/>
    </row>
    <row r="18" spans="2:9" ht="12.75">
      <c r="B18" s="296"/>
      <c r="C18" s="296"/>
      <c r="D18" s="296"/>
      <c r="E18" s="296"/>
      <c r="F18" s="296"/>
      <c r="G18" s="296"/>
      <c r="H18" s="296"/>
      <c r="I18" s="296"/>
    </row>
  </sheetData>
  <sheetProtection/>
  <mergeCells count="6">
    <mergeCell ref="B1:I1"/>
    <mergeCell ref="B2:I2"/>
    <mergeCell ref="B3:I3"/>
    <mergeCell ref="C5:E5"/>
    <mergeCell ref="F5:G5"/>
    <mergeCell ref="H5:I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51"/>
  <sheetViews>
    <sheetView zoomScalePageLayoutView="0" workbookViewId="0" topLeftCell="A1">
      <selection activeCell="G30" sqref="G30"/>
    </sheetView>
  </sheetViews>
  <sheetFormatPr defaultColWidth="22.421875" defaultRowHeight="12.75"/>
  <cols>
    <col min="1" max="1" width="31.00390625" style="1" customWidth="1"/>
    <col min="2" max="2" width="8.28125" style="1" customWidth="1"/>
    <col min="3" max="3" width="9.28125" style="1" customWidth="1"/>
    <col min="4" max="4" width="9.8515625" style="1" customWidth="1"/>
    <col min="5" max="5" width="9.28125" style="1" customWidth="1"/>
    <col min="6" max="6" width="8.28125" style="1" customWidth="1"/>
    <col min="7" max="7" width="2.28125" style="1" customWidth="1"/>
    <col min="8" max="8" width="6.00390625" style="1" customWidth="1"/>
    <col min="9" max="9" width="8.421875" style="1" customWidth="1"/>
    <col min="10" max="10" width="2.8515625" style="1" customWidth="1"/>
    <col min="11" max="11" width="5.8515625" style="1404" customWidth="1"/>
    <col min="12" max="16384" width="22.421875" style="1" customWidth="1"/>
  </cols>
  <sheetData>
    <row r="1" spans="1:11" ht="12.75">
      <c r="A1" s="1432" t="s">
        <v>105</v>
      </c>
      <c r="B1" s="1432"/>
      <c r="C1" s="1432"/>
      <c r="D1" s="1432"/>
      <c r="E1" s="1432"/>
      <c r="F1" s="1432"/>
      <c r="G1" s="1432"/>
      <c r="H1" s="1432"/>
      <c r="I1" s="1432"/>
      <c r="J1" s="1432"/>
      <c r="K1" s="1432"/>
    </row>
    <row r="2" spans="1:11" ht="15.75">
      <c r="A2" s="1433" t="s">
        <v>516</v>
      </c>
      <c r="B2" s="1433"/>
      <c r="C2" s="1433"/>
      <c r="D2" s="1433"/>
      <c r="E2" s="1433"/>
      <c r="F2" s="1433"/>
      <c r="G2" s="1433"/>
      <c r="H2" s="1433"/>
      <c r="I2" s="1433"/>
      <c r="J2" s="1433"/>
      <c r="K2" s="1433"/>
    </row>
    <row r="3" spans="1:11" ht="13.5" thickBot="1">
      <c r="A3" s="49"/>
      <c r="B3" s="42"/>
      <c r="C3" s="42"/>
      <c r="D3" s="42"/>
      <c r="E3" s="42"/>
      <c r="F3" s="42"/>
      <c r="G3" s="42"/>
      <c r="H3" s="42"/>
      <c r="J3" s="42"/>
      <c r="K3" s="562" t="s">
        <v>34</v>
      </c>
    </row>
    <row r="4" spans="1:11" ht="12.75">
      <c r="A4" s="171"/>
      <c r="B4" s="171"/>
      <c r="C4" s="175"/>
      <c r="D4" s="175"/>
      <c r="E4" s="174"/>
      <c r="F4" s="175" t="str">
        <f>MS!F4</f>
        <v> Changes in the First Nine Months of </v>
      </c>
      <c r="G4" s="175"/>
      <c r="H4" s="175"/>
      <c r="I4" s="175"/>
      <c r="J4" s="175"/>
      <c r="K4" s="1402"/>
    </row>
    <row r="5" spans="1:11" ht="12.75">
      <c r="A5" s="176"/>
      <c r="B5" s="177">
        <f>MS!B5</f>
        <v>2006</v>
      </c>
      <c r="C5" s="178">
        <f>MS!C5</f>
        <v>2007</v>
      </c>
      <c r="D5" s="178">
        <f>MS!D5</f>
        <v>2007</v>
      </c>
      <c r="E5" s="179">
        <f>MS!E5</f>
        <v>2008</v>
      </c>
      <c r="F5" s="1439" t="str">
        <f>MS!F5</f>
        <v>2006/07</v>
      </c>
      <c r="G5" s="1435">
        <f>MS!G5</f>
        <v>0</v>
      </c>
      <c r="H5" s="1438">
        <f>MS!H5</f>
        <v>0</v>
      </c>
      <c r="I5" s="1440" t="str">
        <f>MS!I5</f>
        <v>2007/08</v>
      </c>
      <c r="J5" s="1435">
        <f>MS!J5</f>
        <v>0</v>
      </c>
      <c r="K5" s="1436">
        <f>MS!K5</f>
        <v>0</v>
      </c>
    </row>
    <row r="6" spans="1:11" ht="12.75">
      <c r="A6" s="185"/>
      <c r="B6" s="186" t="s">
        <v>9</v>
      </c>
      <c r="C6" s="187" t="str">
        <f>MS!C6</f>
        <v>Apr</v>
      </c>
      <c r="D6" s="187" t="s">
        <v>11</v>
      </c>
      <c r="E6" s="188" t="str">
        <f>MS!E6</f>
        <v>Apr (e)</v>
      </c>
      <c r="F6" s="187" t="s">
        <v>12</v>
      </c>
      <c r="G6" s="187" t="s">
        <v>6</v>
      </c>
      <c r="H6" s="189" t="s">
        <v>110</v>
      </c>
      <c r="I6" s="187" t="s">
        <v>12</v>
      </c>
      <c r="J6" s="187" t="s">
        <v>6</v>
      </c>
      <c r="K6" s="188" t="s">
        <v>110</v>
      </c>
    </row>
    <row r="7" spans="1:11" ht="15" customHeight="1">
      <c r="A7" s="463" t="s">
        <v>35</v>
      </c>
      <c r="B7" s="455">
        <v>133036.2656141406</v>
      </c>
      <c r="C7" s="102">
        <v>137918.073552558</v>
      </c>
      <c r="D7" s="102">
        <v>130193.45455342921</v>
      </c>
      <c r="E7" s="142">
        <v>145564.304286471</v>
      </c>
      <c r="F7" s="102">
        <v>4881.807938417391</v>
      </c>
      <c r="G7" s="102"/>
      <c r="H7" s="3">
        <v>3.669531699406404</v>
      </c>
      <c r="I7" s="102">
        <v>15370.849733041774</v>
      </c>
      <c r="J7" s="102"/>
      <c r="K7" s="1399">
        <v>11.806161673614579</v>
      </c>
    </row>
    <row r="8" spans="1:11" ht="15" customHeight="1">
      <c r="A8" s="132" t="s">
        <v>36</v>
      </c>
      <c r="B8" s="50">
        <v>405.0048268206231</v>
      </c>
      <c r="C8" s="42">
        <v>0</v>
      </c>
      <c r="D8" s="42">
        <v>0</v>
      </c>
      <c r="E8" s="43">
        <v>0</v>
      </c>
      <c r="F8" s="804">
        <v>-405.0048268206231</v>
      </c>
      <c r="G8" s="804"/>
      <c r="H8" s="805">
        <v>-100</v>
      </c>
      <c r="I8" s="804">
        <v>0</v>
      </c>
      <c r="J8" s="42"/>
      <c r="K8" s="785" t="s">
        <v>650</v>
      </c>
    </row>
    <row r="9" spans="1:11" ht="15" customHeight="1">
      <c r="A9" s="132" t="s">
        <v>37</v>
      </c>
      <c r="B9" s="50">
        <v>663.68576432</v>
      </c>
      <c r="C9" s="42">
        <v>613.118746558</v>
      </c>
      <c r="D9" s="42">
        <v>587.4872204292</v>
      </c>
      <c r="E9" s="43">
        <v>601.109522241</v>
      </c>
      <c r="F9" s="42">
        <v>-50.56701776199998</v>
      </c>
      <c r="G9" s="42"/>
      <c r="H9" s="4">
        <v>-7.619120445322494</v>
      </c>
      <c r="I9" s="42">
        <v>13.622301811800071</v>
      </c>
      <c r="J9" s="42"/>
      <c r="K9" s="785">
        <v>2.3187401083972583</v>
      </c>
    </row>
    <row r="10" spans="1:11" ht="15" customHeight="1">
      <c r="A10" s="132" t="s">
        <v>38</v>
      </c>
      <c r="B10" s="50">
        <v>0</v>
      </c>
      <c r="C10" s="42">
        <v>0</v>
      </c>
      <c r="D10" s="42">
        <v>0</v>
      </c>
      <c r="E10" s="43">
        <v>0</v>
      </c>
      <c r="F10" s="42">
        <v>0</v>
      </c>
      <c r="G10" s="42"/>
      <c r="H10" s="159"/>
      <c r="I10" s="42">
        <v>0</v>
      </c>
      <c r="J10" s="42"/>
      <c r="K10" s="785"/>
    </row>
    <row r="11" spans="1:11" ht="15" customHeight="1">
      <c r="A11" s="133" t="s">
        <v>39</v>
      </c>
      <c r="B11" s="51">
        <v>131967.57502299998</v>
      </c>
      <c r="C11" s="2">
        <v>137304.954806</v>
      </c>
      <c r="D11" s="2">
        <v>129605.96733300001</v>
      </c>
      <c r="E11" s="44">
        <v>144963.19476423</v>
      </c>
      <c r="F11" s="2">
        <v>5337.379783000011</v>
      </c>
      <c r="G11" s="2"/>
      <c r="H11" s="5">
        <v>4.044463029702399</v>
      </c>
      <c r="I11" s="2">
        <v>15357.227431229985</v>
      </c>
      <c r="J11" s="2"/>
      <c r="K11" s="1398">
        <v>11.849166938256985</v>
      </c>
    </row>
    <row r="12" spans="1:11" ht="15" customHeight="1">
      <c r="A12" s="463" t="s">
        <v>40</v>
      </c>
      <c r="B12" s="455">
        <v>12108.665070000001</v>
      </c>
      <c r="C12" s="102">
        <v>18701.595670000006</v>
      </c>
      <c r="D12" s="102">
        <v>15616.165439</v>
      </c>
      <c r="E12" s="142">
        <v>23796.923145020006</v>
      </c>
      <c r="F12" s="102">
        <v>6592.930600000005</v>
      </c>
      <c r="G12" s="102"/>
      <c r="H12" s="3">
        <v>54.4480383418517</v>
      </c>
      <c r="I12" s="102">
        <v>8180.757706020006</v>
      </c>
      <c r="J12" s="102"/>
      <c r="K12" s="1399">
        <v>52.386469251851565</v>
      </c>
    </row>
    <row r="13" spans="1:11" ht="15" customHeight="1">
      <c r="A13" s="132" t="s">
        <v>41</v>
      </c>
      <c r="B13" s="50">
        <v>9209.337</v>
      </c>
      <c r="C13" s="42">
        <v>17856.217600000004</v>
      </c>
      <c r="D13" s="42">
        <v>13749.485669</v>
      </c>
      <c r="E13" s="43">
        <v>23048.573299130003</v>
      </c>
      <c r="F13" s="42">
        <v>8646.880600000004</v>
      </c>
      <c r="G13" s="42"/>
      <c r="H13" s="4">
        <v>93.89254188439412</v>
      </c>
      <c r="I13" s="42">
        <v>9299.087630130003</v>
      </c>
      <c r="J13" s="42"/>
      <c r="K13" s="785">
        <v>67.63225806399437</v>
      </c>
    </row>
    <row r="14" spans="1:11" ht="15" customHeight="1">
      <c r="A14" s="132" t="s">
        <v>42</v>
      </c>
      <c r="B14" s="50">
        <v>1518.62237</v>
      </c>
      <c r="C14" s="42">
        <v>518.62237</v>
      </c>
      <c r="D14" s="42">
        <v>1518.62137</v>
      </c>
      <c r="E14" s="43">
        <v>6.932845889999999</v>
      </c>
      <c r="F14" s="42">
        <v>-1000</v>
      </c>
      <c r="G14" s="42"/>
      <c r="H14" s="4">
        <v>-65.8491551128672</v>
      </c>
      <c r="I14" s="42">
        <v>-1511.6885241100001</v>
      </c>
      <c r="J14" s="42"/>
      <c r="K14" s="785">
        <v>-99.54347765499968</v>
      </c>
    </row>
    <row r="15" spans="1:11" ht="15" customHeight="1">
      <c r="A15" s="132" t="s">
        <v>43</v>
      </c>
      <c r="B15" s="50">
        <v>309.7057</v>
      </c>
      <c r="C15" s="42">
        <v>326.75570000000005</v>
      </c>
      <c r="D15" s="42">
        <v>348.05839999999995</v>
      </c>
      <c r="E15" s="43">
        <v>741.417</v>
      </c>
      <c r="F15" s="42">
        <v>17.050000000000068</v>
      </c>
      <c r="G15" s="42"/>
      <c r="H15" s="4">
        <v>5.5052264133337125</v>
      </c>
      <c r="I15" s="42">
        <v>393.3586000000001</v>
      </c>
      <c r="J15" s="42"/>
      <c r="K15" s="785">
        <v>113.01511470488865</v>
      </c>
    </row>
    <row r="16" spans="1:11" ht="15" customHeight="1">
      <c r="A16" s="132" t="s">
        <v>44</v>
      </c>
      <c r="B16" s="50">
        <v>1071</v>
      </c>
      <c r="C16" s="42">
        <v>0</v>
      </c>
      <c r="D16" s="42">
        <v>0</v>
      </c>
      <c r="E16" s="43">
        <v>0</v>
      </c>
      <c r="F16" s="42">
        <v>-1071</v>
      </c>
      <c r="G16" s="42"/>
      <c r="H16" s="159">
        <v>-100</v>
      </c>
      <c r="I16" s="42">
        <v>0</v>
      </c>
      <c r="J16" s="42"/>
      <c r="K16" s="785" t="s">
        <v>650</v>
      </c>
    </row>
    <row r="17" spans="1:11" ht="15" customHeight="1">
      <c r="A17" s="131" t="s">
        <v>45</v>
      </c>
      <c r="B17" s="52">
        <v>8.5</v>
      </c>
      <c r="C17" s="6">
        <v>8.5</v>
      </c>
      <c r="D17" s="6">
        <v>8.5</v>
      </c>
      <c r="E17" s="45">
        <v>8.5</v>
      </c>
      <c r="F17" s="6">
        <v>0</v>
      </c>
      <c r="G17" s="6"/>
      <c r="H17" s="7">
        <v>0</v>
      </c>
      <c r="I17" s="6">
        <v>0</v>
      </c>
      <c r="J17" s="6"/>
      <c r="K17" s="1403">
        <v>0</v>
      </c>
    </row>
    <row r="18" spans="1:11" ht="15" customHeight="1">
      <c r="A18" s="463" t="s">
        <v>46</v>
      </c>
      <c r="B18" s="455">
        <v>1038.45251</v>
      </c>
      <c r="C18" s="102">
        <v>725.1795000000001</v>
      </c>
      <c r="D18" s="102">
        <v>696.9095</v>
      </c>
      <c r="E18" s="142">
        <v>541.43601</v>
      </c>
      <c r="F18" s="102">
        <v>-313.27301</v>
      </c>
      <c r="G18" s="102"/>
      <c r="H18" s="3">
        <v>-30.16729286927141</v>
      </c>
      <c r="I18" s="102">
        <v>-155.47348999999997</v>
      </c>
      <c r="J18" s="102"/>
      <c r="K18" s="1399">
        <v>-22.308992774528107</v>
      </c>
    </row>
    <row r="19" spans="1:11" ht="15" customHeight="1">
      <c r="A19" s="132" t="s">
        <v>47</v>
      </c>
      <c r="B19" s="50">
        <v>979.1835100000001</v>
      </c>
      <c r="C19" s="42">
        <v>693.1795000000001</v>
      </c>
      <c r="D19" s="42">
        <v>657.9095</v>
      </c>
      <c r="E19" s="43">
        <v>509.43601</v>
      </c>
      <c r="F19" s="42">
        <v>-286.00401</v>
      </c>
      <c r="G19" s="42"/>
      <c r="H19" s="4">
        <v>-29.20841773571125</v>
      </c>
      <c r="I19" s="42">
        <v>-148.47348999999997</v>
      </c>
      <c r="J19" s="42"/>
      <c r="K19" s="785">
        <v>-22.567464066106353</v>
      </c>
    </row>
    <row r="20" spans="1:11" ht="15" customHeight="1">
      <c r="A20" s="132" t="s">
        <v>48</v>
      </c>
      <c r="B20" s="50">
        <v>59.269</v>
      </c>
      <c r="C20" s="42">
        <v>32</v>
      </c>
      <c r="D20" s="42">
        <v>39</v>
      </c>
      <c r="E20" s="43">
        <v>32</v>
      </c>
      <c r="F20" s="42">
        <v>-27.269</v>
      </c>
      <c r="G20" s="42"/>
      <c r="H20" s="4">
        <v>-46.008874791206196</v>
      </c>
      <c r="I20" s="42">
        <v>-7</v>
      </c>
      <c r="J20" s="42"/>
      <c r="K20" s="785">
        <v>-17.94871794871795</v>
      </c>
    </row>
    <row r="21" spans="1:11" ht="15" customHeight="1">
      <c r="A21" s="463" t="s">
        <v>49</v>
      </c>
      <c r="B21" s="455">
        <v>329.165</v>
      </c>
      <c r="C21" s="102">
        <v>3894.9</v>
      </c>
      <c r="D21" s="102">
        <v>1870.81</v>
      </c>
      <c r="E21" s="142">
        <v>1780</v>
      </c>
      <c r="F21" s="102">
        <v>3565.735</v>
      </c>
      <c r="G21" s="102"/>
      <c r="H21" s="3">
        <v>1083.2667507177252</v>
      </c>
      <c r="I21" s="102">
        <v>-90.80999999999995</v>
      </c>
      <c r="J21" s="102"/>
      <c r="K21" s="1399">
        <v>-4.854047177425818</v>
      </c>
    </row>
    <row r="22" spans="1:11" ht="15" customHeight="1">
      <c r="A22" s="132" t="s">
        <v>50</v>
      </c>
      <c r="B22" s="50">
        <v>329.165</v>
      </c>
      <c r="C22" s="42">
        <v>404.9</v>
      </c>
      <c r="D22" s="42">
        <v>80.81</v>
      </c>
      <c r="E22" s="43">
        <v>30</v>
      </c>
      <c r="F22" s="42">
        <v>75.735</v>
      </c>
      <c r="G22" s="42"/>
      <c r="H22" s="159">
        <v>23.0082177631279</v>
      </c>
      <c r="I22" s="42">
        <v>-50.81</v>
      </c>
      <c r="J22" s="42"/>
      <c r="K22" s="785">
        <v>-62.875881697809675</v>
      </c>
    </row>
    <row r="23" spans="1:11" ht="15" customHeight="1">
      <c r="A23" s="132" t="s">
        <v>51</v>
      </c>
      <c r="B23" s="50">
        <v>0</v>
      </c>
      <c r="C23" s="42">
        <v>3490</v>
      </c>
      <c r="D23" s="42">
        <v>1790</v>
      </c>
      <c r="E23" s="43">
        <v>1750</v>
      </c>
      <c r="F23" s="42">
        <v>3490</v>
      </c>
      <c r="G23" s="42"/>
      <c r="H23" s="159" t="s">
        <v>650</v>
      </c>
      <c r="I23" s="42">
        <v>-40</v>
      </c>
      <c r="J23" s="42"/>
      <c r="K23" s="785"/>
    </row>
    <row r="24" spans="1:11" ht="15" customHeight="1">
      <c r="A24" s="131" t="s">
        <v>52</v>
      </c>
      <c r="B24" s="52">
        <v>3208.52742</v>
      </c>
      <c r="C24" s="6">
        <v>5636.5079000000005</v>
      </c>
      <c r="D24" s="6">
        <v>8116.784013</v>
      </c>
      <c r="E24" s="45">
        <v>2821.04959282</v>
      </c>
      <c r="F24" s="6">
        <v>2427.9804800000006</v>
      </c>
      <c r="G24" s="6"/>
      <c r="H24" s="7">
        <v>75.67273587457764</v>
      </c>
      <c r="I24" s="6">
        <v>-5295.734420180001</v>
      </c>
      <c r="J24" s="6"/>
      <c r="K24" s="1403">
        <v>-65.24424466264284</v>
      </c>
    </row>
    <row r="25" spans="1:11" ht="15" customHeight="1">
      <c r="A25" s="131" t="s">
        <v>53</v>
      </c>
      <c r="B25" s="52">
        <v>18244.798408859377</v>
      </c>
      <c r="C25" s="6">
        <v>25606.909737441998</v>
      </c>
      <c r="D25" s="6">
        <v>17706.5157735708</v>
      </c>
      <c r="E25" s="45">
        <v>19908.564869369</v>
      </c>
      <c r="F25" s="6">
        <v>7362.111328582621</v>
      </c>
      <c r="G25" s="6"/>
      <c r="H25" s="7">
        <v>40.35183707487664</v>
      </c>
      <c r="I25" s="6">
        <v>2202.0490957981965</v>
      </c>
      <c r="J25" s="6"/>
      <c r="K25" s="1403">
        <v>12.436377229477474</v>
      </c>
    </row>
    <row r="26" spans="1:11" ht="15" customHeight="1">
      <c r="A26" s="132" t="s">
        <v>54</v>
      </c>
      <c r="B26" s="50">
        <v>167974.37402299998</v>
      </c>
      <c r="C26" s="42">
        <v>192491.66636</v>
      </c>
      <c r="D26" s="42">
        <v>174209.13927900002</v>
      </c>
      <c r="E26" s="43">
        <v>194420.77790368</v>
      </c>
      <c r="F26" s="42">
        <v>24517.29233700002</v>
      </c>
      <c r="G26" s="42"/>
      <c r="H26" s="4">
        <v>14.595852777902287</v>
      </c>
      <c r="I26" s="42">
        <v>20211.638624679967</v>
      </c>
      <c r="J26" s="42"/>
      <c r="K26" s="785">
        <v>11.601939317495022</v>
      </c>
    </row>
    <row r="27" spans="1:11" ht="15" customHeight="1">
      <c r="A27" s="463" t="s">
        <v>55</v>
      </c>
      <c r="B27" s="455">
        <v>110898.063129</v>
      </c>
      <c r="C27" s="102">
        <v>113491.45865700001</v>
      </c>
      <c r="D27" s="102">
        <v>119342.43801</v>
      </c>
      <c r="E27" s="142">
        <v>133153.11185056999</v>
      </c>
      <c r="F27" s="102">
        <v>2593.395528000008</v>
      </c>
      <c r="G27" s="102"/>
      <c r="H27" s="3">
        <v>2.33853996618795</v>
      </c>
      <c r="I27" s="102">
        <v>13810.673840569987</v>
      </c>
      <c r="J27" s="102"/>
      <c r="K27" s="1399">
        <v>11.572307446419652</v>
      </c>
    </row>
    <row r="28" spans="1:11" ht="15" customHeight="1">
      <c r="A28" s="132" t="s">
        <v>56</v>
      </c>
      <c r="B28" s="50">
        <v>77780.428465</v>
      </c>
      <c r="C28" s="42">
        <v>83129.3471</v>
      </c>
      <c r="D28" s="42">
        <v>83515.844045</v>
      </c>
      <c r="E28" s="43">
        <v>95731.68843683999</v>
      </c>
      <c r="F28" s="42">
        <v>5348.9186349999945</v>
      </c>
      <c r="G28" s="42"/>
      <c r="H28" s="4">
        <v>6.8769467339806765</v>
      </c>
      <c r="I28" s="42">
        <v>12215.844391839986</v>
      </c>
      <c r="J28" s="42"/>
      <c r="K28" s="785">
        <v>14.626978307562629</v>
      </c>
    </row>
    <row r="29" spans="1:11" ht="15" customHeight="1">
      <c r="A29" s="132" t="s">
        <v>57</v>
      </c>
      <c r="B29" s="50">
        <v>6054.434</v>
      </c>
      <c r="C29" s="42">
        <v>5718.073</v>
      </c>
      <c r="D29" s="42">
        <v>7359.764</v>
      </c>
      <c r="E29" s="43">
        <v>9380.8026295</v>
      </c>
      <c r="F29" s="42">
        <v>-336.3609999999999</v>
      </c>
      <c r="G29" s="42"/>
      <c r="H29" s="4">
        <v>-5.555614282028673</v>
      </c>
      <c r="I29" s="42">
        <v>2021.0386294999998</v>
      </c>
      <c r="J29" s="42"/>
      <c r="K29" s="785">
        <v>27.46064451930795</v>
      </c>
    </row>
    <row r="30" spans="1:11" ht="15" customHeight="1">
      <c r="A30" s="132" t="s">
        <v>58</v>
      </c>
      <c r="B30" s="50">
        <v>22907.3</v>
      </c>
      <c r="C30" s="42">
        <v>20447.1348</v>
      </c>
      <c r="D30" s="42">
        <v>22868.335599</v>
      </c>
      <c r="E30" s="43">
        <v>23371.248806009997</v>
      </c>
      <c r="F30" s="42">
        <v>-2460.1651999999995</v>
      </c>
      <c r="G30" s="42"/>
      <c r="H30" s="4">
        <v>-10.739655917545933</v>
      </c>
      <c r="I30" s="42">
        <v>502.9132070099986</v>
      </c>
      <c r="J30" s="42"/>
      <c r="K30" s="785">
        <v>2.1991683864915395</v>
      </c>
    </row>
    <row r="31" spans="1:11" ht="15" customHeight="1">
      <c r="A31" s="132" t="s">
        <v>59</v>
      </c>
      <c r="B31" s="50">
        <v>4155.900664000001</v>
      </c>
      <c r="C31" s="42">
        <v>4196.903757</v>
      </c>
      <c r="D31" s="42">
        <v>5598.494366000001</v>
      </c>
      <c r="E31" s="43">
        <v>4669.3719782200005</v>
      </c>
      <c r="F31" s="42">
        <v>41.00309299999935</v>
      </c>
      <c r="G31" s="42"/>
      <c r="H31" s="4">
        <v>0.9866235099212984</v>
      </c>
      <c r="I31" s="42">
        <v>-929.1223877800003</v>
      </c>
      <c r="J31" s="42"/>
      <c r="K31" s="785">
        <v>-16.59593324631382</v>
      </c>
    </row>
    <row r="32" spans="1:11" ht="15" customHeight="1">
      <c r="A32" s="131" t="s">
        <v>60</v>
      </c>
      <c r="B32" s="52">
        <v>0</v>
      </c>
      <c r="C32" s="6">
        <v>16781.292533</v>
      </c>
      <c r="D32" s="6">
        <v>3122.535938000001</v>
      </c>
      <c r="E32" s="45">
        <v>13425.989251080002</v>
      </c>
      <c r="F32" s="6">
        <v>16781.292533</v>
      </c>
      <c r="G32" s="6"/>
      <c r="H32" s="7"/>
      <c r="I32" s="803">
        <v>10303.453313080001</v>
      </c>
      <c r="J32" s="6"/>
      <c r="K32" s="1403"/>
    </row>
    <row r="33" spans="1:11" ht="15" customHeight="1">
      <c r="A33" s="463" t="s">
        <v>61</v>
      </c>
      <c r="B33" s="455">
        <v>1566.6458800000003</v>
      </c>
      <c r="C33" s="102">
        <v>2929.2924199999998</v>
      </c>
      <c r="D33" s="102">
        <v>3928.342087999999</v>
      </c>
      <c r="E33" s="142">
        <v>5254.287251</v>
      </c>
      <c r="F33" s="102">
        <v>1362.6465399999995</v>
      </c>
      <c r="G33" s="102"/>
      <c r="H33" s="3">
        <v>86.97859276277542</v>
      </c>
      <c r="I33" s="102">
        <v>1325.9451630000008</v>
      </c>
      <c r="J33" s="102"/>
      <c r="K33" s="1399">
        <v>33.75330185857279</v>
      </c>
    </row>
    <row r="34" spans="1:11" ht="15" customHeight="1">
      <c r="A34" s="132" t="s">
        <v>62</v>
      </c>
      <c r="B34" s="50">
        <v>9.910200000000259</v>
      </c>
      <c r="C34" s="42">
        <v>3.1118999999998778</v>
      </c>
      <c r="D34" s="42">
        <v>12.313915999999153</v>
      </c>
      <c r="E34" s="43">
        <v>3.1605509999999413</v>
      </c>
      <c r="F34" s="42">
        <v>-6.798300000000381</v>
      </c>
      <c r="G34" s="42"/>
      <c r="H34" s="4">
        <v>-68.59901919234933</v>
      </c>
      <c r="I34" s="42">
        <v>-9.153364999999212</v>
      </c>
      <c r="J34" s="42"/>
      <c r="K34" s="785">
        <v>-74.333502031359</v>
      </c>
    </row>
    <row r="35" spans="1:11" ht="15" customHeight="1" hidden="1">
      <c r="A35" s="132" t="s">
        <v>63</v>
      </c>
      <c r="B35" s="50">
        <v>0</v>
      </c>
      <c r="C35" s="42">
        <v>0</v>
      </c>
      <c r="D35" s="42">
        <v>0</v>
      </c>
      <c r="E35" s="43">
        <v>0</v>
      </c>
      <c r="F35" s="42">
        <v>0</v>
      </c>
      <c r="G35" s="42"/>
      <c r="H35" s="4"/>
      <c r="I35" s="42">
        <v>0</v>
      </c>
      <c r="J35" s="42"/>
      <c r="K35" s="785"/>
    </row>
    <row r="36" spans="1:11" ht="15" customHeight="1" hidden="1">
      <c r="A36" s="132" t="s">
        <v>64</v>
      </c>
      <c r="B36" s="50">
        <v>0</v>
      </c>
      <c r="C36" s="42">
        <v>0</v>
      </c>
      <c r="D36" s="42">
        <v>0</v>
      </c>
      <c r="E36" s="43">
        <v>0</v>
      </c>
      <c r="F36" s="42">
        <v>0</v>
      </c>
      <c r="G36" s="42"/>
      <c r="H36" s="4"/>
      <c r="I36" s="42">
        <v>0</v>
      </c>
      <c r="J36" s="42"/>
      <c r="K36" s="785"/>
    </row>
    <row r="37" spans="1:11" ht="15" customHeight="1" hidden="1">
      <c r="A37" s="132" t="s">
        <v>65</v>
      </c>
      <c r="B37" s="50">
        <v>0</v>
      </c>
      <c r="C37" s="42">
        <v>0</v>
      </c>
      <c r="D37" s="42">
        <v>0</v>
      </c>
      <c r="E37" s="43">
        <v>0</v>
      </c>
      <c r="F37" s="42">
        <v>0</v>
      </c>
      <c r="G37" s="42"/>
      <c r="H37" s="4"/>
      <c r="I37" s="42">
        <v>0</v>
      </c>
      <c r="J37" s="42"/>
      <c r="K37" s="785"/>
    </row>
    <row r="38" spans="1:11" ht="15" customHeight="1" hidden="1">
      <c r="A38" s="132" t="s">
        <v>66</v>
      </c>
      <c r="B38" s="50">
        <v>0</v>
      </c>
      <c r="C38" s="42">
        <v>0</v>
      </c>
      <c r="D38" s="42">
        <v>0</v>
      </c>
      <c r="E38" s="43">
        <v>0</v>
      </c>
      <c r="F38" s="42">
        <v>0</v>
      </c>
      <c r="G38" s="42"/>
      <c r="H38" s="4"/>
      <c r="I38" s="42">
        <v>0</v>
      </c>
      <c r="J38" s="42"/>
      <c r="K38" s="785"/>
    </row>
    <row r="39" spans="1:11" ht="15" customHeight="1">
      <c r="A39" s="132" t="s">
        <v>470</v>
      </c>
      <c r="B39" s="50">
        <v>1556.73568</v>
      </c>
      <c r="C39" s="42">
        <v>2926.18052</v>
      </c>
      <c r="D39" s="42">
        <v>3916.028172</v>
      </c>
      <c r="E39" s="43">
        <v>5251.1267</v>
      </c>
      <c r="F39" s="42">
        <v>1369.4448399999999</v>
      </c>
      <c r="G39" s="42"/>
      <c r="H39" s="4">
        <v>87.96900190532023</v>
      </c>
      <c r="I39" s="42">
        <v>1335.098528</v>
      </c>
      <c r="J39" s="42"/>
      <c r="K39" s="785">
        <v>34.093179858768394</v>
      </c>
    </row>
    <row r="40" spans="1:11" ht="15" customHeight="1" hidden="1">
      <c r="A40" s="132" t="s">
        <v>67</v>
      </c>
      <c r="B40" s="50">
        <v>0</v>
      </c>
      <c r="C40" s="42">
        <v>0</v>
      </c>
      <c r="D40" s="42">
        <v>0</v>
      </c>
      <c r="E40" s="43">
        <v>0</v>
      </c>
      <c r="F40" s="42">
        <v>0</v>
      </c>
      <c r="G40" s="42"/>
      <c r="H40" s="4"/>
      <c r="I40" s="42">
        <v>0</v>
      </c>
      <c r="J40" s="42"/>
      <c r="K40" s="785"/>
    </row>
    <row r="41" spans="1:11" ht="15" customHeight="1">
      <c r="A41" s="131" t="s">
        <v>68</v>
      </c>
      <c r="B41" s="52">
        <v>36261.421457</v>
      </c>
      <c r="C41" s="6">
        <v>28316.982461</v>
      </c>
      <c r="D41" s="6">
        <v>22857.651560999995</v>
      </c>
      <c r="E41" s="45">
        <v>25520.820612109997</v>
      </c>
      <c r="F41" s="6">
        <v>-7944.438995999997</v>
      </c>
      <c r="G41" s="6"/>
      <c r="H41" s="7">
        <v>-21.908790876884897</v>
      </c>
      <c r="I41" s="6">
        <v>2663.1690511100023</v>
      </c>
      <c r="J41" s="6"/>
      <c r="K41" s="1403">
        <v>11.651105294009879</v>
      </c>
    </row>
    <row r="42" spans="1:11" ht="15" customHeight="1" thickBot="1">
      <c r="A42" s="134" t="s">
        <v>69</v>
      </c>
      <c r="B42" s="53">
        <v>19248.272056</v>
      </c>
      <c r="C42" s="46">
        <v>30972.642559000004</v>
      </c>
      <c r="D42" s="46">
        <v>24958.154319</v>
      </c>
      <c r="E42" s="48">
        <v>17066.57893892</v>
      </c>
      <c r="F42" s="46">
        <v>11724.370503000002</v>
      </c>
      <c r="G42" s="46"/>
      <c r="H42" s="47">
        <v>60.91128839456176</v>
      </c>
      <c r="I42" s="46">
        <v>-7891.575380080001</v>
      </c>
      <c r="J42" s="46"/>
      <c r="K42" s="788">
        <v>-31.619226643183097</v>
      </c>
    </row>
    <row r="43" spans="1:11" ht="15" customHeight="1">
      <c r="A43" s="456"/>
      <c r="B43" s="456"/>
      <c r="C43" s="458"/>
      <c r="D43" s="458"/>
      <c r="E43" s="459"/>
      <c r="F43" s="456"/>
      <c r="G43" s="458"/>
      <c r="H43" s="457"/>
      <c r="I43" s="460"/>
      <c r="J43" s="458"/>
      <c r="K43" s="1401"/>
    </row>
    <row r="44" spans="1:11" ht="15" customHeight="1">
      <c r="A44" s="50" t="s">
        <v>70</v>
      </c>
      <c r="B44" s="50">
        <v>131469.6197341406</v>
      </c>
      <c r="C44" s="42">
        <v>134988.78113255798</v>
      </c>
      <c r="D44" s="42">
        <v>126265.1124654292</v>
      </c>
      <c r="E44" s="43">
        <v>140310.01703547098</v>
      </c>
      <c r="F44" s="50">
        <v>11679.531398417374</v>
      </c>
      <c r="G44" s="42" t="s">
        <v>1057</v>
      </c>
      <c r="H44" s="4">
        <v>8.883825344620194</v>
      </c>
      <c r="I44" s="461">
        <v>13672.994570041777</v>
      </c>
      <c r="J44" s="42" t="s">
        <v>1058</v>
      </c>
      <c r="K44" s="785">
        <v>10.828798472567296</v>
      </c>
    </row>
    <row r="45" spans="1:11" ht="15" customHeight="1">
      <c r="A45" s="50" t="s">
        <v>71</v>
      </c>
      <c r="B45" s="50">
        <v>-20571.58510414062</v>
      </c>
      <c r="C45" s="42">
        <v>-21497.324745557995</v>
      </c>
      <c r="D45" s="42">
        <v>-6922.657092429199</v>
      </c>
      <c r="E45" s="43">
        <v>-7156.91518490099</v>
      </c>
      <c r="F45" s="50">
        <v>-9086.109641417373</v>
      </c>
      <c r="G45" s="42" t="s">
        <v>1057</v>
      </c>
      <c r="H45" s="4">
        <v>44.168252448317816</v>
      </c>
      <c r="I45" s="461">
        <v>137.6519075282087</v>
      </c>
      <c r="J45" s="42" t="s">
        <v>1058</v>
      </c>
      <c r="K45" s="785">
        <v>-1.9884259134942344</v>
      </c>
    </row>
    <row r="46" spans="1:11" ht="15" customHeight="1" thickBot="1">
      <c r="A46" s="53" t="s">
        <v>72</v>
      </c>
      <c r="B46" s="53">
        <v>37264.895104140625</v>
      </c>
      <c r="C46" s="46">
        <v>33682.71528255801</v>
      </c>
      <c r="D46" s="46">
        <v>30109.2901064292</v>
      </c>
      <c r="E46" s="48">
        <v>22678.834681661003</v>
      </c>
      <c r="F46" s="53">
        <v>4578.190178417387</v>
      </c>
      <c r="G46" s="46" t="s">
        <v>1057</v>
      </c>
      <c r="H46" s="47">
        <v>12.285530834376853</v>
      </c>
      <c r="I46" s="462">
        <v>-7802.365424768195</v>
      </c>
      <c r="J46" s="46" t="s">
        <v>1058</v>
      </c>
      <c r="K46" s="788">
        <v>-25.913481842941778</v>
      </c>
    </row>
    <row r="47" spans="1:3" ht="15" customHeight="1">
      <c r="A47" s="1364" t="s">
        <v>1061</v>
      </c>
      <c r="B47" s="790"/>
      <c r="C47" s="790"/>
    </row>
    <row r="48" spans="1:9" ht="15" customHeight="1">
      <c r="A48" s="896" t="s">
        <v>1062</v>
      </c>
      <c r="B48" s="20"/>
      <c r="C48" s="20"/>
      <c r="I48" s="1" t="s">
        <v>6</v>
      </c>
    </row>
    <row r="49" ht="15" customHeight="1">
      <c r="A49" s="42" t="str">
        <f>MS!A38</f>
        <v> p= provisional, e = estimates.</v>
      </c>
    </row>
    <row r="50" ht="12.75">
      <c r="A50" s="897"/>
    </row>
    <row r="51" ht="12.75">
      <c r="A51" s="896"/>
    </row>
  </sheetData>
  <sheetProtection/>
  <mergeCells count="4">
    <mergeCell ref="A2:K2"/>
    <mergeCell ref="A1:K1"/>
    <mergeCell ref="F5:H5"/>
    <mergeCell ref="I5:K5"/>
  </mergeCells>
  <printOptions/>
  <pageMargins left="0.45" right="0.39" top="1" bottom="1" header="0.5" footer="0.5"/>
  <pageSetup fitToHeight="1" fitToWidth="1" horizontalDpi="300" verticalDpi="300" orientation="portrait" paperSize="9" scale="77" r:id="rId1"/>
</worksheet>
</file>

<file path=xl/worksheets/sheet30.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1">
      <selection activeCell="K19" sqref="K19"/>
    </sheetView>
  </sheetViews>
  <sheetFormatPr defaultColWidth="9.140625" defaultRowHeight="12.75"/>
  <cols>
    <col min="1" max="1" width="29.7109375" style="18" customWidth="1"/>
    <col min="2" max="16384" width="9.140625" style="18" customWidth="1"/>
  </cols>
  <sheetData>
    <row r="1" spans="1:7" ht="12.75">
      <c r="A1" s="1456" t="s">
        <v>989</v>
      </c>
      <c r="B1" s="1456"/>
      <c r="C1" s="1456"/>
      <c r="D1" s="1456"/>
      <c r="E1" s="1456"/>
      <c r="F1" s="1456"/>
      <c r="G1" s="1456"/>
    </row>
    <row r="2" spans="1:7" ht="15.75">
      <c r="A2" s="1441" t="s">
        <v>398</v>
      </c>
      <c r="B2" s="1441"/>
      <c r="C2" s="1441"/>
      <c r="D2" s="1441"/>
      <c r="E2" s="1441"/>
      <c r="F2" s="1441"/>
      <c r="G2" s="1441"/>
    </row>
    <row r="3" spans="1:7" ht="12.75">
      <c r="A3" s="1633" t="s">
        <v>1028</v>
      </c>
      <c r="B3" s="1633"/>
      <c r="C3" s="1633"/>
      <c r="D3" s="1633"/>
      <c r="E3" s="1633"/>
      <c r="F3" s="1633"/>
      <c r="G3" s="1633"/>
    </row>
    <row r="4" spans="1:7" ht="13.5" thickBot="1">
      <c r="A4" s="18" t="s">
        <v>6</v>
      </c>
      <c r="C4" s="103"/>
      <c r="E4" s="104"/>
      <c r="G4" s="437" t="s">
        <v>34</v>
      </c>
    </row>
    <row r="5" spans="1:7" ht="12.75">
      <c r="A5" s="1636"/>
      <c r="B5" s="1634" t="s">
        <v>7</v>
      </c>
      <c r="C5" s="1634" t="s">
        <v>109</v>
      </c>
      <c r="D5" s="1634" t="s">
        <v>517</v>
      </c>
      <c r="E5" s="730"/>
      <c r="F5" s="732" t="s">
        <v>361</v>
      </c>
      <c r="G5" s="731"/>
    </row>
    <row r="6" spans="1:7" ht="12.75">
      <c r="A6" s="1637"/>
      <c r="B6" s="1635"/>
      <c r="C6" s="1635"/>
      <c r="D6" s="1635"/>
      <c r="E6" s="438" t="s">
        <v>7</v>
      </c>
      <c r="F6" s="438" t="s">
        <v>8</v>
      </c>
      <c r="G6" s="439" t="s">
        <v>468</v>
      </c>
    </row>
    <row r="7" spans="1:7" ht="12.75">
      <c r="A7" s="136"/>
      <c r="B7" s="101"/>
      <c r="C7" s="101"/>
      <c r="D7" s="101"/>
      <c r="E7" s="101"/>
      <c r="F7" s="105"/>
      <c r="G7" s="135"/>
    </row>
    <row r="8" spans="1:8" ht="12.75">
      <c r="A8" s="137" t="s">
        <v>399</v>
      </c>
      <c r="B8" s="899">
        <v>46555.6</v>
      </c>
      <c r="C8" s="899">
        <v>45225</v>
      </c>
      <c r="D8" s="899">
        <v>44045.7</v>
      </c>
      <c r="E8" s="823">
        <v>9.121251825305137</v>
      </c>
      <c r="F8" s="823">
        <v>-2.8580879636391785</v>
      </c>
      <c r="G8" s="922">
        <v>-2.607628524046447</v>
      </c>
      <c r="H8" s="900"/>
    </row>
    <row r="9" spans="1:8" ht="12.75">
      <c r="A9" s="138"/>
      <c r="B9" s="901"/>
      <c r="C9" s="901"/>
      <c r="D9" s="901"/>
      <c r="E9" s="823"/>
      <c r="F9" s="823"/>
      <c r="G9" s="922"/>
      <c r="H9" s="900"/>
    </row>
    <row r="10" spans="1:8" ht="12.75">
      <c r="A10" s="138" t="s">
        <v>400</v>
      </c>
      <c r="B10" s="901">
        <v>32065.3</v>
      </c>
      <c r="C10" s="901">
        <v>31338.1</v>
      </c>
      <c r="D10" s="901">
        <v>28729.1</v>
      </c>
      <c r="E10" s="819">
        <v>15.389708766513024</v>
      </c>
      <c r="F10" s="819">
        <v>-2.267872123448086</v>
      </c>
      <c r="G10" s="923">
        <v>-8.325329231829627</v>
      </c>
      <c r="H10" s="900"/>
    </row>
    <row r="11" spans="1:8" ht="12.75">
      <c r="A11" s="139" t="s">
        <v>401</v>
      </c>
      <c r="B11" s="902">
        <v>14490.3</v>
      </c>
      <c r="C11" s="902">
        <v>13886.9</v>
      </c>
      <c r="D11" s="902">
        <v>15316.6</v>
      </c>
      <c r="E11" s="827">
        <v>-2.5888379472148557</v>
      </c>
      <c r="F11" s="827">
        <v>-4.16416499313334</v>
      </c>
      <c r="G11" s="924">
        <v>10.295314289006214</v>
      </c>
      <c r="H11" s="900"/>
    </row>
    <row r="12" spans="1:8" ht="12.75">
      <c r="A12" s="140"/>
      <c r="B12" s="901"/>
      <c r="C12" s="901"/>
      <c r="D12" s="901"/>
      <c r="E12" s="823"/>
      <c r="F12" s="823"/>
      <c r="G12" s="922"/>
      <c r="H12" s="900"/>
    </row>
    <row r="13" spans="1:8" ht="12.75">
      <c r="A13" s="137" t="s">
        <v>402</v>
      </c>
      <c r="B13" s="899">
        <v>127021.1</v>
      </c>
      <c r="C13" s="899">
        <v>136394.5</v>
      </c>
      <c r="D13" s="899">
        <v>162938.3</v>
      </c>
      <c r="E13" s="823">
        <v>20.99748233682581</v>
      </c>
      <c r="F13" s="823">
        <v>7.3794038943136115</v>
      </c>
      <c r="G13" s="922">
        <v>19.461048649322365</v>
      </c>
      <c r="H13" s="900"/>
    </row>
    <row r="14" spans="1:8" ht="12.75">
      <c r="A14" s="138"/>
      <c r="B14" s="901"/>
      <c r="C14" s="901"/>
      <c r="D14" s="901"/>
      <c r="E14" s="823"/>
      <c r="F14" s="823"/>
      <c r="G14" s="922"/>
      <c r="H14" s="900"/>
    </row>
    <row r="15" spans="1:8" ht="12.75">
      <c r="A15" s="138" t="s">
        <v>403</v>
      </c>
      <c r="B15" s="901">
        <v>77678.2</v>
      </c>
      <c r="C15" s="901">
        <v>85056.7</v>
      </c>
      <c r="D15" s="901">
        <v>104237.6</v>
      </c>
      <c r="E15" s="819">
        <v>26.362108708418532</v>
      </c>
      <c r="F15" s="819">
        <v>9.498804040258406</v>
      </c>
      <c r="G15" s="923">
        <v>22.550722047763443</v>
      </c>
      <c r="H15" s="900"/>
    </row>
    <row r="16" spans="1:8" ht="12.75">
      <c r="A16" s="139" t="s">
        <v>404</v>
      </c>
      <c r="B16" s="902">
        <v>49342.9</v>
      </c>
      <c r="C16" s="902">
        <v>51337.8</v>
      </c>
      <c r="D16" s="902">
        <v>58700.7</v>
      </c>
      <c r="E16" s="827">
        <v>13.417353168327779</v>
      </c>
      <c r="F16" s="827">
        <v>4.042932215171774</v>
      </c>
      <c r="G16" s="924">
        <v>14.34206374250553</v>
      </c>
      <c r="H16" s="900"/>
    </row>
    <row r="17" spans="1:8" ht="12.75">
      <c r="A17" s="140"/>
      <c r="B17" s="901"/>
      <c r="C17" s="901"/>
      <c r="D17" s="901"/>
      <c r="E17" s="823"/>
      <c r="F17" s="823"/>
      <c r="G17" s="922"/>
      <c r="H17" s="900"/>
    </row>
    <row r="18" spans="1:8" ht="12.75">
      <c r="A18" s="137" t="s">
        <v>405</v>
      </c>
      <c r="B18" s="899">
        <v>-80465.5</v>
      </c>
      <c r="C18" s="899">
        <v>-91169.5</v>
      </c>
      <c r="D18" s="899">
        <v>-118892.6</v>
      </c>
      <c r="E18" s="823">
        <v>29.12867372123847</v>
      </c>
      <c r="F18" s="823">
        <v>13.3025955223046</v>
      </c>
      <c r="G18" s="922">
        <v>30.408305409155474</v>
      </c>
      <c r="H18" s="900"/>
    </row>
    <row r="19" spans="1:8" ht="12.75">
      <c r="A19" s="138"/>
      <c r="B19" s="901"/>
      <c r="C19" s="901"/>
      <c r="D19" s="901"/>
      <c r="E19" s="823"/>
      <c r="F19" s="823"/>
      <c r="G19" s="922"/>
      <c r="H19" s="900"/>
    </row>
    <row r="20" spans="1:8" ht="12.75">
      <c r="A20" s="138" t="s">
        <v>406</v>
      </c>
      <c r="B20" s="901">
        <v>-45612.9</v>
      </c>
      <c r="C20" s="901">
        <v>-53718.6</v>
      </c>
      <c r="D20" s="901">
        <v>-75508.5</v>
      </c>
      <c r="E20" s="819">
        <v>35.41414321339505</v>
      </c>
      <c r="F20" s="819">
        <v>17.770630676848015</v>
      </c>
      <c r="G20" s="923">
        <v>40.56304520222048</v>
      </c>
      <c r="H20" s="900"/>
    </row>
    <row r="21" spans="1:8" ht="12.75">
      <c r="A21" s="139" t="s">
        <v>407</v>
      </c>
      <c r="B21" s="902">
        <v>-34852.6</v>
      </c>
      <c r="C21" s="902">
        <v>-37450.9</v>
      </c>
      <c r="D21" s="902">
        <v>-43384.1</v>
      </c>
      <c r="E21" s="827">
        <v>21.733693791870138</v>
      </c>
      <c r="F21" s="827">
        <v>7.4551109529848105</v>
      </c>
      <c r="G21" s="924">
        <v>15.842609923927057</v>
      </c>
      <c r="H21" s="900"/>
    </row>
    <row r="22" spans="1:8" ht="12.75">
      <c r="A22" s="140"/>
      <c r="B22" s="901"/>
      <c r="C22" s="901"/>
      <c r="D22" s="901"/>
      <c r="E22" s="823"/>
      <c r="F22" s="823"/>
      <c r="G22" s="922"/>
      <c r="H22" s="900"/>
    </row>
    <row r="23" spans="1:8" ht="12.75">
      <c r="A23" s="137" t="s">
        <v>408</v>
      </c>
      <c r="B23" s="899">
        <v>173576.7</v>
      </c>
      <c r="C23" s="899">
        <v>181619.5</v>
      </c>
      <c r="D23" s="899">
        <v>206984</v>
      </c>
      <c r="E23" s="823">
        <v>17.565618006751464</v>
      </c>
      <c r="F23" s="823">
        <v>4.633571210882565</v>
      </c>
      <c r="G23" s="922">
        <v>13.965736058077468</v>
      </c>
      <c r="H23" s="900"/>
    </row>
    <row r="24" spans="1:8" ht="12.75">
      <c r="A24" s="138"/>
      <c r="B24" s="901"/>
      <c r="C24" s="901"/>
      <c r="D24" s="901"/>
      <c r="E24" s="823"/>
      <c r="F24" s="823"/>
      <c r="G24" s="922"/>
      <c r="H24" s="900"/>
    </row>
    <row r="25" spans="1:8" ht="12.75">
      <c r="A25" s="138" t="s">
        <v>406</v>
      </c>
      <c r="B25" s="901">
        <v>109743.5</v>
      </c>
      <c r="C25" s="901">
        <v>116394.8</v>
      </c>
      <c r="D25" s="901">
        <v>132966.7</v>
      </c>
      <c r="E25" s="819">
        <v>22.94620070937718</v>
      </c>
      <c r="F25" s="819">
        <v>6.060768974927882</v>
      </c>
      <c r="G25" s="923">
        <v>14.237663538233676</v>
      </c>
      <c r="H25" s="900"/>
    </row>
    <row r="26" spans="1:8" ht="13.5" thickBot="1">
      <c r="A26" s="141" t="s">
        <v>407</v>
      </c>
      <c r="B26" s="904">
        <v>63833.2</v>
      </c>
      <c r="C26" s="904">
        <v>65224.7</v>
      </c>
      <c r="D26" s="904">
        <v>74017.3</v>
      </c>
      <c r="E26" s="925">
        <v>9.338997276511193</v>
      </c>
      <c r="F26" s="925">
        <v>2.179900114673856</v>
      </c>
      <c r="G26" s="926">
        <v>13.480475954661358</v>
      </c>
      <c r="H26" s="900"/>
    </row>
    <row r="27" spans="2:8" ht="12.75">
      <c r="B27" s="106"/>
      <c r="C27" s="106"/>
      <c r="D27" s="106"/>
      <c r="E27" s="900"/>
      <c r="F27" s="900"/>
      <c r="G27" s="900"/>
      <c r="H27" s="900"/>
    </row>
    <row r="28" spans="2:8" ht="13.5" thickBot="1">
      <c r="B28" s="900"/>
      <c r="C28" s="106"/>
      <c r="D28" s="106"/>
      <c r="E28" s="900"/>
      <c r="F28" s="900"/>
      <c r="G28" s="900"/>
      <c r="H28" s="900"/>
    </row>
    <row r="29" spans="1:8" ht="12.75">
      <c r="A29" s="144" t="s">
        <v>557</v>
      </c>
      <c r="B29" s="906">
        <v>36.651863351836816</v>
      </c>
      <c r="C29" s="907">
        <v>33.157495353551646</v>
      </c>
      <c r="D29" s="908">
        <v>27.032134249590182</v>
      </c>
      <c r="E29" s="900"/>
      <c r="F29" s="900"/>
      <c r="G29" s="900"/>
      <c r="H29" s="900"/>
    </row>
    <row r="30" spans="1:8" ht="12.75">
      <c r="A30" s="145" t="s">
        <v>409</v>
      </c>
      <c r="B30" s="909">
        <v>41.27966404988787</v>
      </c>
      <c r="C30" s="910">
        <v>36.84377597531999</v>
      </c>
      <c r="D30" s="911">
        <v>27.561167947074754</v>
      </c>
      <c r="E30" s="900"/>
      <c r="F30" s="900"/>
      <c r="G30" s="900"/>
      <c r="H30" s="900"/>
    </row>
    <row r="31" spans="1:8" ht="12.75">
      <c r="A31" s="146" t="s">
        <v>410</v>
      </c>
      <c r="B31" s="912">
        <v>29.36653500300955</v>
      </c>
      <c r="C31" s="902">
        <v>27.05004889184967</v>
      </c>
      <c r="D31" s="903">
        <v>26.092704175589056</v>
      </c>
      <c r="E31" s="900"/>
      <c r="F31" s="900"/>
      <c r="G31" s="900"/>
      <c r="H31" s="900"/>
    </row>
    <row r="32" spans="1:8" ht="12.75">
      <c r="A32" s="147" t="s">
        <v>558</v>
      </c>
      <c r="B32" s="913"/>
      <c r="C32" s="914"/>
      <c r="D32" s="915"/>
      <c r="E32" s="900"/>
      <c r="F32" s="900"/>
      <c r="G32" s="900"/>
      <c r="H32" s="900"/>
    </row>
    <row r="33" spans="1:8" ht="12.75">
      <c r="A33" s="145" t="s">
        <v>409</v>
      </c>
      <c r="B33" s="916">
        <v>68.87528030999493</v>
      </c>
      <c r="C33" s="910">
        <v>69.29375345494748</v>
      </c>
      <c r="D33" s="917">
        <v>65.22566334511654</v>
      </c>
      <c r="E33" s="900"/>
      <c r="F33" s="900"/>
      <c r="G33" s="900"/>
      <c r="H33" s="900"/>
    </row>
    <row r="34" spans="1:8" ht="12.75">
      <c r="A34" s="146" t="s">
        <v>410</v>
      </c>
      <c r="B34" s="918">
        <v>31.12471969000507</v>
      </c>
      <c r="C34" s="902">
        <v>30.70624654505251</v>
      </c>
      <c r="D34" s="919">
        <v>34.774336654883456</v>
      </c>
      <c r="E34" s="900"/>
      <c r="F34" s="900"/>
      <c r="G34" s="900"/>
      <c r="H34" s="900"/>
    </row>
    <row r="35" spans="1:8" ht="12.75">
      <c r="A35" s="147" t="s">
        <v>559</v>
      </c>
      <c r="B35" s="913"/>
      <c r="C35" s="914"/>
      <c r="D35" s="915"/>
      <c r="E35" s="900"/>
      <c r="F35" s="900"/>
      <c r="G35" s="900"/>
      <c r="H35" s="900"/>
    </row>
    <row r="36" spans="1:8" ht="12.75">
      <c r="A36" s="145" t="s">
        <v>409</v>
      </c>
      <c r="B36" s="916">
        <v>61.15377681345855</v>
      </c>
      <c r="C36" s="910">
        <v>62.360799005825015</v>
      </c>
      <c r="D36" s="917">
        <v>63.97366365059658</v>
      </c>
      <c r="E36" s="900"/>
      <c r="F36" s="900"/>
      <c r="G36" s="900"/>
      <c r="H36" s="900"/>
    </row>
    <row r="37" spans="1:8" ht="12.75">
      <c r="A37" s="146" t="s">
        <v>410</v>
      </c>
      <c r="B37" s="918">
        <v>38.846223186541444</v>
      </c>
      <c r="C37" s="902">
        <v>37.639200994174985</v>
      </c>
      <c r="D37" s="919">
        <v>36.02633634940343</v>
      </c>
      <c r="E37" s="900"/>
      <c r="F37" s="900"/>
      <c r="G37" s="900"/>
      <c r="H37" s="900"/>
    </row>
    <row r="38" spans="1:8" ht="12.75">
      <c r="A38" s="147" t="s">
        <v>560</v>
      </c>
      <c r="B38" s="913"/>
      <c r="C38" s="914"/>
      <c r="D38" s="915"/>
      <c r="E38" s="900"/>
      <c r="F38" s="900"/>
      <c r="G38" s="900"/>
      <c r="H38" s="900"/>
    </row>
    <row r="39" spans="1:8" ht="12.75">
      <c r="A39" s="145" t="s">
        <v>409</v>
      </c>
      <c r="B39" s="916">
        <v>56.686281698367615</v>
      </c>
      <c r="C39" s="910">
        <v>58.9216788509315</v>
      </c>
      <c r="D39" s="917">
        <v>63.50983997321953</v>
      </c>
      <c r="E39" s="900"/>
      <c r="F39" s="900"/>
      <c r="G39" s="900"/>
      <c r="H39" s="900"/>
    </row>
    <row r="40" spans="1:8" ht="12.75">
      <c r="A40" s="146" t="s">
        <v>410</v>
      </c>
      <c r="B40" s="918">
        <v>43.313718301632385</v>
      </c>
      <c r="C40" s="902">
        <v>41.078321149068486</v>
      </c>
      <c r="D40" s="919">
        <v>36.490160026780465</v>
      </c>
      <c r="E40" s="900"/>
      <c r="F40" s="900"/>
      <c r="G40" s="900"/>
      <c r="H40" s="900"/>
    </row>
    <row r="41" spans="1:8" ht="12.75">
      <c r="A41" s="147" t="s">
        <v>561</v>
      </c>
      <c r="B41" s="913"/>
      <c r="C41" s="914"/>
      <c r="D41" s="915"/>
      <c r="E41" s="900"/>
      <c r="F41" s="900"/>
      <c r="G41" s="900"/>
      <c r="H41" s="900"/>
    </row>
    <row r="42" spans="1:8" ht="12.75">
      <c r="A42" s="145" t="s">
        <v>409</v>
      </c>
      <c r="B42" s="916">
        <v>63.22478765871226</v>
      </c>
      <c r="C42" s="910">
        <v>64.08717125639042</v>
      </c>
      <c r="D42" s="917">
        <v>64.24008619023694</v>
      </c>
      <c r="E42" s="900"/>
      <c r="F42" s="900"/>
      <c r="G42" s="900"/>
      <c r="H42" s="900"/>
    </row>
    <row r="43" spans="1:8" ht="12.75">
      <c r="A43" s="148" t="s">
        <v>410</v>
      </c>
      <c r="B43" s="918">
        <v>36.77521234128774</v>
      </c>
      <c r="C43" s="902">
        <v>35.91282874360957</v>
      </c>
      <c r="D43" s="919">
        <v>35.75991380976308</v>
      </c>
      <c r="E43" s="900"/>
      <c r="F43" s="900"/>
      <c r="G43" s="900"/>
      <c r="H43" s="900"/>
    </row>
    <row r="44" spans="1:8" ht="12.75">
      <c r="A44" s="149" t="s">
        <v>562</v>
      </c>
      <c r="B44" s="913"/>
      <c r="C44" s="914"/>
      <c r="D44" s="915"/>
      <c r="E44" s="900"/>
      <c r="F44" s="900"/>
      <c r="G44" s="900"/>
      <c r="H44" s="900"/>
    </row>
    <row r="45" spans="1:8" ht="12.75">
      <c r="A45" s="148" t="s">
        <v>411</v>
      </c>
      <c r="B45" s="920">
        <v>26.821341804516386</v>
      </c>
      <c r="C45" s="910">
        <v>24.90096052461327</v>
      </c>
      <c r="D45" s="911">
        <v>21.27976075445445</v>
      </c>
      <c r="E45" s="900"/>
      <c r="F45" s="900"/>
      <c r="G45" s="900"/>
      <c r="H45" s="900"/>
    </row>
    <row r="46" spans="1:8" ht="13.5" thickBot="1">
      <c r="A46" s="150" t="s">
        <v>412</v>
      </c>
      <c r="B46" s="921">
        <v>73.1786581954836</v>
      </c>
      <c r="C46" s="904">
        <v>75.09903947538673</v>
      </c>
      <c r="D46" s="905">
        <v>78.72023924554554</v>
      </c>
      <c r="E46" s="900"/>
      <c r="F46" s="900"/>
      <c r="G46" s="900"/>
      <c r="H46" s="900"/>
    </row>
    <row r="47" spans="2:8" ht="12.75">
      <c r="B47" s="900"/>
      <c r="C47" s="900"/>
      <c r="D47" s="900"/>
      <c r="E47" s="900"/>
      <c r="F47" s="900"/>
      <c r="G47" s="900"/>
      <c r="H47" s="900"/>
    </row>
    <row r="48" spans="1:8" ht="12.75">
      <c r="A48" s="18" t="s">
        <v>413</v>
      </c>
      <c r="B48" s="900"/>
      <c r="C48" s="900"/>
      <c r="D48" s="900"/>
      <c r="E48" s="900"/>
      <c r="F48" s="900"/>
      <c r="G48" s="900"/>
      <c r="H48" s="900"/>
    </row>
    <row r="49" spans="1:8" ht="12.75">
      <c r="A49" s="18" t="s">
        <v>258</v>
      </c>
      <c r="B49" s="900"/>
      <c r="C49" s="900"/>
      <c r="D49" s="900"/>
      <c r="E49" s="900"/>
      <c r="F49" s="900"/>
      <c r="G49" s="900"/>
      <c r="H49" s="900"/>
    </row>
  </sheetData>
  <sheetProtection/>
  <mergeCells count="7">
    <mergeCell ref="A1:G1"/>
    <mergeCell ref="A2:G2"/>
    <mergeCell ref="A3:G3"/>
    <mergeCell ref="D5:D6"/>
    <mergeCell ref="A5:A6"/>
    <mergeCell ref="B5:B6"/>
    <mergeCell ref="C5:C6"/>
  </mergeCells>
  <printOptions horizontalCentered="1"/>
  <pageMargins left="0.42" right="0.34" top="1" bottom="1" header="0.5" footer="0.5"/>
  <pageSetup fitToHeight="1" fitToWidth="1"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L65"/>
  <sheetViews>
    <sheetView zoomScalePageLayoutView="0" workbookViewId="0" topLeftCell="A1">
      <selection activeCell="G1" sqref="G1"/>
    </sheetView>
  </sheetViews>
  <sheetFormatPr defaultColWidth="9.140625" defaultRowHeight="12.75"/>
  <cols>
    <col min="1" max="1" width="2.57421875" style="18" customWidth="1"/>
    <col min="2" max="3" width="2.28125" style="18" customWidth="1"/>
    <col min="4" max="4" width="2.00390625" style="18" customWidth="1"/>
    <col min="5" max="5" width="27.00390625" style="18" customWidth="1"/>
    <col min="6" max="16384" width="9.140625" style="18" customWidth="1"/>
  </cols>
  <sheetData>
    <row r="1" ht="12.75">
      <c r="G1" s="107" t="s">
        <v>990</v>
      </c>
    </row>
    <row r="2" spans="1:12" ht="15.75">
      <c r="A2" s="1473" t="s">
        <v>719</v>
      </c>
      <c r="B2" s="1638"/>
      <c r="C2" s="1638"/>
      <c r="D2" s="1638"/>
      <c r="E2" s="1638"/>
      <c r="F2" s="1638"/>
      <c r="G2" s="1638"/>
      <c r="H2" s="1638"/>
      <c r="I2" s="1638"/>
      <c r="J2" s="1638"/>
      <c r="K2" s="1638"/>
      <c r="L2" s="1638"/>
    </row>
    <row r="3" spans="1:12" ht="15.75" thickBot="1">
      <c r="A3" s="1639"/>
      <c r="B3" s="1639"/>
      <c r="C3" s="1639"/>
      <c r="D3" s="1639"/>
      <c r="E3" s="1639"/>
      <c r="L3" s="422" t="s">
        <v>34</v>
      </c>
    </row>
    <row r="4" spans="1:12" ht="12.75">
      <c r="A4" s="1640" t="s">
        <v>465</v>
      </c>
      <c r="B4" s="1641"/>
      <c r="C4" s="1641"/>
      <c r="D4" s="1641"/>
      <c r="E4" s="1641"/>
      <c r="F4" s="1576" t="s">
        <v>7</v>
      </c>
      <c r="G4" s="1578"/>
      <c r="H4" s="1576" t="s">
        <v>8</v>
      </c>
      <c r="I4" s="1578"/>
      <c r="J4" s="1644" t="s">
        <v>468</v>
      </c>
      <c r="K4" s="1646" t="s">
        <v>361</v>
      </c>
      <c r="L4" s="1647"/>
    </row>
    <row r="5" spans="1:12" ht="12.75">
      <c r="A5" s="1607"/>
      <c r="B5" s="1453"/>
      <c r="C5" s="1453"/>
      <c r="D5" s="1453"/>
      <c r="E5" s="1453"/>
      <c r="F5" s="1561"/>
      <c r="G5" s="1643"/>
      <c r="H5" s="1561"/>
      <c r="I5" s="1643"/>
      <c r="J5" s="1645"/>
      <c r="K5" s="1648" t="s">
        <v>1028</v>
      </c>
      <c r="L5" s="1649"/>
    </row>
    <row r="6" spans="1:12" ht="12.75">
      <c r="A6" s="1642"/>
      <c r="B6" s="1567"/>
      <c r="C6" s="1567"/>
      <c r="D6" s="1567"/>
      <c r="E6" s="1567"/>
      <c r="F6" s="951" t="s">
        <v>1029</v>
      </c>
      <c r="G6" s="952" t="s">
        <v>720</v>
      </c>
      <c r="H6" s="951" t="str">
        <f>F6</f>
        <v>9 months</v>
      </c>
      <c r="I6" s="952" t="s">
        <v>720</v>
      </c>
      <c r="J6" s="1000" t="str">
        <f>F6</f>
        <v>9 months</v>
      </c>
      <c r="K6" s="1001" t="s">
        <v>8</v>
      </c>
      <c r="L6" s="1002" t="s">
        <v>468</v>
      </c>
    </row>
    <row r="7" spans="1:12" ht="12.75">
      <c r="A7" s="58" t="s">
        <v>721</v>
      </c>
      <c r="B7" s="20"/>
      <c r="C7" s="20"/>
      <c r="D7" s="20"/>
      <c r="E7" s="1003"/>
      <c r="F7" s="1004">
        <v>11014.9</v>
      </c>
      <c r="G7" s="1005">
        <v>14224.5</v>
      </c>
      <c r="H7" s="1004">
        <v>7164.400000000023</v>
      </c>
      <c r="I7" s="1005">
        <v>3496.0000000000146</v>
      </c>
      <c r="J7" s="1006">
        <v>188.20000000001164</v>
      </c>
      <c r="K7" s="4">
        <v>-34.95719434584042</v>
      </c>
      <c r="L7" s="43">
        <v>-97.3731226620511</v>
      </c>
    </row>
    <row r="8" spans="1:12" ht="12.75">
      <c r="A8" s="58"/>
      <c r="B8" s="20" t="s">
        <v>722</v>
      </c>
      <c r="C8" s="20"/>
      <c r="D8" s="20"/>
      <c r="E8" s="1003"/>
      <c r="F8" s="1004">
        <v>47493.8</v>
      </c>
      <c r="G8" s="1007">
        <v>61482.4</v>
      </c>
      <c r="H8" s="1004">
        <v>46949.2</v>
      </c>
      <c r="I8" s="1007">
        <v>62900.8</v>
      </c>
      <c r="J8" s="1006">
        <v>46039.6</v>
      </c>
      <c r="K8" s="4">
        <v>-1.1466759871814969</v>
      </c>
      <c r="L8" s="43">
        <v>-1.937413204058852</v>
      </c>
    </row>
    <row r="9" spans="1:12" ht="12.75">
      <c r="A9" s="58"/>
      <c r="B9" s="20"/>
      <c r="C9" s="20" t="s">
        <v>723</v>
      </c>
      <c r="D9" s="20"/>
      <c r="E9" s="1003"/>
      <c r="F9" s="1004">
        <v>0</v>
      </c>
      <c r="G9" s="1007">
        <v>0</v>
      </c>
      <c r="H9" s="1004">
        <v>0</v>
      </c>
      <c r="I9" s="1007">
        <v>0</v>
      </c>
      <c r="J9" s="1006">
        <v>0</v>
      </c>
      <c r="K9" s="159" t="s">
        <v>650</v>
      </c>
      <c r="L9" s="158" t="s">
        <v>650</v>
      </c>
    </row>
    <row r="10" spans="1:12" ht="12.75">
      <c r="A10" s="58"/>
      <c r="B10" s="20"/>
      <c r="C10" s="20" t="s">
        <v>724</v>
      </c>
      <c r="D10" s="20"/>
      <c r="E10" s="1003"/>
      <c r="F10" s="1004">
        <v>47493.8</v>
      </c>
      <c r="G10" s="1007">
        <v>61482.4</v>
      </c>
      <c r="H10" s="1004">
        <v>46949.2</v>
      </c>
      <c r="I10" s="1007">
        <v>62900.8</v>
      </c>
      <c r="J10" s="1006">
        <v>46039.6</v>
      </c>
      <c r="K10" s="4">
        <v>-1.1466759871814969</v>
      </c>
      <c r="L10" s="43">
        <v>-1.937413204058852</v>
      </c>
    </row>
    <row r="11" spans="1:12" ht="12.75">
      <c r="A11" s="58"/>
      <c r="B11" s="20" t="s">
        <v>725</v>
      </c>
      <c r="C11" s="20"/>
      <c r="D11" s="20"/>
      <c r="E11" s="1003"/>
      <c r="F11" s="1004">
        <v>-125435.1</v>
      </c>
      <c r="G11" s="1007">
        <v>-171540.8</v>
      </c>
      <c r="H11" s="1004">
        <v>-133129.7</v>
      </c>
      <c r="I11" s="1007">
        <v>-187451.3</v>
      </c>
      <c r="J11" s="1006">
        <v>-159935.2</v>
      </c>
      <c r="K11" s="4">
        <v>6.134327632377225</v>
      </c>
      <c r="L11" s="43">
        <v>20.13487598935474</v>
      </c>
    </row>
    <row r="12" spans="1:12" ht="12.75">
      <c r="A12" s="58"/>
      <c r="B12" s="20"/>
      <c r="C12" s="20" t="s">
        <v>723</v>
      </c>
      <c r="D12" s="20"/>
      <c r="E12" s="1003"/>
      <c r="F12" s="1004">
        <v>-23864.5</v>
      </c>
      <c r="G12" s="1007">
        <v>-33657.2</v>
      </c>
      <c r="H12" s="1004">
        <v>-24928.1</v>
      </c>
      <c r="I12" s="1007">
        <v>-33548.7</v>
      </c>
      <c r="J12" s="1006">
        <v>-27228.3</v>
      </c>
      <c r="K12" s="4">
        <v>4.456829181420095</v>
      </c>
      <c r="L12" s="43">
        <v>9.227337823580621</v>
      </c>
    </row>
    <row r="13" spans="1:12" ht="12.75">
      <c r="A13" s="58"/>
      <c r="B13" s="20"/>
      <c r="C13" s="20" t="s">
        <v>724</v>
      </c>
      <c r="D13" s="20"/>
      <c r="E13" s="1003"/>
      <c r="F13" s="1004">
        <v>-101570.6</v>
      </c>
      <c r="G13" s="1007">
        <v>-137883.6</v>
      </c>
      <c r="H13" s="1004">
        <v>-108201.6</v>
      </c>
      <c r="I13" s="1007">
        <v>-153902.6</v>
      </c>
      <c r="J13" s="1006">
        <v>-132706.9</v>
      </c>
      <c r="K13" s="4">
        <v>6.528463945275502</v>
      </c>
      <c r="L13" s="43">
        <v>22.647816668145378</v>
      </c>
    </row>
    <row r="14" spans="1:12" ht="12.75">
      <c r="A14" s="58"/>
      <c r="B14" s="20" t="s">
        <v>726</v>
      </c>
      <c r="C14" s="20"/>
      <c r="D14" s="20"/>
      <c r="E14" s="1003"/>
      <c r="F14" s="1004">
        <v>-77941.3</v>
      </c>
      <c r="G14" s="1007">
        <v>-110058.4</v>
      </c>
      <c r="H14" s="1004">
        <v>-86180.5</v>
      </c>
      <c r="I14" s="1007">
        <v>-124550.5</v>
      </c>
      <c r="J14" s="1006">
        <v>-113895.6</v>
      </c>
      <c r="K14" s="4">
        <v>10.571032302514837</v>
      </c>
      <c r="L14" s="43">
        <v>32.15936319701093</v>
      </c>
    </row>
    <row r="15" spans="1:12" ht="12.75">
      <c r="A15" s="58"/>
      <c r="B15" s="20" t="s">
        <v>727</v>
      </c>
      <c r="C15" s="20"/>
      <c r="D15" s="20"/>
      <c r="E15" s="1003"/>
      <c r="F15" s="1004">
        <v>-3419</v>
      </c>
      <c r="G15" s="1007">
        <v>-6818.3</v>
      </c>
      <c r="H15" s="1004">
        <v>-4592.3</v>
      </c>
      <c r="I15" s="1007">
        <v>-8377.3</v>
      </c>
      <c r="J15" s="1006">
        <v>-9399.1</v>
      </c>
      <c r="K15" s="1008">
        <v>34.31705176952326</v>
      </c>
      <c r="L15" s="43">
        <v>104.67086209524639</v>
      </c>
    </row>
    <row r="16" spans="1:12" ht="12.75">
      <c r="A16" s="58"/>
      <c r="B16" s="20"/>
      <c r="C16" s="20" t="s">
        <v>728</v>
      </c>
      <c r="D16" s="20"/>
      <c r="E16" s="1003"/>
      <c r="F16" s="1004">
        <v>20453</v>
      </c>
      <c r="G16" s="1007">
        <v>26469.7</v>
      </c>
      <c r="H16" s="1004">
        <v>24641.1</v>
      </c>
      <c r="I16" s="1007">
        <v>32078.9</v>
      </c>
      <c r="J16" s="1006">
        <v>29538.8</v>
      </c>
      <c r="K16" s="4">
        <v>20.4767026842028</v>
      </c>
      <c r="L16" s="43">
        <v>19.876141893016143</v>
      </c>
    </row>
    <row r="17" spans="1:12" ht="12.75">
      <c r="A17" s="58"/>
      <c r="B17" s="20"/>
      <c r="C17" s="20"/>
      <c r="D17" s="20" t="s">
        <v>729</v>
      </c>
      <c r="E17" s="1003"/>
      <c r="F17" s="1004">
        <v>7122.8</v>
      </c>
      <c r="G17" s="1007">
        <v>9555.8</v>
      </c>
      <c r="H17" s="1004">
        <v>7354.2</v>
      </c>
      <c r="I17" s="1007">
        <v>10125.3</v>
      </c>
      <c r="J17" s="1006">
        <v>13326.8</v>
      </c>
      <c r="K17" s="4">
        <v>3.248722412534391</v>
      </c>
      <c r="L17" s="43">
        <v>81.21345625628892</v>
      </c>
    </row>
    <row r="18" spans="1:12" ht="12.75">
      <c r="A18" s="58"/>
      <c r="B18" s="20"/>
      <c r="C18" s="20"/>
      <c r="D18" s="20" t="s">
        <v>730</v>
      </c>
      <c r="E18" s="1003"/>
      <c r="F18" s="1004">
        <v>5952</v>
      </c>
      <c r="G18" s="1007">
        <v>7441.5</v>
      </c>
      <c r="H18" s="1004">
        <v>10140.5</v>
      </c>
      <c r="I18" s="1007">
        <v>12336.4</v>
      </c>
      <c r="J18" s="1006">
        <v>9092.1</v>
      </c>
      <c r="K18" s="4">
        <v>70.37130376344086</v>
      </c>
      <c r="L18" s="43">
        <v>-10.338740693259698</v>
      </c>
    </row>
    <row r="19" spans="1:12" ht="12.75">
      <c r="A19" s="58"/>
      <c r="B19" s="20"/>
      <c r="C19" s="20"/>
      <c r="D19" s="20" t="s">
        <v>724</v>
      </c>
      <c r="E19" s="1003"/>
      <c r="F19" s="1004">
        <v>7378.2</v>
      </c>
      <c r="G19" s="1007">
        <v>9472.4</v>
      </c>
      <c r="H19" s="1004">
        <v>7146.4</v>
      </c>
      <c r="I19" s="1007">
        <v>9617.2</v>
      </c>
      <c r="J19" s="1006">
        <v>7119.9</v>
      </c>
      <c r="K19" s="4">
        <v>-3.141687674500558</v>
      </c>
      <c r="L19" s="43">
        <v>-0.3708160752266876</v>
      </c>
    </row>
    <row r="20" spans="1:12" ht="12.75">
      <c r="A20" s="58"/>
      <c r="B20" s="20"/>
      <c r="C20" s="20" t="s">
        <v>731</v>
      </c>
      <c r="D20" s="20"/>
      <c r="E20" s="1003"/>
      <c r="F20" s="1004">
        <v>-23872</v>
      </c>
      <c r="G20" s="1007">
        <v>-33288</v>
      </c>
      <c r="H20" s="1004">
        <v>-29233.4</v>
      </c>
      <c r="I20" s="1007">
        <v>-40456.2</v>
      </c>
      <c r="J20" s="1006">
        <v>-38937.9</v>
      </c>
      <c r="K20" s="4">
        <v>22.45894772117963</v>
      </c>
      <c r="L20" s="43">
        <v>33.196617567576816</v>
      </c>
    </row>
    <row r="21" spans="1:12" ht="12.75">
      <c r="A21" s="58"/>
      <c r="B21" s="20"/>
      <c r="C21" s="20"/>
      <c r="D21" s="20" t="s">
        <v>732</v>
      </c>
      <c r="E21" s="1003"/>
      <c r="F21" s="1004">
        <v>-9201.5</v>
      </c>
      <c r="G21" s="1007">
        <v>-12592.3</v>
      </c>
      <c r="H21" s="1004">
        <v>-10619</v>
      </c>
      <c r="I21" s="1007">
        <v>-14557.4</v>
      </c>
      <c r="J21" s="1006">
        <v>-16623.6</v>
      </c>
      <c r="K21" s="4">
        <v>15.405096995055153</v>
      </c>
      <c r="L21" s="43">
        <v>56.545814106789706</v>
      </c>
    </row>
    <row r="22" spans="1:12" ht="12.75">
      <c r="A22" s="58"/>
      <c r="B22" s="20"/>
      <c r="C22" s="20"/>
      <c r="D22" s="20" t="s">
        <v>729</v>
      </c>
      <c r="E22" s="1003"/>
      <c r="F22" s="1004">
        <v>-8858.6</v>
      </c>
      <c r="G22" s="1007">
        <v>-11960.8</v>
      </c>
      <c r="H22" s="1004">
        <v>-11961.2</v>
      </c>
      <c r="I22" s="1007">
        <v>-15785</v>
      </c>
      <c r="J22" s="1006">
        <v>-15043.5</v>
      </c>
      <c r="K22" s="4">
        <v>35.023592892782155</v>
      </c>
      <c r="L22" s="43">
        <v>25.769153596629092</v>
      </c>
    </row>
    <row r="23" spans="1:12" ht="12.75">
      <c r="A23" s="58"/>
      <c r="B23" s="20"/>
      <c r="C23" s="20"/>
      <c r="D23" s="20"/>
      <c r="E23" s="1009" t="s">
        <v>772</v>
      </c>
      <c r="F23" s="1004">
        <v>-2742.3</v>
      </c>
      <c r="G23" s="1007">
        <v>-3445.6</v>
      </c>
      <c r="H23" s="1004">
        <v>-4920.7</v>
      </c>
      <c r="I23" s="1007">
        <v>-6336.6</v>
      </c>
      <c r="J23" s="1006">
        <v>-5702.4</v>
      </c>
      <c r="K23" s="4">
        <v>79.43696896765488</v>
      </c>
      <c r="L23" s="43">
        <v>15.885951185806894</v>
      </c>
    </row>
    <row r="24" spans="1:12" ht="12.75">
      <c r="A24" s="58"/>
      <c r="B24" s="20"/>
      <c r="C24" s="20"/>
      <c r="D24" s="20" t="s">
        <v>733</v>
      </c>
      <c r="E24" s="1009"/>
      <c r="F24" s="1004">
        <v>-622.2</v>
      </c>
      <c r="G24" s="1007">
        <v>-698.2</v>
      </c>
      <c r="H24" s="1004">
        <v>-148.7</v>
      </c>
      <c r="I24" s="1007">
        <v>-189.4</v>
      </c>
      <c r="J24" s="1006">
        <v>-495</v>
      </c>
      <c r="K24" s="4">
        <v>-76.10093217614914</v>
      </c>
      <c r="L24" s="43">
        <v>232.8850033624748</v>
      </c>
    </row>
    <row r="25" spans="1:12" ht="12.75">
      <c r="A25" s="58"/>
      <c r="B25" s="20"/>
      <c r="C25" s="20"/>
      <c r="D25" s="20" t="s">
        <v>724</v>
      </c>
      <c r="E25" s="1003"/>
      <c r="F25" s="1004">
        <v>-5811.9</v>
      </c>
      <c r="G25" s="1007">
        <v>-8734.9</v>
      </c>
      <c r="H25" s="1004">
        <v>-6653.2</v>
      </c>
      <c r="I25" s="1007">
        <v>-10113.8</v>
      </c>
      <c r="J25" s="1006">
        <v>-7270.8</v>
      </c>
      <c r="K25" s="4">
        <v>14.475472736970701</v>
      </c>
      <c r="L25" s="43">
        <v>9.282751157337827</v>
      </c>
    </row>
    <row r="26" spans="1:12" ht="12.75">
      <c r="A26" s="58"/>
      <c r="B26" s="20" t="s">
        <v>734</v>
      </c>
      <c r="C26" s="20"/>
      <c r="D26" s="20"/>
      <c r="E26" s="1003"/>
      <c r="F26" s="1004">
        <v>-81360.3</v>
      </c>
      <c r="G26" s="1007">
        <v>-116876.7</v>
      </c>
      <c r="H26" s="1004">
        <v>-90772.8</v>
      </c>
      <c r="I26" s="1007">
        <v>-132927.8</v>
      </c>
      <c r="J26" s="1006">
        <v>-123294.7</v>
      </c>
      <c r="K26" s="4">
        <v>11.568910144136636</v>
      </c>
      <c r="L26" s="43">
        <v>35.82780304232104</v>
      </c>
    </row>
    <row r="27" spans="1:12" ht="12.75">
      <c r="A27" s="58"/>
      <c r="B27" s="20" t="s">
        <v>735</v>
      </c>
      <c r="C27" s="20"/>
      <c r="D27" s="20"/>
      <c r="E27" s="1003"/>
      <c r="F27" s="1004">
        <v>2677.7</v>
      </c>
      <c r="G27" s="1007">
        <v>4955.5</v>
      </c>
      <c r="H27" s="1004">
        <v>3784.3</v>
      </c>
      <c r="I27" s="1007">
        <v>7431.8</v>
      </c>
      <c r="J27" s="1006">
        <v>5237.6</v>
      </c>
      <c r="K27" s="4">
        <v>41.32651155842703</v>
      </c>
      <c r="L27" s="43">
        <v>38.403403535660495</v>
      </c>
    </row>
    <row r="28" spans="1:12" ht="12.75">
      <c r="A28" s="58"/>
      <c r="B28" s="20"/>
      <c r="C28" s="20" t="s">
        <v>736</v>
      </c>
      <c r="D28" s="20"/>
      <c r="E28" s="1003"/>
      <c r="F28" s="1004">
        <v>7438.8</v>
      </c>
      <c r="G28" s="1007">
        <v>11432.3</v>
      </c>
      <c r="H28" s="1004">
        <v>9143.4</v>
      </c>
      <c r="I28" s="1007">
        <v>14500.8</v>
      </c>
      <c r="J28" s="1006">
        <v>9950.3</v>
      </c>
      <c r="K28" s="4">
        <v>22.914986288110978</v>
      </c>
      <c r="L28" s="43">
        <v>8.824944768904343</v>
      </c>
    </row>
    <row r="29" spans="1:12" ht="12.75">
      <c r="A29" s="58"/>
      <c r="B29" s="20"/>
      <c r="C29" s="20" t="s">
        <v>737</v>
      </c>
      <c r="D29" s="20"/>
      <c r="E29" s="1003"/>
      <c r="F29" s="1004">
        <v>-4761.1</v>
      </c>
      <c r="G29" s="1007">
        <v>-6476.8</v>
      </c>
      <c r="H29" s="1004">
        <v>-5359.1</v>
      </c>
      <c r="I29" s="1007">
        <v>-7069</v>
      </c>
      <c r="J29" s="1006">
        <v>-4712.7</v>
      </c>
      <c r="K29" s="4">
        <v>12.560122660729661</v>
      </c>
      <c r="L29" s="43">
        <v>-12.061726782482141</v>
      </c>
    </row>
    <row r="30" spans="1:12" ht="12.75">
      <c r="A30" s="58"/>
      <c r="B30" s="20" t="s">
        <v>738</v>
      </c>
      <c r="C30" s="20"/>
      <c r="D30" s="20"/>
      <c r="E30" s="1003"/>
      <c r="F30" s="1004">
        <v>-78682.6</v>
      </c>
      <c r="G30" s="1007">
        <v>-111921.2</v>
      </c>
      <c r="H30" s="1004">
        <v>-86988.5</v>
      </c>
      <c r="I30" s="1007">
        <v>-125496</v>
      </c>
      <c r="J30" s="1006">
        <v>-118057.1</v>
      </c>
      <c r="K30" s="4">
        <v>10.556209377931072</v>
      </c>
      <c r="L30" s="43">
        <v>35.715755530903515</v>
      </c>
    </row>
    <row r="31" spans="1:12" ht="12.75">
      <c r="A31" s="58"/>
      <c r="B31" s="441" t="s">
        <v>739</v>
      </c>
      <c r="C31" s="20"/>
      <c r="D31" s="20"/>
      <c r="E31" s="1003"/>
      <c r="F31" s="1004">
        <v>89697.5</v>
      </c>
      <c r="G31" s="1007">
        <v>126145.7</v>
      </c>
      <c r="H31" s="1004">
        <v>94152.9</v>
      </c>
      <c r="I31" s="1007">
        <v>128992</v>
      </c>
      <c r="J31" s="1006">
        <v>118245.3</v>
      </c>
      <c r="K31" s="4">
        <v>4.967139552384396</v>
      </c>
      <c r="L31" s="43">
        <v>25.58859047358075</v>
      </c>
    </row>
    <row r="32" spans="1:12" ht="12.75">
      <c r="A32" s="58"/>
      <c r="B32" s="20"/>
      <c r="C32" s="20" t="s">
        <v>740</v>
      </c>
      <c r="D32" s="20"/>
      <c r="E32" s="1003"/>
      <c r="F32" s="1004">
        <v>93131.2</v>
      </c>
      <c r="G32" s="1007">
        <v>130861.7</v>
      </c>
      <c r="H32" s="1004">
        <v>97547.3</v>
      </c>
      <c r="I32" s="1007">
        <v>133196.8</v>
      </c>
      <c r="J32" s="1006">
        <v>120102.2</v>
      </c>
      <c r="K32" s="4">
        <v>4.741805109351115</v>
      </c>
      <c r="L32" s="43">
        <v>23.122013628260333</v>
      </c>
    </row>
    <row r="33" spans="1:12" ht="12.75">
      <c r="A33" s="58"/>
      <c r="B33" s="20"/>
      <c r="C33" s="20"/>
      <c r="D33" s="20" t="s">
        <v>741</v>
      </c>
      <c r="E33" s="1003"/>
      <c r="F33" s="1004">
        <v>14602.3</v>
      </c>
      <c r="G33" s="1007">
        <v>18851.1</v>
      </c>
      <c r="H33" s="1004">
        <v>14443</v>
      </c>
      <c r="I33" s="1007">
        <v>18218.2</v>
      </c>
      <c r="J33" s="1006">
        <v>11607.7</v>
      </c>
      <c r="K33" s="4">
        <v>-1.0909240325154208</v>
      </c>
      <c r="L33" s="43">
        <v>-19.630963096309625</v>
      </c>
    </row>
    <row r="34" spans="1:12" ht="12.75">
      <c r="A34" s="58"/>
      <c r="B34" s="20"/>
      <c r="C34" s="20"/>
      <c r="D34" s="20" t="s">
        <v>742</v>
      </c>
      <c r="E34" s="1003"/>
      <c r="F34" s="1004">
        <v>70273.6</v>
      </c>
      <c r="G34" s="1007">
        <v>97688.5</v>
      </c>
      <c r="H34" s="1004">
        <v>72388.5</v>
      </c>
      <c r="I34" s="1007">
        <v>100144.8</v>
      </c>
      <c r="J34" s="1006">
        <v>93767.2</v>
      </c>
      <c r="K34" s="4">
        <v>3.0095227795359767</v>
      </c>
      <c r="L34" s="43">
        <v>29.533282220242164</v>
      </c>
    </row>
    <row r="35" spans="1:12" ht="12.75">
      <c r="A35" s="58"/>
      <c r="B35" s="20"/>
      <c r="C35" s="20"/>
      <c r="D35" s="20" t="s">
        <v>743</v>
      </c>
      <c r="E35" s="1003"/>
      <c r="F35" s="1004">
        <v>8255.3</v>
      </c>
      <c r="G35" s="1007">
        <v>12007.6</v>
      </c>
      <c r="H35" s="1004">
        <v>9308.8</v>
      </c>
      <c r="I35" s="1007">
        <v>12937</v>
      </c>
      <c r="J35" s="1006">
        <v>12290.1</v>
      </c>
      <c r="K35" s="4">
        <v>12.7614986735794</v>
      </c>
      <c r="L35" s="43">
        <v>32.02668442763838</v>
      </c>
    </row>
    <row r="36" spans="1:12" ht="12.75">
      <c r="A36" s="58"/>
      <c r="B36" s="20"/>
      <c r="C36" s="20"/>
      <c r="D36" s="20" t="s">
        <v>744</v>
      </c>
      <c r="E36" s="1003"/>
      <c r="F36" s="1004">
        <v>0</v>
      </c>
      <c r="G36" s="1007">
        <v>2314.5</v>
      </c>
      <c r="H36" s="1004">
        <v>1407</v>
      </c>
      <c r="I36" s="1007">
        <v>1896.8</v>
      </c>
      <c r="J36" s="1006">
        <v>2437.2</v>
      </c>
      <c r="K36" s="159" t="s">
        <v>650</v>
      </c>
      <c r="L36" s="158">
        <v>73.21961620469082</v>
      </c>
    </row>
    <row r="37" spans="1:12" ht="12.75">
      <c r="A37" s="58"/>
      <c r="B37" s="20"/>
      <c r="C37" s="20" t="s">
        <v>745</v>
      </c>
      <c r="D37" s="20"/>
      <c r="E37" s="1003"/>
      <c r="F37" s="1004">
        <v>-3433.7</v>
      </c>
      <c r="G37" s="1007">
        <v>-4716</v>
      </c>
      <c r="H37" s="1004">
        <v>-3394.4</v>
      </c>
      <c r="I37" s="1007">
        <v>-4204.8</v>
      </c>
      <c r="J37" s="1006">
        <v>-1856.9</v>
      </c>
      <c r="K37" s="1010">
        <v>-1.1445379619652192</v>
      </c>
      <c r="L37" s="43">
        <v>-45.29519208107471</v>
      </c>
    </row>
    <row r="38" spans="1:12" ht="12.75">
      <c r="A38" s="442" t="s">
        <v>746</v>
      </c>
      <c r="B38" s="111" t="s">
        <v>747</v>
      </c>
      <c r="C38" s="111"/>
      <c r="D38" s="111"/>
      <c r="E38" s="1011"/>
      <c r="F38" s="1012">
        <v>2501.4</v>
      </c>
      <c r="G38" s="1005">
        <v>3107</v>
      </c>
      <c r="H38" s="1012">
        <v>2693.8</v>
      </c>
      <c r="I38" s="1005">
        <v>4449.9</v>
      </c>
      <c r="J38" s="1013">
        <v>11723.6</v>
      </c>
      <c r="K38" s="1008">
        <v>7.691692652114819</v>
      </c>
      <c r="L38" s="142">
        <v>335.2067711040166</v>
      </c>
    </row>
    <row r="39" spans="1:12" ht="12.75">
      <c r="A39" s="443" t="s">
        <v>748</v>
      </c>
      <c r="B39" s="243"/>
      <c r="C39" s="168"/>
      <c r="D39" s="168"/>
      <c r="E39" s="1014"/>
      <c r="F39" s="1010">
        <v>13516.3</v>
      </c>
      <c r="G39" s="1015">
        <v>17331.5</v>
      </c>
      <c r="H39" s="1010">
        <v>9858.200000000026</v>
      </c>
      <c r="I39" s="1015">
        <v>7945.900000000009</v>
      </c>
      <c r="J39" s="1016">
        <v>11911.8</v>
      </c>
      <c r="K39" s="5">
        <v>-27.064359329106143</v>
      </c>
      <c r="L39" s="44">
        <v>20.83138909740082</v>
      </c>
    </row>
    <row r="40" spans="1:12" ht="12.75">
      <c r="A40" s="58" t="s">
        <v>749</v>
      </c>
      <c r="B40" s="20" t="s">
        <v>750</v>
      </c>
      <c r="C40" s="20"/>
      <c r="D40" s="20"/>
      <c r="E40" s="1003"/>
      <c r="F40" s="1004">
        <v>-2044.8</v>
      </c>
      <c r="G40" s="1007">
        <v>-1324.5</v>
      </c>
      <c r="H40" s="1004">
        <v>1069.6</v>
      </c>
      <c r="I40" s="1007">
        <v>-2362.1</v>
      </c>
      <c r="J40" s="1006">
        <v>-2273.7</v>
      </c>
      <c r="K40" s="1008">
        <v>-152.30829420970264</v>
      </c>
      <c r="L40" s="43">
        <v>-312.574794315632</v>
      </c>
    </row>
    <row r="41" spans="1:12" ht="12.75">
      <c r="A41" s="58"/>
      <c r="B41" s="20" t="s">
        <v>751</v>
      </c>
      <c r="C41" s="20"/>
      <c r="D41" s="20"/>
      <c r="E41" s="1003"/>
      <c r="F41" s="1004">
        <v>-423.8</v>
      </c>
      <c r="G41" s="1007">
        <v>-469.7</v>
      </c>
      <c r="H41" s="1004">
        <v>195.1</v>
      </c>
      <c r="I41" s="1007">
        <v>362.3</v>
      </c>
      <c r="J41" s="1006">
        <v>-129.8</v>
      </c>
      <c r="K41" s="159">
        <v>-146.03586597451627</v>
      </c>
      <c r="L41" s="158">
        <v>-166.5299846232701</v>
      </c>
    </row>
    <row r="42" spans="1:12" ht="12.75">
      <c r="A42" s="58"/>
      <c r="B42" s="20" t="s">
        <v>752</v>
      </c>
      <c r="C42" s="20"/>
      <c r="D42" s="20"/>
      <c r="E42" s="1003"/>
      <c r="F42" s="1004">
        <v>0</v>
      </c>
      <c r="G42" s="1007">
        <v>0</v>
      </c>
      <c r="H42" s="1004">
        <v>0</v>
      </c>
      <c r="I42" s="1007">
        <v>0</v>
      </c>
      <c r="J42" s="1006">
        <v>0</v>
      </c>
      <c r="K42" s="159" t="s">
        <v>650</v>
      </c>
      <c r="L42" s="158" t="s">
        <v>650</v>
      </c>
    </row>
    <row r="43" spans="1:12" ht="12.75">
      <c r="A43" s="58"/>
      <c r="B43" s="20" t="s">
        <v>753</v>
      </c>
      <c r="C43" s="20"/>
      <c r="D43" s="20"/>
      <c r="E43" s="1003"/>
      <c r="F43" s="1004">
        <v>-12015.1</v>
      </c>
      <c r="G43" s="1007">
        <v>-14008.8</v>
      </c>
      <c r="H43" s="1004">
        <v>-10147</v>
      </c>
      <c r="I43" s="1007">
        <v>-10690</v>
      </c>
      <c r="J43" s="1006">
        <v>-7915.5</v>
      </c>
      <c r="K43" s="4">
        <v>-15.547935514477619</v>
      </c>
      <c r="L43" s="43">
        <v>-21.99172169114024</v>
      </c>
    </row>
    <row r="44" spans="1:12" ht="12.75">
      <c r="A44" s="58"/>
      <c r="B44" s="20"/>
      <c r="C44" s="20" t="s">
        <v>754</v>
      </c>
      <c r="D44" s="20"/>
      <c r="E44" s="1003"/>
      <c r="F44" s="1004">
        <v>-2973.5</v>
      </c>
      <c r="G44" s="1007">
        <v>-1629.5</v>
      </c>
      <c r="H44" s="1004">
        <v>-4896.9</v>
      </c>
      <c r="I44" s="1007">
        <v>-5127.6</v>
      </c>
      <c r="J44" s="1006">
        <v>-1977.1</v>
      </c>
      <c r="K44" s="4">
        <v>64.68471498234403</v>
      </c>
      <c r="L44" s="43">
        <v>-59.62547734280872</v>
      </c>
    </row>
    <row r="45" spans="1:12" ht="12.75">
      <c r="A45" s="58"/>
      <c r="B45" s="20"/>
      <c r="C45" s="20" t="s">
        <v>724</v>
      </c>
      <c r="D45" s="20"/>
      <c r="E45" s="1003"/>
      <c r="F45" s="1004">
        <v>-9041.6</v>
      </c>
      <c r="G45" s="1007">
        <v>-12379.3</v>
      </c>
      <c r="H45" s="1004">
        <v>-5250.1</v>
      </c>
      <c r="I45" s="1007">
        <v>-5562.4</v>
      </c>
      <c r="J45" s="1006">
        <v>-5938.4</v>
      </c>
      <c r="K45" s="4">
        <v>-41.93394974340824</v>
      </c>
      <c r="L45" s="43">
        <v>13.110226471876713</v>
      </c>
    </row>
    <row r="46" spans="1:12" ht="12.75">
      <c r="A46" s="58"/>
      <c r="B46" s="20" t="s">
        <v>755</v>
      </c>
      <c r="C46" s="20"/>
      <c r="D46" s="20"/>
      <c r="E46" s="1003"/>
      <c r="F46" s="1004">
        <v>10394.1</v>
      </c>
      <c r="G46" s="1007">
        <v>13154</v>
      </c>
      <c r="H46" s="1004">
        <v>11021.5</v>
      </c>
      <c r="I46" s="1007">
        <v>7965.6</v>
      </c>
      <c r="J46" s="1006">
        <v>5771.6</v>
      </c>
      <c r="K46" s="4">
        <v>6.036116643095599</v>
      </c>
      <c r="L46" s="43">
        <v>-47.63326226012793</v>
      </c>
    </row>
    <row r="47" spans="1:12" ht="12.75">
      <c r="A47" s="58"/>
      <c r="B47" s="20"/>
      <c r="C47" s="20" t="s">
        <v>754</v>
      </c>
      <c r="D47" s="20"/>
      <c r="E47" s="1003"/>
      <c r="F47" s="1004">
        <v>8439.9</v>
      </c>
      <c r="G47" s="1007">
        <v>9232.5</v>
      </c>
      <c r="H47" s="1004">
        <v>5720.2</v>
      </c>
      <c r="I47" s="1007">
        <v>1727.8</v>
      </c>
      <c r="J47" s="1006">
        <v>3963.2</v>
      </c>
      <c r="K47" s="4">
        <v>-32.22431545397457</v>
      </c>
      <c r="L47" s="43">
        <v>-30.715709240935634</v>
      </c>
    </row>
    <row r="48" spans="1:12" ht="12.75">
      <c r="A48" s="58"/>
      <c r="B48" s="20"/>
      <c r="C48" s="20" t="s">
        <v>756</v>
      </c>
      <c r="D48" s="20"/>
      <c r="E48" s="1003"/>
      <c r="F48" s="1004">
        <v>-326.4</v>
      </c>
      <c r="G48" s="1007">
        <v>526.9</v>
      </c>
      <c r="H48" s="1004">
        <v>1218.4</v>
      </c>
      <c r="I48" s="1007">
        <v>1455.6</v>
      </c>
      <c r="J48" s="1006">
        <v>84.59999999999908</v>
      </c>
      <c r="K48" s="1008">
        <v>-473.2843137254902</v>
      </c>
      <c r="L48" s="43">
        <v>-93.05646749835859</v>
      </c>
    </row>
    <row r="49" spans="1:12" ht="12.75">
      <c r="A49" s="58"/>
      <c r="B49" s="20"/>
      <c r="C49" s="20"/>
      <c r="D49" s="20" t="s">
        <v>757</v>
      </c>
      <c r="E49" s="1003"/>
      <c r="F49" s="1004">
        <v>-518.8</v>
      </c>
      <c r="G49" s="1007">
        <v>703.7</v>
      </c>
      <c r="H49" s="1004">
        <v>1780</v>
      </c>
      <c r="I49" s="1007">
        <v>2150.7</v>
      </c>
      <c r="J49" s="1006">
        <v>107.49999999999909</v>
      </c>
      <c r="K49" s="1008">
        <v>-443.09946029298385</v>
      </c>
      <c r="L49" s="43">
        <v>-93.96067415730343</v>
      </c>
    </row>
    <row r="50" spans="1:12" ht="12.75">
      <c r="A50" s="58"/>
      <c r="B50" s="20"/>
      <c r="C50" s="20"/>
      <c r="D50" s="20"/>
      <c r="E50" s="1003" t="s">
        <v>758</v>
      </c>
      <c r="F50" s="1004">
        <v>3829.2</v>
      </c>
      <c r="G50" s="1007">
        <v>7691</v>
      </c>
      <c r="H50" s="1004">
        <v>6758</v>
      </c>
      <c r="I50" s="1007">
        <v>9689.7</v>
      </c>
      <c r="J50" s="1006">
        <v>4984.5</v>
      </c>
      <c r="K50" s="1008">
        <v>76.48595006789931</v>
      </c>
      <c r="L50" s="43">
        <v>-26.242971293282036</v>
      </c>
    </row>
    <row r="51" spans="1:12" ht="12.75">
      <c r="A51" s="58"/>
      <c r="B51" s="20"/>
      <c r="C51" s="20"/>
      <c r="D51" s="20"/>
      <c r="E51" s="1003" t="s">
        <v>759</v>
      </c>
      <c r="F51" s="1004">
        <v>-4348</v>
      </c>
      <c r="G51" s="1007">
        <v>-6987.3</v>
      </c>
      <c r="H51" s="1004">
        <v>-4978</v>
      </c>
      <c r="I51" s="1007">
        <v>-7539</v>
      </c>
      <c r="J51" s="1006">
        <v>-4877</v>
      </c>
      <c r="K51" s="4">
        <v>14.489420423183072</v>
      </c>
      <c r="L51" s="43">
        <v>-2.0289272800321414</v>
      </c>
    </row>
    <row r="52" spans="1:12" ht="12.75">
      <c r="A52" s="58"/>
      <c r="B52" s="20"/>
      <c r="C52" s="20"/>
      <c r="D52" s="20" t="s">
        <v>760</v>
      </c>
      <c r="E52" s="1003"/>
      <c r="F52" s="1004">
        <v>192.4</v>
      </c>
      <c r="G52" s="1007">
        <v>-176.8</v>
      </c>
      <c r="H52" s="1004">
        <v>-561.6</v>
      </c>
      <c r="I52" s="1007">
        <v>-695.1</v>
      </c>
      <c r="J52" s="1006">
        <v>-22.9</v>
      </c>
      <c r="K52" s="4">
        <v>-391.8918918918919</v>
      </c>
      <c r="L52" s="43">
        <v>-95.92236467236468</v>
      </c>
    </row>
    <row r="53" spans="1:12" ht="12.75">
      <c r="A53" s="58"/>
      <c r="B53" s="20"/>
      <c r="C53" s="20" t="s">
        <v>761</v>
      </c>
      <c r="D53" s="20"/>
      <c r="E53" s="1003"/>
      <c r="F53" s="1004">
        <v>2280.6</v>
      </c>
      <c r="G53" s="1007">
        <v>3394.6</v>
      </c>
      <c r="H53" s="1004">
        <v>4082.9</v>
      </c>
      <c r="I53" s="1007">
        <v>4782.2</v>
      </c>
      <c r="J53" s="1006">
        <v>1723.8</v>
      </c>
      <c r="K53" s="4">
        <v>79.0274489169517</v>
      </c>
      <c r="L53" s="43">
        <v>-57.78000930711015</v>
      </c>
    </row>
    <row r="54" spans="1:12" ht="12.75">
      <c r="A54" s="58"/>
      <c r="B54" s="20"/>
      <c r="C54" s="20"/>
      <c r="D54" s="20" t="s">
        <v>214</v>
      </c>
      <c r="E54" s="1003"/>
      <c r="F54" s="1004">
        <v>-122.3</v>
      </c>
      <c r="G54" s="1007">
        <v>-116.5</v>
      </c>
      <c r="H54" s="1004">
        <v>-6.8</v>
      </c>
      <c r="I54" s="1007">
        <v>2.4</v>
      </c>
      <c r="J54" s="1006">
        <v>-9.1</v>
      </c>
      <c r="K54" s="4">
        <v>-94.43990188062142</v>
      </c>
      <c r="L54" s="43">
        <v>33.8235294117647</v>
      </c>
    </row>
    <row r="55" spans="1:12" ht="12.75">
      <c r="A55" s="58"/>
      <c r="B55" s="20"/>
      <c r="C55" s="20"/>
      <c r="D55" s="20" t="s">
        <v>762</v>
      </c>
      <c r="E55" s="1003"/>
      <c r="F55" s="1004">
        <v>2402.9</v>
      </c>
      <c r="G55" s="1007">
        <v>3511.1</v>
      </c>
      <c r="H55" s="1004">
        <v>4089.7</v>
      </c>
      <c r="I55" s="1007">
        <v>4779.8</v>
      </c>
      <c r="J55" s="1006">
        <v>1732.9</v>
      </c>
      <c r="K55" s="4">
        <v>70.19851013358857</v>
      </c>
      <c r="L55" s="43">
        <v>-57.627698853216614</v>
      </c>
    </row>
    <row r="56" spans="1:12" ht="12.75">
      <c r="A56" s="58"/>
      <c r="B56" s="20"/>
      <c r="C56" s="20" t="s">
        <v>763</v>
      </c>
      <c r="D56" s="20"/>
      <c r="E56" s="1003"/>
      <c r="F56" s="1004">
        <v>0</v>
      </c>
      <c r="G56" s="1007">
        <v>0</v>
      </c>
      <c r="H56" s="1004">
        <v>0</v>
      </c>
      <c r="I56" s="1007">
        <v>0</v>
      </c>
      <c r="J56" s="1006">
        <v>0</v>
      </c>
      <c r="K56" s="159" t="s">
        <v>650</v>
      </c>
      <c r="L56" s="158" t="s">
        <v>650</v>
      </c>
    </row>
    <row r="57" spans="1:12" ht="12.75">
      <c r="A57" s="58" t="s">
        <v>764</v>
      </c>
      <c r="B57" s="20"/>
      <c r="C57" s="20"/>
      <c r="D57" s="20"/>
      <c r="E57" s="1003"/>
      <c r="F57" s="1004">
        <v>11471.5</v>
      </c>
      <c r="G57" s="1007">
        <v>16007</v>
      </c>
      <c r="H57" s="1004">
        <v>10927.8</v>
      </c>
      <c r="I57" s="1007">
        <v>5583.8</v>
      </c>
      <c r="J57" s="1006">
        <v>9638.10000000002</v>
      </c>
      <c r="K57" s="4">
        <v>-4.7395719827398395</v>
      </c>
      <c r="L57" s="43">
        <v>-11.802009553615358</v>
      </c>
    </row>
    <row r="58" spans="1:12" ht="12.75">
      <c r="A58" s="442" t="s">
        <v>765</v>
      </c>
      <c r="B58" s="111" t="s">
        <v>766</v>
      </c>
      <c r="C58" s="111"/>
      <c r="D58" s="111"/>
      <c r="E58" s="1011"/>
      <c r="F58" s="1012">
        <v>7955.3</v>
      </c>
      <c r="G58" s="1005">
        <v>12985.4</v>
      </c>
      <c r="H58" s="1012">
        <v>4043.0999999999767</v>
      </c>
      <c r="I58" s="1005">
        <v>5082.299999999988</v>
      </c>
      <c r="J58" s="1013">
        <v>5761.999999999978</v>
      </c>
      <c r="K58" s="3">
        <v>-49.177278041054684</v>
      </c>
      <c r="L58" s="142">
        <v>42.514407261754876</v>
      </c>
    </row>
    <row r="59" spans="1:12" ht="12.75">
      <c r="A59" s="443" t="s">
        <v>767</v>
      </c>
      <c r="B59" s="168"/>
      <c r="C59" s="168"/>
      <c r="D59" s="168"/>
      <c r="E59" s="1014"/>
      <c r="F59" s="1010">
        <v>19426.8</v>
      </c>
      <c r="G59" s="1015">
        <v>28992.4</v>
      </c>
      <c r="H59" s="1010">
        <v>14970.9</v>
      </c>
      <c r="I59" s="1015">
        <v>10666.1</v>
      </c>
      <c r="J59" s="1016">
        <v>15400.1</v>
      </c>
      <c r="K59" s="5">
        <v>-22.936870714682808</v>
      </c>
      <c r="L59" s="44">
        <v>2.8668951098464404</v>
      </c>
    </row>
    <row r="60" spans="1:12" ht="12.75">
      <c r="A60" s="58" t="s">
        <v>768</v>
      </c>
      <c r="B60" s="20"/>
      <c r="C60" s="20"/>
      <c r="D60" s="20"/>
      <c r="E60" s="1003"/>
      <c r="F60" s="1004">
        <v>-19426.8</v>
      </c>
      <c r="G60" s="1007">
        <v>-28992.4</v>
      </c>
      <c r="H60" s="1004">
        <v>-14970.9</v>
      </c>
      <c r="I60" s="1007">
        <v>-10666.1</v>
      </c>
      <c r="J60" s="1006">
        <v>-15400.1</v>
      </c>
      <c r="K60" s="4">
        <v>-22.936870714682808</v>
      </c>
      <c r="L60" s="43">
        <v>2.8668951098464404</v>
      </c>
    </row>
    <row r="61" spans="1:12" ht="12.75">
      <c r="A61" s="58"/>
      <c r="B61" s="20" t="s">
        <v>769</v>
      </c>
      <c r="C61" s="20"/>
      <c r="D61" s="20"/>
      <c r="E61" s="1003"/>
      <c r="F61" s="1004">
        <v>-19426.8</v>
      </c>
      <c r="G61" s="1007">
        <v>-28992.3</v>
      </c>
      <c r="H61" s="1004">
        <v>-16527.7</v>
      </c>
      <c r="I61" s="1007">
        <v>-13389.8</v>
      </c>
      <c r="J61" s="1006">
        <v>-16467.7</v>
      </c>
      <c r="K61" s="4">
        <v>-14.923198879897868</v>
      </c>
      <c r="L61" s="43">
        <v>-0.36302691844600277</v>
      </c>
    </row>
    <row r="62" spans="1:12" ht="12.75">
      <c r="A62" s="58"/>
      <c r="B62" s="20"/>
      <c r="C62" s="20" t="s">
        <v>214</v>
      </c>
      <c r="D62" s="20"/>
      <c r="E62" s="1003"/>
      <c r="F62" s="1004">
        <v>-8879.8</v>
      </c>
      <c r="G62" s="1007">
        <v>-21297.1</v>
      </c>
      <c r="H62" s="1004">
        <v>-13229.4</v>
      </c>
      <c r="I62" s="1007">
        <v>-10942.8</v>
      </c>
      <c r="J62" s="1006">
        <v>-14731.5</v>
      </c>
      <c r="K62" s="4">
        <v>48.98308520462174</v>
      </c>
      <c r="L62" s="158">
        <v>11.354256428862989</v>
      </c>
    </row>
    <row r="63" spans="1:12" ht="12.75">
      <c r="A63" s="58"/>
      <c r="B63" s="20"/>
      <c r="C63" s="20" t="s">
        <v>762</v>
      </c>
      <c r="D63" s="20"/>
      <c r="E63" s="1003"/>
      <c r="F63" s="1004">
        <v>-10547</v>
      </c>
      <c r="G63" s="1007">
        <v>-7695.2</v>
      </c>
      <c r="H63" s="1004">
        <v>-3298.3</v>
      </c>
      <c r="I63" s="1007">
        <v>-2447</v>
      </c>
      <c r="J63" s="1006">
        <v>-1736.2</v>
      </c>
      <c r="K63" s="1008">
        <v>-68.72760026547833</v>
      </c>
      <c r="L63" s="43">
        <v>-47.36076160446291</v>
      </c>
    </row>
    <row r="64" spans="1:12" ht="12.75">
      <c r="A64" s="58"/>
      <c r="B64" s="20" t="s">
        <v>770</v>
      </c>
      <c r="C64" s="20"/>
      <c r="D64" s="20"/>
      <c r="E64" s="1003"/>
      <c r="F64" s="1004">
        <v>0</v>
      </c>
      <c r="G64" s="1007">
        <v>-0.1</v>
      </c>
      <c r="H64" s="1004">
        <v>1556.8</v>
      </c>
      <c r="I64" s="1007">
        <v>2723.7</v>
      </c>
      <c r="J64" s="1006">
        <v>1067.6</v>
      </c>
      <c r="K64" s="159" t="s">
        <v>650</v>
      </c>
      <c r="L64" s="158">
        <v>-31.42343268242549</v>
      </c>
    </row>
    <row r="65" spans="1:12" ht="13.5" thickBot="1">
      <c r="A65" s="1017" t="s">
        <v>771</v>
      </c>
      <c r="B65" s="1018"/>
      <c r="C65" s="1018"/>
      <c r="D65" s="1018"/>
      <c r="E65" s="1018"/>
      <c r="F65" s="1019">
        <v>-17146.2</v>
      </c>
      <c r="G65" s="1020">
        <v>-25597.8</v>
      </c>
      <c r="H65" s="1019">
        <v>-10888</v>
      </c>
      <c r="I65" s="1020">
        <v>-5883.899999999994</v>
      </c>
      <c r="J65" s="1021">
        <v>-13676.3</v>
      </c>
      <c r="K65" s="129">
        <v>-36.49904935204302</v>
      </c>
      <c r="L65" s="56">
        <v>25.6089272593681</v>
      </c>
    </row>
  </sheetData>
  <sheetProtection/>
  <mergeCells count="8">
    <mergeCell ref="A2:L2"/>
    <mergeCell ref="A3:E3"/>
    <mergeCell ref="A4:E6"/>
    <mergeCell ref="F4:G5"/>
    <mergeCell ref="H4:I5"/>
    <mergeCell ref="J4:J5"/>
    <mergeCell ref="K4:L4"/>
    <mergeCell ref="K5:L5"/>
  </mergeCells>
  <printOptions horizontalCentered="1"/>
  <pageMargins left="0.75" right="0.75" top="1" bottom="1" header="0.5" footer="0.5"/>
  <pageSetup fitToHeight="1" fitToWidth="1" horizontalDpi="600" verticalDpi="600" orientation="portrait" scale="79" r:id="rId1"/>
</worksheet>
</file>

<file path=xl/worksheets/sheet32.xml><?xml version="1.0" encoding="utf-8"?>
<worksheet xmlns="http://schemas.openxmlformats.org/spreadsheetml/2006/main" xmlns:r="http://schemas.openxmlformats.org/officeDocument/2006/relationships">
  <dimension ref="B1:G18"/>
  <sheetViews>
    <sheetView zoomScalePageLayoutView="0" workbookViewId="0" topLeftCell="A1">
      <selection activeCell="B1" sqref="B1:G1"/>
    </sheetView>
  </sheetViews>
  <sheetFormatPr defaultColWidth="11.00390625" defaultRowHeight="12.75"/>
  <cols>
    <col min="1" max="1" width="5.00390625" style="1244" customWidth="1"/>
    <col min="2" max="2" width="15.8515625" style="1244" customWidth="1"/>
    <col min="3" max="6" width="7.8515625" style="1244" customWidth="1"/>
    <col min="7" max="8" width="7.8515625" style="1311" customWidth="1"/>
    <col min="9" max="9" width="8.140625" style="1311" customWidth="1"/>
    <col min="10" max="16384" width="11.00390625" style="1244" customWidth="1"/>
  </cols>
  <sheetData>
    <row r="1" spans="2:7" ht="12.75">
      <c r="B1" s="1456" t="s">
        <v>991</v>
      </c>
      <c r="C1" s="1456"/>
      <c r="D1" s="1456"/>
      <c r="E1" s="1456"/>
      <c r="F1" s="1456"/>
      <c r="G1" s="1456"/>
    </row>
    <row r="2" spans="2:7" ht="18.75">
      <c r="B2" s="1475" t="s">
        <v>977</v>
      </c>
      <c r="C2" s="1475"/>
      <c r="D2" s="1475"/>
      <c r="E2" s="1475"/>
      <c r="F2" s="1475"/>
      <c r="G2" s="1475"/>
    </row>
    <row r="3" spans="2:7" ht="18.75">
      <c r="B3" s="1475" t="s">
        <v>978</v>
      </c>
      <c r="C3" s="1475"/>
      <c r="D3" s="1475"/>
      <c r="E3" s="1475"/>
      <c r="F3" s="1475"/>
      <c r="G3" s="1475"/>
    </row>
    <row r="4" spans="2:7" ht="15">
      <c r="B4" s="18"/>
      <c r="C4" s="18"/>
      <c r="D4" s="1030"/>
      <c r="E4" s="106"/>
      <c r="F4" s="1332"/>
      <c r="G4" s="1332" t="s">
        <v>375</v>
      </c>
    </row>
    <row r="5" spans="2:7" ht="12.75">
      <c r="B5" s="300" t="s">
        <v>443</v>
      </c>
      <c r="C5" s="1333" t="s">
        <v>798</v>
      </c>
      <c r="D5" s="1334" t="s">
        <v>776</v>
      </c>
      <c r="E5" s="1335" t="s">
        <v>7</v>
      </c>
      <c r="F5" s="1335" t="s">
        <v>8</v>
      </c>
      <c r="G5" s="1335" t="s">
        <v>468</v>
      </c>
    </row>
    <row r="6" spans="2:7" ht="15.75" customHeight="1">
      <c r="B6" s="808" t="s">
        <v>778</v>
      </c>
      <c r="C6" s="1336">
        <v>728.7</v>
      </c>
      <c r="D6" s="1337">
        <v>726.1</v>
      </c>
      <c r="E6" s="1336">
        <v>980.096</v>
      </c>
      <c r="F6" s="1336">
        <v>957.5</v>
      </c>
      <c r="G6" s="1336">
        <v>2164.349</v>
      </c>
    </row>
    <row r="7" spans="2:7" ht="15.75" customHeight="1">
      <c r="B7" s="808" t="s">
        <v>779</v>
      </c>
      <c r="C7" s="1336">
        <v>980.1</v>
      </c>
      <c r="D7" s="1337">
        <v>1117.4</v>
      </c>
      <c r="E7" s="1336">
        <v>977.561</v>
      </c>
      <c r="F7" s="1336">
        <v>1207.954</v>
      </c>
      <c r="G7" s="1336">
        <v>1655.209</v>
      </c>
    </row>
    <row r="8" spans="2:7" ht="15.75" customHeight="1">
      <c r="B8" s="808" t="s">
        <v>780</v>
      </c>
      <c r="C8" s="1336">
        <v>1114.2</v>
      </c>
      <c r="D8" s="1337">
        <v>1316.8</v>
      </c>
      <c r="E8" s="1336">
        <v>907.879</v>
      </c>
      <c r="F8" s="1336">
        <v>865.719</v>
      </c>
      <c r="G8" s="1338">
        <v>1565.181</v>
      </c>
    </row>
    <row r="9" spans="2:7" ht="15.75" customHeight="1">
      <c r="B9" s="808" t="s">
        <v>781</v>
      </c>
      <c r="C9" s="1336">
        <v>1019.2</v>
      </c>
      <c r="D9" s="1337">
        <v>1186.5</v>
      </c>
      <c r="E9" s="1336">
        <v>1103.189</v>
      </c>
      <c r="F9" s="1338">
        <v>1188.259</v>
      </c>
      <c r="G9" s="1338">
        <v>1247.616</v>
      </c>
    </row>
    <row r="10" spans="2:7" ht="15.75" customHeight="1">
      <c r="B10" s="808" t="s">
        <v>782</v>
      </c>
      <c r="C10" s="1336">
        <v>1354.5</v>
      </c>
      <c r="D10" s="1337">
        <v>1205.8</v>
      </c>
      <c r="E10" s="1336">
        <v>1583.675</v>
      </c>
      <c r="F10" s="1338">
        <v>1661.361</v>
      </c>
      <c r="G10" s="1338">
        <v>2003.478</v>
      </c>
    </row>
    <row r="11" spans="2:7" ht="15.75" customHeight="1">
      <c r="B11" s="808" t="s">
        <v>783</v>
      </c>
      <c r="C11" s="1336">
        <v>996.9</v>
      </c>
      <c r="D11" s="1337">
        <v>1394.9</v>
      </c>
      <c r="E11" s="1336">
        <v>1156.237</v>
      </c>
      <c r="F11" s="1338">
        <v>1643.985</v>
      </c>
      <c r="G11" s="1338">
        <v>2670.004</v>
      </c>
    </row>
    <row r="12" spans="2:7" ht="15.75" customHeight="1">
      <c r="B12" s="808" t="s">
        <v>784</v>
      </c>
      <c r="C12" s="1336">
        <v>1503.6</v>
      </c>
      <c r="D12" s="1337">
        <v>1154.4</v>
      </c>
      <c r="E12" s="1336">
        <v>603.806</v>
      </c>
      <c r="F12" s="1336">
        <v>716.981</v>
      </c>
      <c r="G12" s="1336">
        <v>1988.74</v>
      </c>
    </row>
    <row r="13" spans="2:7" ht="15.75" customHeight="1">
      <c r="B13" s="808" t="s">
        <v>785</v>
      </c>
      <c r="C13" s="1336">
        <v>1717.9</v>
      </c>
      <c r="D13" s="1337">
        <v>1107.8</v>
      </c>
      <c r="E13" s="1338">
        <v>603.011</v>
      </c>
      <c r="F13" s="1338">
        <v>1428.479</v>
      </c>
      <c r="G13" s="1338">
        <v>1524.7</v>
      </c>
    </row>
    <row r="14" spans="2:7" ht="15.75" customHeight="1">
      <c r="B14" s="808" t="s">
        <v>786</v>
      </c>
      <c r="C14" s="1336">
        <v>2060.5</v>
      </c>
      <c r="D14" s="1337">
        <v>1567.2</v>
      </c>
      <c r="E14" s="1338">
        <v>1398.554</v>
      </c>
      <c r="F14" s="1338">
        <v>2052.853</v>
      </c>
      <c r="G14" s="1338">
        <v>2445</v>
      </c>
    </row>
    <row r="15" spans="2:7" ht="15.75" customHeight="1">
      <c r="B15" s="808" t="s">
        <v>357</v>
      </c>
      <c r="C15" s="1336">
        <v>1309.9</v>
      </c>
      <c r="D15" s="1337">
        <v>1830.8</v>
      </c>
      <c r="E15" s="1338">
        <v>916.412</v>
      </c>
      <c r="F15" s="1338">
        <v>2714.843</v>
      </c>
      <c r="G15" s="1338"/>
    </row>
    <row r="16" spans="2:7" ht="15.75" customHeight="1">
      <c r="B16" s="808" t="s">
        <v>358</v>
      </c>
      <c r="C16" s="1336">
        <v>1455.4</v>
      </c>
      <c r="D16" s="1337">
        <v>1825.2</v>
      </c>
      <c r="E16" s="1338">
        <v>1181.457</v>
      </c>
      <c r="F16" s="1338">
        <v>1711.2</v>
      </c>
      <c r="G16" s="1338"/>
    </row>
    <row r="17" spans="2:7" ht="15.75" customHeight="1">
      <c r="B17" s="809" t="s">
        <v>359</v>
      </c>
      <c r="C17" s="1339">
        <v>1016</v>
      </c>
      <c r="D17" s="1340">
        <v>1900.2</v>
      </c>
      <c r="E17" s="1341">
        <v>1394</v>
      </c>
      <c r="F17" s="1338">
        <v>1571.796</v>
      </c>
      <c r="G17" s="1338"/>
    </row>
    <row r="18" spans="2:7" ht="15.75" customHeight="1">
      <c r="B18" s="1342" t="s">
        <v>362</v>
      </c>
      <c r="C18" s="1343">
        <v>15256.9</v>
      </c>
      <c r="D18" s="1344">
        <f>SUM(D6:D17)</f>
        <v>16333.1</v>
      </c>
      <c r="E18" s="1344">
        <f>SUM(E6:E17)</f>
        <v>12805.877000000002</v>
      </c>
      <c r="F18" s="1345">
        <f>SUM(F6:F17)</f>
        <v>17720.93</v>
      </c>
      <c r="G18" s="1345">
        <f>SUM(G6:G17)</f>
        <v>17264.277000000002</v>
      </c>
    </row>
  </sheetData>
  <sheetProtection/>
  <mergeCells count="3">
    <mergeCell ref="B1:G1"/>
    <mergeCell ref="B2:G2"/>
    <mergeCell ref="B3:G3"/>
  </mergeCells>
  <printOptions horizontalCentered="1"/>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A1" sqref="A1"/>
    </sheetView>
  </sheetViews>
  <sheetFormatPr defaultColWidth="9.140625" defaultRowHeight="12.75"/>
  <cols>
    <col min="1" max="1" width="4.140625" style="18" customWidth="1"/>
    <col min="2" max="2" width="27.8515625" style="18" customWidth="1"/>
    <col min="3" max="3" width="10.57421875" style="18" customWidth="1"/>
    <col min="4" max="4" width="10.140625" style="18" customWidth="1"/>
    <col min="5" max="5" width="10.421875" style="18" customWidth="1"/>
    <col min="6" max="6" width="10.00390625" style="18" customWidth="1"/>
    <col min="7" max="7" width="10.57421875" style="18" customWidth="1"/>
    <col min="8" max="8" width="10.421875" style="18" customWidth="1"/>
    <col min="9" max="9" width="8.8515625" style="18" customWidth="1"/>
    <col min="10" max="16384" width="9.140625" style="18" customWidth="1"/>
  </cols>
  <sheetData>
    <row r="1" ht="12.75">
      <c r="E1" s="107" t="s">
        <v>992</v>
      </c>
    </row>
    <row r="2" spans="1:10" ht="15.75">
      <c r="A2" s="1650" t="s">
        <v>3</v>
      </c>
      <c r="B2" s="1651"/>
      <c r="C2" s="1651"/>
      <c r="D2" s="1651"/>
      <c r="E2" s="1651"/>
      <c r="F2" s="1651"/>
      <c r="G2" s="1651"/>
      <c r="H2" s="1651"/>
      <c r="I2" s="1651"/>
      <c r="J2" s="1651"/>
    </row>
    <row r="4" spans="1:10" ht="13.5" thickBot="1">
      <c r="A4" s="1652" t="s">
        <v>34</v>
      </c>
      <c r="B4" s="1653"/>
      <c r="C4" s="1653"/>
      <c r="D4" s="1653"/>
      <c r="E4" s="1653"/>
      <c r="F4" s="1653"/>
      <c r="G4" s="1653"/>
      <c r="H4" s="1653"/>
      <c r="I4" s="1653"/>
      <c r="J4" s="1653"/>
    </row>
    <row r="5" spans="1:10" ht="12.75">
      <c r="A5" s="660"/>
      <c r="B5" s="653"/>
      <c r="C5" s="676"/>
      <c r="D5" s="677"/>
      <c r="E5" s="677"/>
      <c r="F5" s="677"/>
      <c r="G5" s="677"/>
      <c r="H5" s="678"/>
      <c r="I5" s="674" t="s">
        <v>361</v>
      </c>
      <c r="J5" s="661"/>
    </row>
    <row r="6" spans="1:10" ht="12.75">
      <c r="A6" s="662"/>
      <c r="B6" s="671"/>
      <c r="C6" s="679" t="s">
        <v>267</v>
      </c>
      <c r="D6" s="680" t="s">
        <v>1037</v>
      </c>
      <c r="E6" s="680" t="s">
        <v>267</v>
      </c>
      <c r="F6" s="680" t="s">
        <v>1037</v>
      </c>
      <c r="G6" s="680" t="s">
        <v>267</v>
      </c>
      <c r="H6" s="681" t="s">
        <v>1037</v>
      </c>
      <c r="I6" s="675" t="s">
        <v>1028</v>
      </c>
      <c r="J6" s="663"/>
    </row>
    <row r="7" spans="1:10" ht="12.75">
      <c r="A7" s="662"/>
      <c r="B7" s="671"/>
      <c r="C7" s="679" t="s">
        <v>420</v>
      </c>
      <c r="D7" s="680">
        <v>2006</v>
      </c>
      <c r="E7" s="680" t="s">
        <v>421</v>
      </c>
      <c r="F7" s="680">
        <v>2007</v>
      </c>
      <c r="G7" s="680">
        <v>2007</v>
      </c>
      <c r="H7" s="681">
        <v>2008</v>
      </c>
      <c r="I7" s="686" t="s">
        <v>8</v>
      </c>
      <c r="J7" s="685" t="s">
        <v>468</v>
      </c>
    </row>
    <row r="8" spans="1:10" ht="12.75">
      <c r="A8" s="442"/>
      <c r="B8" s="111"/>
      <c r="C8" s="682"/>
      <c r="D8" s="683"/>
      <c r="E8" s="683"/>
      <c r="F8" s="683"/>
      <c r="G8" s="683"/>
      <c r="H8" s="684"/>
      <c r="I8" s="682"/>
      <c r="J8" s="366"/>
    </row>
    <row r="9" spans="1:10" ht="12.75">
      <c r="A9" s="664" t="s">
        <v>214</v>
      </c>
      <c r="B9" s="672"/>
      <c r="C9" s="694">
        <v>104423.7</v>
      </c>
      <c r="D9" s="695">
        <v>115086.4</v>
      </c>
      <c r="E9" s="695">
        <v>131967.6</v>
      </c>
      <c r="F9" s="695">
        <v>137305</v>
      </c>
      <c r="G9" s="695">
        <v>129606</v>
      </c>
      <c r="H9" s="696">
        <v>144963.2</v>
      </c>
      <c r="I9" s="927">
        <v>4.044477583891791</v>
      </c>
      <c r="J9" s="928">
        <v>11.849142786599387</v>
      </c>
    </row>
    <row r="10" spans="1:10" ht="12.75">
      <c r="A10" s="58"/>
      <c r="B10" s="20" t="s">
        <v>422</v>
      </c>
      <c r="C10" s="697">
        <v>100823.6</v>
      </c>
      <c r="D10" s="698">
        <v>107986.43</v>
      </c>
      <c r="E10" s="698">
        <v>124147.19600000001</v>
      </c>
      <c r="F10" s="698">
        <v>133133.1402</v>
      </c>
      <c r="G10" s="698">
        <v>123734.864</v>
      </c>
      <c r="H10" s="699">
        <v>139278.86</v>
      </c>
      <c r="I10" s="929">
        <v>7.2381370578840745</v>
      </c>
      <c r="J10" s="930">
        <v>12.562341362415054</v>
      </c>
    </row>
    <row r="11" spans="1:10" ht="12.75">
      <c r="A11" s="58"/>
      <c r="B11" s="110" t="s">
        <v>423</v>
      </c>
      <c r="C11" s="697">
        <v>3600.1</v>
      </c>
      <c r="D11" s="698">
        <v>7099.97</v>
      </c>
      <c r="E11" s="698">
        <v>7820.4039999999995</v>
      </c>
      <c r="F11" s="698">
        <v>4171.8598</v>
      </c>
      <c r="G11" s="698">
        <v>5871.136</v>
      </c>
      <c r="H11" s="699">
        <v>5684.34</v>
      </c>
      <c r="I11" s="929">
        <v>-46.65416518123615</v>
      </c>
      <c r="J11" s="930">
        <v>-3.1815989273626144</v>
      </c>
    </row>
    <row r="12" spans="1:10" ht="12.75">
      <c r="A12" s="443"/>
      <c r="B12" s="168"/>
      <c r="C12" s="700"/>
      <c r="D12" s="701"/>
      <c r="E12" s="701"/>
      <c r="F12" s="701"/>
      <c r="G12" s="701"/>
      <c r="H12" s="702"/>
      <c r="I12" s="931"/>
      <c r="J12" s="932"/>
    </row>
    <row r="13" spans="1:10" ht="12.75">
      <c r="A13" s="442"/>
      <c r="B13" s="111"/>
      <c r="C13" s="703"/>
      <c r="D13" s="704"/>
      <c r="E13" s="704"/>
      <c r="F13" s="704"/>
      <c r="G13" s="704"/>
      <c r="H13" s="705"/>
      <c r="I13" s="929"/>
      <c r="J13" s="930"/>
    </row>
    <row r="14" spans="1:10" ht="12.75">
      <c r="A14" s="664" t="s">
        <v>424</v>
      </c>
      <c r="B14" s="20"/>
      <c r="C14" s="706">
        <v>25472.7</v>
      </c>
      <c r="D14" s="707">
        <v>35850</v>
      </c>
      <c r="E14" s="707">
        <v>33065.4</v>
      </c>
      <c r="F14" s="707">
        <v>36366.3</v>
      </c>
      <c r="G14" s="707">
        <v>35499.6</v>
      </c>
      <c r="H14" s="708">
        <v>37308.6</v>
      </c>
      <c r="I14" s="927">
        <v>9.982942894989904</v>
      </c>
      <c r="J14" s="928">
        <v>5.095832065713452</v>
      </c>
    </row>
    <row r="15" spans="1:10" ht="12.75">
      <c r="A15" s="58"/>
      <c r="B15" s="20" t="s">
        <v>422</v>
      </c>
      <c r="C15" s="697">
        <v>23154.9</v>
      </c>
      <c r="D15" s="698">
        <v>33314.8</v>
      </c>
      <c r="E15" s="698">
        <v>31790.7</v>
      </c>
      <c r="F15" s="698">
        <v>33443.4</v>
      </c>
      <c r="G15" s="698">
        <v>31681</v>
      </c>
      <c r="H15" s="699">
        <v>33788</v>
      </c>
      <c r="I15" s="929">
        <v>5.1986901829780265</v>
      </c>
      <c r="J15" s="930">
        <v>6.650673905495424</v>
      </c>
    </row>
    <row r="16" spans="1:10" ht="12.75">
      <c r="A16" s="58"/>
      <c r="B16" s="110" t="s">
        <v>423</v>
      </c>
      <c r="C16" s="697">
        <v>2317.8</v>
      </c>
      <c r="D16" s="698">
        <v>2535.2</v>
      </c>
      <c r="E16" s="698">
        <v>1274.7</v>
      </c>
      <c r="F16" s="698">
        <v>2922.9</v>
      </c>
      <c r="G16" s="698">
        <v>3818.6</v>
      </c>
      <c r="H16" s="699">
        <v>3520.6</v>
      </c>
      <c r="I16" s="929">
        <v>129.30101200282417</v>
      </c>
      <c r="J16" s="930">
        <v>-7.803907191117162</v>
      </c>
    </row>
    <row r="17" spans="1:10" ht="12.75">
      <c r="A17" s="443"/>
      <c r="B17" s="168"/>
      <c r="C17" s="709"/>
      <c r="D17" s="710"/>
      <c r="E17" s="710"/>
      <c r="F17" s="710"/>
      <c r="G17" s="710"/>
      <c r="H17" s="711"/>
      <c r="I17" s="931"/>
      <c r="J17" s="932"/>
    </row>
    <row r="18" spans="1:10" ht="12.75">
      <c r="A18" s="58"/>
      <c r="B18" s="20"/>
      <c r="C18" s="697"/>
      <c r="D18" s="698"/>
      <c r="E18" s="698"/>
      <c r="F18" s="698"/>
      <c r="G18" s="698"/>
      <c r="H18" s="699"/>
      <c r="I18" s="929"/>
      <c r="J18" s="930"/>
    </row>
    <row r="19" spans="1:10" ht="12.75">
      <c r="A19" s="664" t="s">
        <v>425</v>
      </c>
      <c r="B19" s="672"/>
      <c r="C19" s="706">
        <v>129896.4</v>
      </c>
      <c r="D19" s="707">
        <v>150936.4</v>
      </c>
      <c r="E19" s="707">
        <v>165033</v>
      </c>
      <c r="F19" s="707">
        <v>173671.3</v>
      </c>
      <c r="G19" s="707">
        <v>165105.6</v>
      </c>
      <c r="H19" s="708">
        <v>182271.8</v>
      </c>
      <c r="I19" s="927">
        <v>5.234286476038122</v>
      </c>
      <c r="J19" s="928">
        <v>10.397103429562662</v>
      </c>
    </row>
    <row r="20" spans="1:10" ht="12.75">
      <c r="A20" s="58"/>
      <c r="B20" s="20"/>
      <c r="C20" s="697"/>
      <c r="D20" s="698"/>
      <c r="E20" s="698"/>
      <c r="F20" s="698"/>
      <c r="G20" s="698"/>
      <c r="H20" s="699"/>
      <c r="I20" s="929"/>
      <c r="J20" s="930"/>
    </row>
    <row r="21" spans="1:10" ht="12.75">
      <c r="A21" s="58"/>
      <c r="B21" s="20" t="s">
        <v>422</v>
      </c>
      <c r="C21" s="697">
        <v>123978.5</v>
      </c>
      <c r="D21" s="698">
        <v>141301.23</v>
      </c>
      <c r="E21" s="698">
        <v>155937.896</v>
      </c>
      <c r="F21" s="698">
        <v>166576.5402</v>
      </c>
      <c r="G21" s="698">
        <v>155415.864</v>
      </c>
      <c r="H21" s="699">
        <v>173066.86</v>
      </c>
      <c r="I21" s="929">
        <v>6.822359716845213</v>
      </c>
      <c r="J21" s="930">
        <v>11.357267878393685</v>
      </c>
    </row>
    <row r="22" spans="1:10" ht="12.75">
      <c r="A22" s="58"/>
      <c r="B22" s="441" t="s">
        <v>426</v>
      </c>
      <c r="C22" s="697">
        <v>95.44413855965216</v>
      </c>
      <c r="D22" s="698">
        <v>93.61640399532519</v>
      </c>
      <c r="E22" s="698">
        <v>94.48891797398097</v>
      </c>
      <c r="F22" s="698">
        <v>95.91483463301074</v>
      </c>
      <c r="G22" s="698">
        <v>94.13118876646219</v>
      </c>
      <c r="H22" s="699">
        <v>94.9498825380558</v>
      </c>
      <c r="I22" s="929"/>
      <c r="J22" s="930"/>
    </row>
    <row r="23" spans="1:10" ht="12.75">
      <c r="A23" s="58"/>
      <c r="B23" s="110" t="s">
        <v>423</v>
      </c>
      <c r="C23" s="697">
        <v>5917.9</v>
      </c>
      <c r="D23" s="698">
        <v>9635.17</v>
      </c>
      <c r="E23" s="698">
        <v>9095.104</v>
      </c>
      <c r="F23" s="698">
        <v>7094.7598</v>
      </c>
      <c r="G23" s="698">
        <v>9689.736</v>
      </c>
      <c r="H23" s="699">
        <v>9204.94</v>
      </c>
      <c r="I23" s="929">
        <v>-21.99363745593233</v>
      </c>
      <c r="J23" s="930">
        <v>-5.003191005410272</v>
      </c>
    </row>
    <row r="24" spans="1:10" ht="12.75">
      <c r="A24" s="443"/>
      <c r="B24" s="108" t="s">
        <v>426</v>
      </c>
      <c r="C24" s="700">
        <v>4.555861440347847</v>
      </c>
      <c r="D24" s="701">
        <v>6.383596004674817</v>
      </c>
      <c r="E24" s="701">
        <v>5.5110820260190385</v>
      </c>
      <c r="F24" s="701">
        <v>4.08516536698925</v>
      </c>
      <c r="G24" s="701">
        <v>5.868811233537809</v>
      </c>
      <c r="H24" s="702">
        <v>5.050117461944195</v>
      </c>
      <c r="I24" s="929"/>
      <c r="J24" s="930"/>
    </row>
    <row r="25" spans="1:10" ht="12.75">
      <c r="A25" s="665" t="s">
        <v>427</v>
      </c>
      <c r="B25" s="673"/>
      <c r="C25" s="712"/>
      <c r="D25" s="713"/>
      <c r="E25" s="713"/>
      <c r="F25" s="713"/>
      <c r="G25" s="713"/>
      <c r="H25" s="714"/>
      <c r="I25" s="933"/>
      <c r="J25" s="934"/>
    </row>
    <row r="26" spans="1:10" ht="12.75">
      <c r="A26" s="666"/>
      <c r="B26" s="441" t="s">
        <v>428</v>
      </c>
      <c r="C26" s="697">
        <v>10.428308410314596</v>
      </c>
      <c r="D26" s="698">
        <v>10.694503511621296</v>
      </c>
      <c r="E26" s="698">
        <v>11.395975263018881</v>
      </c>
      <c r="F26" s="698">
        <v>11.459712085164723</v>
      </c>
      <c r="G26" s="698">
        <v>10.33477440785191</v>
      </c>
      <c r="H26" s="699">
        <v>10.067898093941082</v>
      </c>
      <c r="I26" s="929"/>
      <c r="J26" s="930"/>
    </row>
    <row r="27" spans="1:10" ht="12.75">
      <c r="A27" s="667"/>
      <c r="B27" s="108" t="s">
        <v>429</v>
      </c>
      <c r="C27" s="700">
        <v>8.781248574021587</v>
      </c>
      <c r="D27" s="701">
        <v>9.002582623062287</v>
      </c>
      <c r="E27" s="701">
        <v>9.563974785131283</v>
      </c>
      <c r="F27" s="701">
        <v>9.437067667947248</v>
      </c>
      <c r="G27" s="701">
        <v>8.533875476493012</v>
      </c>
      <c r="H27" s="715">
        <v>8.12600098476195</v>
      </c>
      <c r="I27" s="931"/>
      <c r="J27" s="932"/>
    </row>
    <row r="28" spans="1:10" ht="12.75">
      <c r="A28" s="668" t="s">
        <v>430</v>
      </c>
      <c r="B28" s="111"/>
      <c r="C28" s="697">
        <v>129896.4</v>
      </c>
      <c r="D28" s="698">
        <v>150936.4</v>
      </c>
      <c r="E28" s="698">
        <v>165033</v>
      </c>
      <c r="F28" s="698">
        <v>173671.3</v>
      </c>
      <c r="G28" s="698">
        <v>165105.6</v>
      </c>
      <c r="H28" s="699">
        <v>182271.8</v>
      </c>
      <c r="I28" s="929">
        <v>5.234286476038122</v>
      </c>
      <c r="J28" s="930">
        <v>10.397103429562662</v>
      </c>
    </row>
    <row r="29" spans="1:10" ht="12.75">
      <c r="A29" s="669" t="s">
        <v>431</v>
      </c>
      <c r="B29" s="20"/>
      <c r="C29" s="697">
        <v>1020.5</v>
      </c>
      <c r="D29" s="698">
        <v>1029.7</v>
      </c>
      <c r="E29" s="698">
        <v>1068.7</v>
      </c>
      <c r="F29" s="698">
        <v>613.1</v>
      </c>
      <c r="G29" s="698">
        <v>587.5</v>
      </c>
      <c r="H29" s="699">
        <v>601.1</v>
      </c>
      <c r="I29" s="929">
        <v>-42.63123420978759</v>
      </c>
      <c r="J29" s="930">
        <v>2.3148936170212835</v>
      </c>
    </row>
    <row r="30" spans="1:10" ht="12.75">
      <c r="A30" s="669" t="s">
        <v>432</v>
      </c>
      <c r="B30" s="20"/>
      <c r="C30" s="697">
        <v>130916.9</v>
      </c>
      <c r="D30" s="698">
        <v>151966.1</v>
      </c>
      <c r="E30" s="698">
        <v>166101.7</v>
      </c>
      <c r="F30" s="698">
        <v>174284.4</v>
      </c>
      <c r="G30" s="698">
        <v>165693.1</v>
      </c>
      <c r="H30" s="699">
        <v>182872.9</v>
      </c>
      <c r="I30" s="929">
        <v>4.926319236949396</v>
      </c>
      <c r="J30" s="930">
        <v>10.368446241877322</v>
      </c>
    </row>
    <row r="31" spans="1:10" ht="12.75">
      <c r="A31" s="669" t="s">
        <v>433</v>
      </c>
      <c r="B31" s="20"/>
      <c r="C31" s="697">
        <v>23174.8</v>
      </c>
      <c r="D31" s="698">
        <v>25478.2</v>
      </c>
      <c r="E31" s="698">
        <v>26662.5</v>
      </c>
      <c r="F31" s="698">
        <v>32114.9</v>
      </c>
      <c r="G31" s="698">
        <v>33804</v>
      </c>
      <c r="H31" s="699">
        <v>36862.9</v>
      </c>
      <c r="I31" s="929">
        <v>20.449695264885136</v>
      </c>
      <c r="J31" s="930">
        <v>9.048929120814122</v>
      </c>
    </row>
    <row r="32" spans="1:10" ht="12.75">
      <c r="A32" s="669" t="s">
        <v>434</v>
      </c>
      <c r="B32" s="20"/>
      <c r="C32" s="697">
        <v>107742.1</v>
      </c>
      <c r="D32" s="698">
        <v>126487.9</v>
      </c>
      <c r="E32" s="698">
        <v>139439.2</v>
      </c>
      <c r="F32" s="698">
        <v>142169.5</v>
      </c>
      <c r="G32" s="698">
        <v>131889.1</v>
      </c>
      <c r="H32" s="699">
        <v>146010</v>
      </c>
      <c r="I32" s="929">
        <v>1.9580577054371986</v>
      </c>
      <c r="J32" s="930">
        <v>10.70664672061605</v>
      </c>
    </row>
    <row r="33" spans="1:10" ht="12.75">
      <c r="A33" s="669" t="s">
        <v>435</v>
      </c>
      <c r="B33" s="20"/>
      <c r="C33" s="697">
        <v>1062.500000000029</v>
      </c>
      <c r="D33" s="698">
        <v>-18745.8</v>
      </c>
      <c r="E33" s="698">
        <v>-31697.1</v>
      </c>
      <c r="F33" s="698">
        <v>-2730.2999999999884</v>
      </c>
      <c r="G33" s="698">
        <v>7550.100000000006</v>
      </c>
      <c r="H33" s="699">
        <v>-14120.9</v>
      </c>
      <c r="I33" s="929" t="s">
        <v>650</v>
      </c>
      <c r="J33" s="930" t="s">
        <v>650</v>
      </c>
    </row>
    <row r="34" spans="1:10" ht="12.75">
      <c r="A34" s="669" t="s">
        <v>436</v>
      </c>
      <c r="B34" s="20"/>
      <c r="C34" s="697">
        <v>-6804.8</v>
      </c>
      <c r="D34" s="698">
        <v>1599.65</v>
      </c>
      <c r="E34" s="698">
        <v>6099.38</v>
      </c>
      <c r="F34" s="698">
        <v>-8157.77</v>
      </c>
      <c r="G34" s="698">
        <v>-13433.95</v>
      </c>
      <c r="H34" s="699">
        <v>444.59</v>
      </c>
      <c r="I34" s="929" t="s">
        <v>650</v>
      </c>
      <c r="J34" s="930" t="s">
        <v>650</v>
      </c>
    </row>
    <row r="35" spans="1:10" ht="13.5" thickBot="1">
      <c r="A35" s="670" t="s">
        <v>437</v>
      </c>
      <c r="B35" s="119"/>
      <c r="C35" s="716">
        <v>-5742.299999999971</v>
      </c>
      <c r="D35" s="717">
        <v>-17146.15</v>
      </c>
      <c r="E35" s="717">
        <v>-25597.72</v>
      </c>
      <c r="F35" s="717">
        <v>-10888.07</v>
      </c>
      <c r="G35" s="717">
        <v>-5883.85</v>
      </c>
      <c r="H35" s="718">
        <v>-13676.31</v>
      </c>
      <c r="I35" s="935" t="s">
        <v>650</v>
      </c>
      <c r="J35" s="936" t="s">
        <v>650</v>
      </c>
    </row>
    <row r="36" ht="12.75">
      <c r="A36" s="109" t="s">
        <v>438</v>
      </c>
    </row>
    <row r="37" ht="12.75">
      <c r="A37" s="109" t="s">
        <v>539</v>
      </c>
    </row>
    <row r="38" ht="12.75">
      <c r="A38" s="110" t="s">
        <v>540</v>
      </c>
    </row>
    <row r="39" spans="2:9" ht="12.75">
      <c r="B39" s="18" t="s">
        <v>439</v>
      </c>
      <c r="C39" s="937">
        <v>70.35</v>
      </c>
      <c r="D39" s="937">
        <v>72.01</v>
      </c>
      <c r="E39" s="937">
        <v>74.1</v>
      </c>
      <c r="F39" s="937">
        <v>68.4</v>
      </c>
      <c r="G39" s="937">
        <v>64.85</v>
      </c>
      <c r="H39" s="937">
        <v>63.85</v>
      </c>
      <c r="I39" s="833"/>
    </row>
  </sheetData>
  <sheetProtection/>
  <mergeCells count="2">
    <mergeCell ref="A2:J2"/>
    <mergeCell ref="A4:J4"/>
  </mergeCells>
  <printOptions horizontalCentered="1"/>
  <pageMargins left="0.75" right="0.75" top="0.64" bottom="0.39" header="0.5" footer="0.29"/>
  <pageSetup fitToHeight="1" fitToWidth="1" horizontalDpi="300" verticalDpi="300" orientation="landscape" paperSize="9" r:id="rId1"/>
</worksheet>
</file>

<file path=xl/worksheets/sheet34.xml><?xml version="1.0" encoding="utf-8"?>
<worksheet xmlns="http://schemas.openxmlformats.org/spreadsheetml/2006/main" xmlns:r="http://schemas.openxmlformats.org/officeDocument/2006/relationships">
  <dimension ref="A1:IK39"/>
  <sheetViews>
    <sheetView zoomScalePageLayoutView="0" workbookViewId="0" topLeftCell="A1">
      <selection activeCell="A2" sqref="A2:J2"/>
    </sheetView>
  </sheetViews>
  <sheetFormatPr defaultColWidth="9.140625" defaultRowHeight="12.75"/>
  <cols>
    <col min="1" max="1" width="4.140625" style="18" customWidth="1"/>
    <col min="2" max="2" width="27.8515625" style="18" customWidth="1"/>
    <col min="3" max="3" width="10.57421875" style="18" customWidth="1"/>
    <col min="4" max="4" width="10.140625" style="18" customWidth="1"/>
    <col min="5" max="5" width="10.421875" style="18" customWidth="1"/>
    <col min="6" max="6" width="10.00390625" style="18" customWidth="1"/>
    <col min="7" max="7" width="10.57421875" style="18" customWidth="1"/>
    <col min="8" max="8" width="10.421875" style="18" customWidth="1"/>
    <col min="9" max="9" width="8.8515625" style="18" customWidth="1"/>
    <col min="10" max="16384" width="9.140625" style="18" customWidth="1"/>
  </cols>
  <sheetData>
    <row r="1" spans="1:10" ht="12.75">
      <c r="A1" s="1456" t="s">
        <v>993</v>
      </c>
      <c r="B1" s="1456"/>
      <c r="C1" s="1456"/>
      <c r="D1" s="1456"/>
      <c r="E1" s="1456"/>
      <c r="F1" s="1456"/>
      <c r="G1" s="1456"/>
      <c r="H1" s="1456"/>
      <c r="I1" s="1456"/>
      <c r="J1" s="1456"/>
    </row>
    <row r="2" spans="1:10" ht="15.75">
      <c r="A2" s="1650" t="s">
        <v>3</v>
      </c>
      <c r="B2" s="1651"/>
      <c r="C2" s="1651"/>
      <c r="D2" s="1651"/>
      <c r="E2" s="1651"/>
      <c r="F2" s="1651"/>
      <c r="G2" s="1651"/>
      <c r="H2" s="1651"/>
      <c r="I2" s="1651"/>
      <c r="J2" s="1651"/>
    </row>
    <row r="3" spans="1:10" ht="12.75">
      <c r="A3" s="1654" t="s">
        <v>564</v>
      </c>
      <c r="B3" s="1655"/>
      <c r="C3" s="1655"/>
      <c r="D3" s="1655"/>
      <c r="E3" s="1655"/>
      <c r="F3" s="1655"/>
      <c r="G3" s="1655"/>
      <c r="H3" s="1655"/>
      <c r="I3" s="1655"/>
      <c r="J3" s="1655"/>
    </row>
    <row r="4" spans="1:245" s="119" customFormat="1" ht="13.5" thickBo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row>
    <row r="5" spans="1:10" s="20" customFormat="1" ht="12.75">
      <c r="A5" s="660"/>
      <c r="B5" s="653"/>
      <c r="C5" s="676"/>
      <c r="D5" s="677"/>
      <c r="E5" s="677"/>
      <c r="F5" s="677"/>
      <c r="G5" s="677"/>
      <c r="H5" s="678"/>
      <c r="I5" s="674" t="s">
        <v>361</v>
      </c>
      <c r="J5" s="661"/>
    </row>
    <row r="6" spans="1:10" ht="12.75">
      <c r="A6" s="662"/>
      <c r="B6" s="671"/>
      <c r="C6" s="679" t="s">
        <v>419</v>
      </c>
      <c r="D6" s="680" t="str">
        <f>Reserve!D6</f>
        <v>Mid-Apr</v>
      </c>
      <c r="E6" s="680" t="s">
        <v>419</v>
      </c>
      <c r="F6" s="680" t="str">
        <f>D6</f>
        <v>Mid-Apr</v>
      </c>
      <c r="G6" s="680" t="s">
        <v>419</v>
      </c>
      <c r="H6" s="681" t="str">
        <f>D6</f>
        <v>Mid-Apr</v>
      </c>
      <c r="I6" s="675" t="str">
        <f>Reserve!I6</f>
        <v>First Nine Months</v>
      </c>
      <c r="J6" s="663"/>
    </row>
    <row r="7" spans="1:10" ht="12.75">
      <c r="A7" s="662"/>
      <c r="B7" s="671"/>
      <c r="C7" s="679" t="s">
        <v>420</v>
      </c>
      <c r="D7" s="680">
        <v>2006</v>
      </c>
      <c r="E7" s="680" t="s">
        <v>421</v>
      </c>
      <c r="F7" s="680">
        <v>2007</v>
      </c>
      <c r="G7" s="680">
        <v>2007</v>
      </c>
      <c r="H7" s="681">
        <v>2008</v>
      </c>
      <c r="I7" s="686" t="s">
        <v>8</v>
      </c>
      <c r="J7" s="685" t="s">
        <v>468</v>
      </c>
    </row>
    <row r="8" spans="1:10" ht="12.75">
      <c r="A8" s="442"/>
      <c r="B8" s="111"/>
      <c r="C8" s="682"/>
      <c r="D8" s="683"/>
      <c r="E8" s="683"/>
      <c r="F8" s="683"/>
      <c r="G8" s="683"/>
      <c r="H8" s="684"/>
      <c r="I8" s="682"/>
      <c r="J8" s="366"/>
    </row>
    <row r="9" spans="1:10" ht="12.75">
      <c r="A9" s="664" t="s">
        <v>214</v>
      </c>
      <c r="B9" s="672"/>
      <c r="C9" s="694">
        <v>1484.3454157782517</v>
      </c>
      <c r="D9" s="695">
        <v>1598.2002499652824</v>
      </c>
      <c r="E9" s="695">
        <v>1780.939271255061</v>
      </c>
      <c r="F9" s="695">
        <v>2007.3830409356724</v>
      </c>
      <c r="G9" s="695">
        <v>1998.550501156515</v>
      </c>
      <c r="H9" s="696">
        <v>2270.371182458888</v>
      </c>
      <c r="I9" s="927">
        <v>12.714850715882761</v>
      </c>
      <c r="J9" s="928">
        <v>13.600891303225836</v>
      </c>
    </row>
    <row r="10" spans="1:10" ht="12.75">
      <c r="A10" s="58"/>
      <c r="B10" s="20" t="s">
        <v>422</v>
      </c>
      <c r="C10" s="697">
        <v>1433.1712864250178</v>
      </c>
      <c r="D10" s="698">
        <v>1499.6032495486736</v>
      </c>
      <c r="E10" s="698">
        <v>1675.4007557354928</v>
      </c>
      <c r="F10" s="698">
        <v>1946.390938596491</v>
      </c>
      <c r="G10" s="698">
        <v>1908.0164070932924</v>
      </c>
      <c r="H10" s="699">
        <v>2181.344714173845</v>
      </c>
      <c r="I10" s="929">
        <v>16.174648479374397</v>
      </c>
      <c r="J10" s="930">
        <v>14.32525978625867</v>
      </c>
    </row>
    <row r="11" spans="1:10" ht="12.75">
      <c r="A11" s="58"/>
      <c r="B11" s="110" t="s">
        <v>423</v>
      </c>
      <c r="C11" s="697">
        <v>51.17412935323383</v>
      </c>
      <c r="D11" s="698">
        <v>98.5970004166088</v>
      </c>
      <c r="E11" s="698">
        <v>105.53851551956815</v>
      </c>
      <c r="F11" s="698">
        <v>60.99210233918129</v>
      </c>
      <c r="G11" s="698">
        <v>90.53409406322284</v>
      </c>
      <c r="H11" s="699">
        <v>89.02646828504307</v>
      </c>
      <c r="I11" s="929">
        <v>-42.20867894633918</v>
      </c>
      <c r="J11" s="930">
        <v>-1.6652574853479507</v>
      </c>
    </row>
    <row r="12" spans="1:10" ht="12.75">
      <c r="A12" s="443"/>
      <c r="B12" s="168"/>
      <c r="C12" s="700"/>
      <c r="D12" s="701"/>
      <c r="E12" s="701"/>
      <c r="F12" s="701"/>
      <c r="G12" s="701"/>
      <c r="H12" s="702"/>
      <c r="I12" s="931"/>
      <c r="J12" s="932"/>
    </row>
    <row r="13" spans="1:10" ht="12.75">
      <c r="A13" s="442"/>
      <c r="B13" s="111"/>
      <c r="C13" s="703"/>
      <c r="D13" s="704"/>
      <c r="E13" s="704"/>
      <c r="F13" s="704"/>
      <c r="G13" s="704"/>
      <c r="H13" s="705"/>
      <c r="I13" s="929"/>
      <c r="J13" s="930"/>
    </row>
    <row r="14" spans="1:10" ht="12.75">
      <c r="A14" s="664" t="s">
        <v>424</v>
      </c>
      <c r="B14" s="20"/>
      <c r="C14" s="706">
        <v>362.0852878464819</v>
      </c>
      <c r="D14" s="707">
        <v>497.84752117761417</v>
      </c>
      <c r="E14" s="707">
        <v>446.22672064777333</v>
      </c>
      <c r="F14" s="707">
        <v>531.6710526315788</v>
      </c>
      <c r="G14" s="707">
        <v>547.4109483423284</v>
      </c>
      <c r="H14" s="708">
        <v>584.3163664839468</v>
      </c>
      <c r="I14" s="927">
        <v>19.148188136239042</v>
      </c>
      <c r="J14" s="928">
        <v>6.74181220769799</v>
      </c>
    </row>
    <row r="15" spans="1:10" ht="12.75">
      <c r="A15" s="58"/>
      <c r="B15" s="20" t="s">
        <v>422</v>
      </c>
      <c r="C15" s="697">
        <v>329.13859275053306</v>
      </c>
      <c r="D15" s="698">
        <v>462.6412998194695</v>
      </c>
      <c r="E15" s="698">
        <v>429.02429149797575</v>
      </c>
      <c r="F15" s="698">
        <v>488.93859649122794</v>
      </c>
      <c r="G15" s="698">
        <v>488.5273708558212</v>
      </c>
      <c r="H15" s="699">
        <v>529.1777603758811</v>
      </c>
      <c r="I15" s="929">
        <v>13.965247698226179</v>
      </c>
      <c r="J15" s="930">
        <v>8.321005525002008</v>
      </c>
    </row>
    <row r="16" spans="1:10" ht="12.75">
      <c r="A16" s="58"/>
      <c r="B16" s="110" t="s">
        <v>423</v>
      </c>
      <c r="C16" s="697">
        <v>32.94669509594883</v>
      </c>
      <c r="D16" s="698">
        <v>35.206221358144695</v>
      </c>
      <c r="E16" s="698">
        <v>17.202429149797574</v>
      </c>
      <c r="F16" s="698">
        <v>42.73245614035088</v>
      </c>
      <c r="G16" s="698">
        <v>58.88357748650733</v>
      </c>
      <c r="H16" s="699">
        <v>55.13860610806578</v>
      </c>
      <c r="I16" s="929">
        <v>148.40942966972617</v>
      </c>
      <c r="J16" s="930">
        <v>-6.359958987375862</v>
      </c>
    </row>
    <row r="17" spans="1:10" ht="12.75">
      <c r="A17" s="443"/>
      <c r="B17" s="168"/>
      <c r="C17" s="709"/>
      <c r="D17" s="710"/>
      <c r="E17" s="710"/>
      <c r="F17" s="710"/>
      <c r="G17" s="710"/>
      <c r="H17" s="711"/>
      <c r="I17" s="931"/>
      <c r="J17" s="932"/>
    </row>
    <row r="18" spans="1:10" ht="12.75">
      <c r="A18" s="58"/>
      <c r="B18" s="20"/>
      <c r="C18" s="697"/>
      <c r="D18" s="698"/>
      <c r="E18" s="698"/>
      <c r="F18" s="698"/>
      <c r="G18" s="698"/>
      <c r="H18" s="699"/>
      <c r="I18" s="929"/>
      <c r="J18" s="930"/>
    </row>
    <row r="19" spans="1:10" ht="12.75">
      <c r="A19" s="664" t="s">
        <v>425</v>
      </c>
      <c r="B19" s="672"/>
      <c r="C19" s="706">
        <v>1846.4307036247333</v>
      </c>
      <c r="D19" s="707">
        <v>2096.047771142896</v>
      </c>
      <c r="E19" s="707">
        <v>2227.1659919028343</v>
      </c>
      <c r="F19" s="707">
        <v>2539.054093567251</v>
      </c>
      <c r="G19" s="707">
        <v>2545.9614494988436</v>
      </c>
      <c r="H19" s="708">
        <v>2854.687548942835</v>
      </c>
      <c r="I19" s="927">
        <v>14.003810349041274</v>
      </c>
      <c r="J19" s="928">
        <v>12.126110531043665</v>
      </c>
    </row>
    <row r="20" spans="1:10" ht="12.75">
      <c r="A20" s="58"/>
      <c r="B20" s="20"/>
      <c r="C20" s="697"/>
      <c r="D20" s="698"/>
      <c r="E20" s="698"/>
      <c r="F20" s="698"/>
      <c r="G20" s="698"/>
      <c r="H20" s="699"/>
      <c r="I20" s="929"/>
      <c r="J20" s="930"/>
    </row>
    <row r="21" spans="1:10" ht="12.75">
      <c r="A21" s="58"/>
      <c r="B21" s="20" t="s">
        <v>422</v>
      </c>
      <c r="C21" s="697">
        <v>1762.3098791755508</v>
      </c>
      <c r="D21" s="698">
        <v>1962.244549368143</v>
      </c>
      <c r="E21" s="698">
        <v>2104.4250472334684</v>
      </c>
      <c r="F21" s="698">
        <v>2435.329535087719</v>
      </c>
      <c r="G21" s="698">
        <v>2396.5437779491135</v>
      </c>
      <c r="H21" s="699">
        <v>2710.522474549726</v>
      </c>
      <c r="I21" s="929">
        <v>15.724223026582294</v>
      </c>
      <c r="J21" s="930">
        <v>13.10131279426517</v>
      </c>
    </row>
    <row r="22" spans="1:10" ht="12.75">
      <c r="A22" s="58"/>
      <c r="B22" s="441" t="s">
        <v>426</v>
      </c>
      <c r="C22" s="697">
        <v>95.44413855965216</v>
      </c>
      <c r="D22" s="698">
        <v>93.61640399532519</v>
      </c>
      <c r="E22" s="698">
        <v>94.48891797398097</v>
      </c>
      <c r="F22" s="698">
        <v>95.91483463301074</v>
      </c>
      <c r="G22" s="698">
        <v>94.13118876646219</v>
      </c>
      <c r="H22" s="699">
        <v>94.9498825380558</v>
      </c>
      <c r="I22" s="929"/>
      <c r="J22" s="930"/>
    </row>
    <row r="23" spans="1:10" ht="12.75">
      <c r="A23" s="58"/>
      <c r="B23" s="110" t="s">
        <v>423</v>
      </c>
      <c r="C23" s="697">
        <v>84.12082444918266</v>
      </c>
      <c r="D23" s="698">
        <v>133.80322177475347</v>
      </c>
      <c r="E23" s="698">
        <v>122.74094466936572</v>
      </c>
      <c r="F23" s="698">
        <v>103.72455847953215</v>
      </c>
      <c r="G23" s="698">
        <v>149.41767154973016</v>
      </c>
      <c r="H23" s="699">
        <v>144.16507439310885</v>
      </c>
      <c r="I23" s="929">
        <v>-15.493107243926701</v>
      </c>
      <c r="J23" s="930">
        <v>-3.5153788050251507</v>
      </c>
    </row>
    <row r="24" spans="1:10" ht="12.75">
      <c r="A24" s="443"/>
      <c r="B24" s="108" t="s">
        <v>426</v>
      </c>
      <c r="C24" s="700">
        <v>4.555861440347847</v>
      </c>
      <c r="D24" s="701">
        <v>6.383596004674817</v>
      </c>
      <c r="E24" s="701">
        <v>5.5110820260190385</v>
      </c>
      <c r="F24" s="701">
        <v>4.08516536698925</v>
      </c>
      <c r="G24" s="701">
        <v>5.868811233537809</v>
      </c>
      <c r="H24" s="702">
        <v>5.050117461944195</v>
      </c>
      <c r="I24" s="929"/>
      <c r="J24" s="930"/>
    </row>
    <row r="25" spans="1:10" ht="12.75">
      <c r="A25" s="665" t="s">
        <v>427</v>
      </c>
      <c r="B25" s="673"/>
      <c r="C25" s="712"/>
      <c r="D25" s="713"/>
      <c r="E25" s="713"/>
      <c r="F25" s="713"/>
      <c r="G25" s="713"/>
      <c r="H25" s="714"/>
      <c r="I25" s="933"/>
      <c r="J25" s="934"/>
    </row>
    <row r="26" spans="1:10" ht="12.75">
      <c r="A26" s="666"/>
      <c r="B26" s="441" t="s">
        <v>428</v>
      </c>
      <c r="C26" s="697">
        <v>10.428308410314596</v>
      </c>
      <c r="D26" s="698">
        <v>10.694503511621296</v>
      </c>
      <c r="E26" s="698">
        <v>11.395975263018881</v>
      </c>
      <c r="F26" s="698">
        <v>11.459712085164723</v>
      </c>
      <c r="G26" s="698">
        <v>10.33477440785191</v>
      </c>
      <c r="H26" s="699">
        <v>10.067898093941082</v>
      </c>
      <c r="I26" s="929"/>
      <c r="J26" s="930"/>
    </row>
    <row r="27" spans="1:10" ht="12.75">
      <c r="A27" s="667"/>
      <c r="B27" s="108" t="s">
        <v>429</v>
      </c>
      <c r="C27" s="700">
        <v>8.781248574021587</v>
      </c>
      <c r="D27" s="701">
        <v>9.002582623062287</v>
      </c>
      <c r="E27" s="701">
        <v>9.563974785131283</v>
      </c>
      <c r="F27" s="701">
        <v>9.437067667947248</v>
      </c>
      <c r="G27" s="701">
        <v>8.533875476493012</v>
      </c>
      <c r="H27" s="715">
        <v>8.12600098476195</v>
      </c>
      <c r="I27" s="931"/>
      <c r="J27" s="932"/>
    </row>
    <row r="28" spans="1:10" ht="12.75">
      <c r="A28" s="668" t="s">
        <v>430</v>
      </c>
      <c r="B28" s="111"/>
      <c r="C28" s="697">
        <v>1846.4307036247333</v>
      </c>
      <c r="D28" s="698">
        <v>2096.047771142896</v>
      </c>
      <c r="E28" s="698">
        <v>2227.1659919028343</v>
      </c>
      <c r="F28" s="698">
        <v>2539.054093567251</v>
      </c>
      <c r="G28" s="698">
        <v>2545.9614494988436</v>
      </c>
      <c r="H28" s="699">
        <v>2854.687548942835</v>
      </c>
      <c r="I28" s="929">
        <v>14.003810349041274</v>
      </c>
      <c r="J28" s="930">
        <v>12.126110531043665</v>
      </c>
    </row>
    <row r="29" spans="1:10" ht="12.75">
      <c r="A29" s="669" t="s">
        <v>431</v>
      </c>
      <c r="B29" s="20"/>
      <c r="C29" s="697">
        <v>14.506041222459134</v>
      </c>
      <c r="D29" s="698">
        <v>14.299402860713787</v>
      </c>
      <c r="E29" s="698">
        <v>14.422402159244266</v>
      </c>
      <c r="F29" s="698">
        <v>8.96345029239766</v>
      </c>
      <c r="G29" s="698">
        <v>9.059367771781034</v>
      </c>
      <c r="H29" s="699">
        <v>9.41425215348473</v>
      </c>
      <c r="I29" s="929">
        <v>-37.8505037272699</v>
      </c>
      <c r="J29" s="930">
        <v>3.917319515486753</v>
      </c>
    </row>
    <row r="30" spans="1:10" ht="12.75">
      <c r="A30" s="669" t="s">
        <v>432</v>
      </c>
      <c r="B30" s="20"/>
      <c r="C30" s="697">
        <v>1860.9367448471924</v>
      </c>
      <c r="D30" s="698">
        <v>2110.3471740036102</v>
      </c>
      <c r="E30" s="698">
        <v>2241.588394062079</v>
      </c>
      <c r="F30" s="698">
        <v>2548.017543859649</v>
      </c>
      <c r="G30" s="698">
        <v>2555.020817270625</v>
      </c>
      <c r="H30" s="699">
        <v>2864.10180109632</v>
      </c>
      <c r="I30" s="929">
        <v>13.670179173361817</v>
      </c>
      <c r="J30" s="930">
        <v>12.09700452287774</v>
      </c>
    </row>
    <row r="31" spans="1:10" ht="12.75">
      <c r="A31" s="669" t="s">
        <v>433</v>
      </c>
      <c r="B31" s="20"/>
      <c r="C31" s="697">
        <v>329.4214641080312</v>
      </c>
      <c r="D31" s="698">
        <v>353.8147479516733</v>
      </c>
      <c r="E31" s="698">
        <v>359.8178137651822</v>
      </c>
      <c r="F31" s="698">
        <v>469.51608187134497</v>
      </c>
      <c r="G31" s="698">
        <v>521.2644564379337</v>
      </c>
      <c r="H31" s="699">
        <v>577.3359436178544</v>
      </c>
      <c r="I31" s="929">
        <v>30.487169870292206</v>
      </c>
      <c r="J31" s="930">
        <v>10.756821511116584</v>
      </c>
    </row>
    <row r="32" spans="1:10" ht="12.75">
      <c r="A32" s="669" t="s">
        <v>434</v>
      </c>
      <c r="B32" s="20"/>
      <c r="C32" s="697">
        <v>1531.5152807391612</v>
      </c>
      <c r="D32" s="698">
        <v>1756.532426051937</v>
      </c>
      <c r="E32" s="698">
        <v>1881.7705802968965</v>
      </c>
      <c r="F32" s="698">
        <v>2078.501461988304</v>
      </c>
      <c r="G32" s="698">
        <v>2033.7563608326911</v>
      </c>
      <c r="H32" s="699">
        <v>2286.7658574784655</v>
      </c>
      <c r="I32" s="929">
        <v>10.45456251422361</v>
      </c>
      <c r="J32" s="930">
        <v>12.440501798464368</v>
      </c>
    </row>
    <row r="33" spans="1:10" ht="12.75">
      <c r="A33" s="669" t="s">
        <v>435</v>
      </c>
      <c r="B33" s="20"/>
      <c r="C33" s="697">
        <v>15.103056147832682</v>
      </c>
      <c r="D33" s="698">
        <v>-260.32217747535066</v>
      </c>
      <c r="E33" s="698">
        <v>-427.7611336032394</v>
      </c>
      <c r="F33" s="698">
        <v>-39.916666666666494</v>
      </c>
      <c r="G33" s="698">
        <v>116.42405551272176</v>
      </c>
      <c r="H33" s="699">
        <v>-221.15740015661743</v>
      </c>
      <c r="I33" s="929" t="s">
        <v>650</v>
      </c>
      <c r="J33" s="930" t="s">
        <v>650</v>
      </c>
    </row>
    <row r="34" spans="1:10" ht="12.75">
      <c r="A34" s="669" t="s">
        <v>436</v>
      </c>
      <c r="B34" s="20"/>
      <c r="C34" s="697">
        <v>-96.72778962331202</v>
      </c>
      <c r="D34" s="698">
        <v>22.214275795028467</v>
      </c>
      <c r="E34" s="698">
        <v>82.31282051282052</v>
      </c>
      <c r="F34" s="698">
        <v>-119.2656432748538</v>
      </c>
      <c r="G34" s="698">
        <v>-207.1542020046261</v>
      </c>
      <c r="H34" s="699">
        <v>6.963038371182458</v>
      </c>
      <c r="I34" s="929" t="s">
        <v>650</v>
      </c>
      <c r="J34" s="930" t="s">
        <v>650</v>
      </c>
    </row>
    <row r="35" spans="1:10" ht="13.5" thickBot="1">
      <c r="A35" s="670" t="s">
        <v>437</v>
      </c>
      <c r="B35" s="119"/>
      <c r="C35" s="716">
        <v>-81.62473347547935</v>
      </c>
      <c r="D35" s="717">
        <v>-238.1079016803222</v>
      </c>
      <c r="E35" s="717">
        <v>-345.4483130904188</v>
      </c>
      <c r="F35" s="717">
        <v>-159.1823099415203</v>
      </c>
      <c r="G35" s="717">
        <v>-90.73014649190432</v>
      </c>
      <c r="H35" s="718">
        <v>-214.19436178543498</v>
      </c>
      <c r="I35" s="935" t="s">
        <v>650</v>
      </c>
      <c r="J35" s="936" t="s">
        <v>650</v>
      </c>
    </row>
    <row r="36" ht="12.75">
      <c r="A36" s="109" t="s">
        <v>438</v>
      </c>
    </row>
    <row r="37" ht="12.75">
      <c r="A37" s="109" t="s">
        <v>539</v>
      </c>
    </row>
    <row r="38" ht="12.75">
      <c r="A38" s="110" t="s">
        <v>540</v>
      </c>
    </row>
    <row r="39" spans="2:8" ht="12.75">
      <c r="B39" s="18" t="s">
        <v>439</v>
      </c>
      <c r="C39" s="937">
        <v>70.35</v>
      </c>
      <c r="D39" s="937">
        <v>72.01</v>
      </c>
      <c r="E39" s="937">
        <v>74.1</v>
      </c>
      <c r="F39" s="937">
        <v>68.4</v>
      </c>
      <c r="G39" s="937">
        <v>64.85</v>
      </c>
      <c r="H39" s="937">
        <v>63.85</v>
      </c>
    </row>
  </sheetData>
  <sheetProtection/>
  <mergeCells count="3">
    <mergeCell ref="A2:J2"/>
    <mergeCell ref="A3:J3"/>
    <mergeCell ref="A1:J1"/>
  </mergeCells>
  <printOptions horizontalCentered="1"/>
  <pageMargins left="0.75" right="0.75" top="0.83" bottom="0.69" header="0.5" footer="0.5"/>
  <pageSetup horizontalDpi="600" verticalDpi="600" orientation="landscape" r:id="rId1"/>
</worksheet>
</file>

<file path=xl/worksheets/sheet35.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37">
      <selection activeCell="B47" sqref="B47"/>
    </sheetView>
  </sheetViews>
  <sheetFormatPr defaultColWidth="9.140625" defaultRowHeight="12.75"/>
  <cols>
    <col min="1" max="1" width="14.28125" style="18" customWidth="1"/>
    <col min="2" max="2" width="12.00390625" style="18" customWidth="1"/>
    <col min="3" max="3" width="9.8515625" style="18" customWidth="1"/>
    <col min="4" max="4" width="7.28125" style="18" customWidth="1"/>
    <col min="5" max="5" width="7.00390625" style="18" customWidth="1"/>
    <col min="6" max="8" width="7.140625" style="18" customWidth="1"/>
    <col min="9" max="9" width="7.421875" style="18" customWidth="1"/>
    <col min="10" max="10" width="6.421875" style="18" customWidth="1"/>
    <col min="11" max="11" width="8.140625" style="18" customWidth="1"/>
    <col min="12" max="12" width="7.00390625" style="18" customWidth="1"/>
    <col min="13" max="16384" width="9.140625" style="18" customWidth="1"/>
  </cols>
  <sheetData>
    <row r="1" spans="2:9" ht="12.75">
      <c r="B1" s="1456" t="s">
        <v>994</v>
      </c>
      <c r="C1" s="1456"/>
      <c r="D1" s="1456"/>
      <c r="E1" s="1456"/>
      <c r="F1" s="1456"/>
      <c r="G1" s="1456"/>
      <c r="H1" s="1456"/>
      <c r="I1" s="1456"/>
    </row>
    <row r="2" spans="2:9" ht="32.25" customHeight="1">
      <c r="B2" s="1662" t="s">
        <v>441</v>
      </c>
      <c r="C2" s="1663"/>
      <c r="D2" s="1663"/>
      <c r="E2" s="1663"/>
      <c r="F2" s="1663"/>
      <c r="G2" s="1663"/>
      <c r="H2" s="1663"/>
      <c r="I2" s="1663"/>
    </row>
    <row r="3" ht="13.5" thickBot="1"/>
    <row r="4" spans="2:9" ht="12.75">
      <c r="B4" s="1576" t="s">
        <v>442</v>
      </c>
      <c r="C4" s="1644" t="s">
        <v>443</v>
      </c>
      <c r="D4" s="1540" t="s">
        <v>444</v>
      </c>
      <c r="E4" s="1541"/>
      <c r="F4" s="1542"/>
      <c r="G4" s="1541" t="s">
        <v>445</v>
      </c>
      <c r="H4" s="1541"/>
      <c r="I4" s="1542"/>
    </row>
    <row r="5" spans="2:9" ht="39" customHeight="1">
      <c r="B5" s="1561"/>
      <c r="C5" s="1645"/>
      <c r="D5" s="435" t="s">
        <v>446</v>
      </c>
      <c r="E5" s="354" t="s">
        <v>447</v>
      </c>
      <c r="F5" s="656" t="s">
        <v>448</v>
      </c>
      <c r="G5" s="354" t="s">
        <v>446</v>
      </c>
      <c r="H5" s="354" t="s">
        <v>447</v>
      </c>
      <c r="I5" s="656" t="s">
        <v>448</v>
      </c>
    </row>
    <row r="6" spans="2:9" ht="18" customHeight="1">
      <c r="B6" s="128" t="s">
        <v>7</v>
      </c>
      <c r="C6" s="121" t="s">
        <v>10</v>
      </c>
      <c r="D6" s="126">
        <v>70.25</v>
      </c>
      <c r="E6" s="113">
        <v>70.84</v>
      </c>
      <c r="F6" s="114">
        <v>70.545</v>
      </c>
      <c r="G6" s="113">
        <v>70.25625</v>
      </c>
      <c r="H6" s="113">
        <v>70.846875</v>
      </c>
      <c r="I6" s="114">
        <v>70.5515625</v>
      </c>
    </row>
    <row r="7" spans="2:9" ht="12.75">
      <c r="B7" s="128"/>
      <c r="C7" s="121" t="s">
        <v>449</v>
      </c>
      <c r="D7" s="126">
        <v>71</v>
      </c>
      <c r="E7" s="113">
        <v>71.59</v>
      </c>
      <c r="F7" s="114">
        <v>71.295</v>
      </c>
      <c r="G7" s="113">
        <v>70.70483870967743</v>
      </c>
      <c r="H7" s="113">
        <v>71.29516129032258</v>
      </c>
      <c r="I7" s="114">
        <v>71</v>
      </c>
    </row>
    <row r="8" spans="2:9" ht="12.75">
      <c r="B8" s="128"/>
      <c r="C8" s="121" t="s">
        <v>350</v>
      </c>
      <c r="D8" s="126">
        <v>71.65</v>
      </c>
      <c r="E8" s="113">
        <v>72.24</v>
      </c>
      <c r="F8" s="114">
        <v>71.945</v>
      </c>
      <c r="G8" s="113">
        <v>71.21451612903225</v>
      </c>
      <c r="H8" s="113">
        <v>71.80451612903227</v>
      </c>
      <c r="I8" s="114">
        <v>71.50951612903225</v>
      </c>
    </row>
    <row r="9" spans="2:9" ht="12.75">
      <c r="B9" s="128"/>
      <c r="C9" s="121" t="s">
        <v>351</v>
      </c>
      <c r="D9" s="126">
        <v>73.14</v>
      </c>
      <c r="E9" s="113">
        <v>74.01</v>
      </c>
      <c r="F9" s="114">
        <v>73.575</v>
      </c>
      <c r="G9" s="113">
        <v>72.91965517241378</v>
      </c>
      <c r="H9" s="113">
        <v>73.52034482758621</v>
      </c>
      <c r="I9" s="114">
        <v>73.22</v>
      </c>
    </row>
    <row r="10" spans="2:9" ht="12.75">
      <c r="B10" s="128"/>
      <c r="C10" s="121" t="s">
        <v>352</v>
      </c>
      <c r="D10" s="126">
        <v>73.75</v>
      </c>
      <c r="E10" s="113">
        <v>74.34</v>
      </c>
      <c r="F10" s="114">
        <v>74.045</v>
      </c>
      <c r="G10" s="113">
        <v>73.903</v>
      </c>
      <c r="H10" s="113">
        <v>74.49399999999999</v>
      </c>
      <c r="I10" s="114">
        <v>74.1985</v>
      </c>
    </row>
    <row r="11" spans="2:9" ht="12.75">
      <c r="B11" s="128"/>
      <c r="C11" s="121" t="s">
        <v>353</v>
      </c>
      <c r="D11" s="126">
        <v>71</v>
      </c>
      <c r="E11" s="113">
        <v>71.59</v>
      </c>
      <c r="F11" s="114">
        <v>71.295</v>
      </c>
      <c r="G11" s="113">
        <v>72.35689655172413</v>
      </c>
      <c r="H11" s="113">
        <v>72.94724137931036</v>
      </c>
      <c r="I11" s="114">
        <v>72.65206896551724</v>
      </c>
    </row>
    <row r="12" spans="2:9" ht="12.75">
      <c r="B12" s="128"/>
      <c r="C12" s="121" t="s">
        <v>354</v>
      </c>
      <c r="D12" s="126">
        <v>71</v>
      </c>
      <c r="E12" s="113">
        <v>71.59</v>
      </c>
      <c r="F12" s="114">
        <v>71.295</v>
      </c>
      <c r="G12" s="113">
        <v>71.06133333333334</v>
      </c>
      <c r="H12" s="113">
        <v>71.65333333333335</v>
      </c>
      <c r="I12" s="114">
        <v>71.35733333333334</v>
      </c>
    </row>
    <row r="13" spans="2:9" ht="12.75">
      <c r="B13" s="128"/>
      <c r="C13" s="121" t="s">
        <v>355</v>
      </c>
      <c r="D13" s="126">
        <v>71.4</v>
      </c>
      <c r="E13" s="113">
        <v>71.99</v>
      </c>
      <c r="F13" s="114">
        <v>71.695</v>
      </c>
      <c r="G13" s="113">
        <v>71.24241379310344</v>
      </c>
      <c r="H13" s="113">
        <v>71.83275862068966</v>
      </c>
      <c r="I13" s="114">
        <v>71.53758620689655</v>
      </c>
    </row>
    <row r="14" spans="2:9" ht="12.75">
      <c r="B14" s="128"/>
      <c r="C14" s="121" t="s">
        <v>356</v>
      </c>
      <c r="D14" s="126">
        <v>72.01</v>
      </c>
      <c r="E14" s="113">
        <v>72.6</v>
      </c>
      <c r="F14" s="114">
        <v>72.305</v>
      </c>
      <c r="G14" s="113">
        <v>71.53516129032259</v>
      </c>
      <c r="H14" s="113">
        <v>72.12548387096776</v>
      </c>
      <c r="I14" s="114">
        <v>71.83032258064517</v>
      </c>
    </row>
    <row r="15" spans="2:9" ht="12.75">
      <c r="B15" s="128"/>
      <c r="C15" s="121" t="s">
        <v>357</v>
      </c>
      <c r="D15" s="126">
        <v>72.19</v>
      </c>
      <c r="E15" s="113">
        <v>72.78</v>
      </c>
      <c r="F15" s="114">
        <v>72.485</v>
      </c>
      <c r="G15" s="113">
        <v>72.20967741935483</v>
      </c>
      <c r="H15" s="113">
        <v>72.86612903225806</v>
      </c>
      <c r="I15" s="114">
        <v>72.53790322580645</v>
      </c>
    </row>
    <row r="16" spans="2:9" ht="12.75">
      <c r="B16" s="128"/>
      <c r="C16" s="121" t="s">
        <v>450</v>
      </c>
      <c r="D16" s="126">
        <v>73.45</v>
      </c>
      <c r="E16" s="113">
        <v>74.04</v>
      </c>
      <c r="F16" s="114">
        <v>73.745</v>
      </c>
      <c r="G16" s="113">
        <v>73.28258064516129</v>
      </c>
      <c r="H16" s="113">
        <v>73.8732258064516</v>
      </c>
      <c r="I16" s="114">
        <v>73.57790322580644</v>
      </c>
    </row>
    <row r="17" spans="2:9" ht="12.75">
      <c r="B17" s="128"/>
      <c r="C17" s="121" t="s">
        <v>451</v>
      </c>
      <c r="D17" s="126">
        <v>74.1</v>
      </c>
      <c r="E17" s="113">
        <v>74.69</v>
      </c>
      <c r="F17" s="114">
        <v>74.395</v>
      </c>
      <c r="G17" s="113">
        <v>73.628125</v>
      </c>
      <c r="H17" s="113">
        <v>74.2184375</v>
      </c>
      <c r="I17" s="114">
        <v>73.92328125</v>
      </c>
    </row>
    <row r="18" spans="2:9" ht="12.75">
      <c r="B18" s="128"/>
      <c r="C18" s="122" t="s">
        <v>458</v>
      </c>
      <c r="D18" s="127">
        <v>72.07833333333335</v>
      </c>
      <c r="E18" s="115">
        <v>72.69166666666666</v>
      </c>
      <c r="F18" s="116">
        <v>72.385</v>
      </c>
      <c r="G18" s="115">
        <v>72.02620400367691</v>
      </c>
      <c r="H18" s="115">
        <v>72.62312556582931</v>
      </c>
      <c r="I18" s="116">
        <v>72.32466478475311</v>
      </c>
    </row>
    <row r="19" spans="2:9" ht="12.75">
      <c r="B19" s="128"/>
      <c r="C19" s="123"/>
      <c r="D19" s="58"/>
      <c r="E19" s="20"/>
      <c r="F19" s="117"/>
      <c r="G19" s="20"/>
      <c r="H19" s="20"/>
      <c r="I19" s="117"/>
    </row>
    <row r="20" spans="2:9" ht="12.75">
      <c r="B20" s="128" t="s">
        <v>8</v>
      </c>
      <c r="C20" s="121" t="s">
        <v>10</v>
      </c>
      <c r="D20" s="126">
        <v>74.35</v>
      </c>
      <c r="E20" s="113">
        <v>74.94</v>
      </c>
      <c r="F20" s="114">
        <v>74.65</v>
      </c>
      <c r="G20" s="113">
        <v>74.46</v>
      </c>
      <c r="H20" s="113">
        <v>75.05</v>
      </c>
      <c r="I20" s="114">
        <v>74.76</v>
      </c>
    </row>
    <row r="21" spans="2:9" ht="12.75">
      <c r="B21" s="128"/>
      <c r="C21" s="121" t="s">
        <v>449</v>
      </c>
      <c r="D21" s="126">
        <v>73.6</v>
      </c>
      <c r="E21" s="113">
        <v>74.19</v>
      </c>
      <c r="F21" s="114">
        <v>73.9</v>
      </c>
      <c r="G21" s="113">
        <v>74.08</v>
      </c>
      <c r="H21" s="113">
        <v>74.67</v>
      </c>
      <c r="I21" s="114">
        <v>74.37</v>
      </c>
    </row>
    <row r="22" spans="2:9" ht="12.75">
      <c r="B22" s="128"/>
      <c r="C22" s="121" t="s">
        <v>350</v>
      </c>
      <c r="D22" s="126">
        <v>72.59</v>
      </c>
      <c r="E22" s="113">
        <v>73.19</v>
      </c>
      <c r="F22" s="114">
        <v>72.89</v>
      </c>
      <c r="G22" s="113">
        <v>73.17838709677419</v>
      </c>
      <c r="H22" s="113">
        <v>73.76935483870967</v>
      </c>
      <c r="I22" s="114">
        <v>73.47387096774193</v>
      </c>
    </row>
    <row r="23" spans="2:9" ht="12.75">
      <c r="B23" s="128"/>
      <c r="C23" s="121" t="s">
        <v>351</v>
      </c>
      <c r="D23" s="126">
        <v>72.3</v>
      </c>
      <c r="E23" s="113">
        <v>72.89</v>
      </c>
      <c r="F23" s="114">
        <v>72.595</v>
      </c>
      <c r="G23" s="113">
        <v>71.8643333333333</v>
      </c>
      <c r="H23" s="113">
        <v>72.455</v>
      </c>
      <c r="I23" s="114">
        <v>72.15966666666665</v>
      </c>
    </row>
    <row r="24" spans="2:9" ht="12.75">
      <c r="B24" s="128"/>
      <c r="C24" s="121" t="s">
        <v>352</v>
      </c>
      <c r="D24" s="126">
        <v>71.45</v>
      </c>
      <c r="E24" s="113">
        <v>72.04</v>
      </c>
      <c r="F24" s="114">
        <v>71.745</v>
      </c>
      <c r="G24" s="113">
        <v>71.4455172413793</v>
      </c>
      <c r="H24" s="113">
        <v>72.03655172413792</v>
      </c>
      <c r="I24" s="114">
        <v>71.74103448275861</v>
      </c>
    </row>
    <row r="25" spans="2:9" ht="12.75">
      <c r="B25" s="128"/>
      <c r="C25" s="121" t="s">
        <v>353</v>
      </c>
      <c r="D25" s="126">
        <v>71.1</v>
      </c>
      <c r="E25" s="113">
        <v>71.69</v>
      </c>
      <c r="F25" s="114">
        <v>71.4</v>
      </c>
      <c r="G25" s="113">
        <v>70.98</v>
      </c>
      <c r="H25" s="113">
        <v>71.57</v>
      </c>
      <c r="I25" s="114">
        <v>71.28</v>
      </c>
    </row>
    <row r="26" spans="2:9" ht="12.75">
      <c r="B26" s="128"/>
      <c r="C26" s="121" t="s">
        <v>354</v>
      </c>
      <c r="D26" s="126">
        <v>70.35</v>
      </c>
      <c r="E26" s="113">
        <v>70.94</v>
      </c>
      <c r="F26" s="114">
        <v>70.645</v>
      </c>
      <c r="G26" s="113">
        <v>70.53965517241382</v>
      </c>
      <c r="H26" s="113">
        <v>71.13068965517243</v>
      </c>
      <c r="I26" s="114">
        <v>70.83517241379312</v>
      </c>
    </row>
    <row r="27" spans="2:9" ht="12.75">
      <c r="B27" s="128"/>
      <c r="C27" s="121" t="s">
        <v>355</v>
      </c>
      <c r="D27" s="126">
        <v>70.5</v>
      </c>
      <c r="E27" s="113">
        <v>71.09</v>
      </c>
      <c r="F27" s="114">
        <v>70.795</v>
      </c>
      <c r="G27" s="113">
        <v>70.55633333333334</v>
      </c>
      <c r="H27" s="113">
        <v>71.14900000000002</v>
      </c>
      <c r="I27" s="114">
        <v>70.85266666666668</v>
      </c>
    </row>
    <row r="28" spans="2:9" ht="12.75">
      <c r="B28" s="128"/>
      <c r="C28" s="121" t="s">
        <v>356</v>
      </c>
      <c r="D28" s="126">
        <v>68.4</v>
      </c>
      <c r="E28" s="113">
        <v>68.99</v>
      </c>
      <c r="F28" s="114">
        <v>68.695</v>
      </c>
      <c r="G28" s="113">
        <v>69.30368778280541</v>
      </c>
      <c r="H28" s="113">
        <v>69.8954298642534</v>
      </c>
      <c r="I28" s="114">
        <v>69.5995588235294</v>
      </c>
    </row>
    <row r="29" spans="2:9" ht="12.75">
      <c r="B29" s="128"/>
      <c r="C29" s="121" t="s">
        <v>357</v>
      </c>
      <c r="D29" s="126">
        <v>65.7</v>
      </c>
      <c r="E29" s="113">
        <v>66.29</v>
      </c>
      <c r="F29" s="114">
        <v>65.995</v>
      </c>
      <c r="G29" s="113">
        <v>66.0667741935484</v>
      </c>
      <c r="H29" s="113">
        <v>66.65870967741934</v>
      </c>
      <c r="I29" s="114">
        <v>66.36274193548387</v>
      </c>
    </row>
    <row r="30" spans="2:9" ht="12.75">
      <c r="B30" s="128"/>
      <c r="C30" s="121" t="s">
        <v>450</v>
      </c>
      <c r="D30" s="126">
        <v>65.4</v>
      </c>
      <c r="E30" s="113">
        <v>65.99</v>
      </c>
      <c r="F30" s="114">
        <v>65.695</v>
      </c>
      <c r="G30" s="113">
        <v>64.90645161290324</v>
      </c>
      <c r="H30" s="113">
        <v>65.49645161290321</v>
      </c>
      <c r="I30" s="114">
        <v>65.20145161290323</v>
      </c>
    </row>
    <row r="31" spans="2:9" ht="12.75">
      <c r="B31" s="128"/>
      <c r="C31" s="121" t="s">
        <v>451</v>
      </c>
      <c r="D31" s="126">
        <v>64.85</v>
      </c>
      <c r="E31" s="113">
        <v>65.44</v>
      </c>
      <c r="F31" s="114">
        <v>65.145</v>
      </c>
      <c r="G31" s="113">
        <v>64.9171875</v>
      </c>
      <c r="H31" s="113">
        <v>65.5078125</v>
      </c>
      <c r="I31" s="114">
        <v>65.2125</v>
      </c>
    </row>
    <row r="32" spans="2:9" ht="12.75">
      <c r="B32" s="128"/>
      <c r="C32" s="122" t="s">
        <v>458</v>
      </c>
      <c r="D32" s="127">
        <v>70.04916666666666</v>
      </c>
      <c r="E32" s="115">
        <v>70.64</v>
      </c>
      <c r="F32" s="116">
        <v>70.34583333333332</v>
      </c>
      <c r="G32" s="115">
        <v>70.19152727220758</v>
      </c>
      <c r="H32" s="115">
        <v>70.78241665604968</v>
      </c>
      <c r="I32" s="116">
        <v>70.48738863079528</v>
      </c>
    </row>
    <row r="33" spans="2:9" ht="12.75">
      <c r="B33" s="128"/>
      <c r="C33" s="124"/>
      <c r="D33" s="58"/>
      <c r="E33" s="20"/>
      <c r="F33" s="117"/>
      <c r="G33" s="20"/>
      <c r="H33" s="20"/>
      <c r="I33" s="117"/>
    </row>
    <row r="34" spans="2:9" ht="12.75">
      <c r="B34" s="128" t="s">
        <v>468</v>
      </c>
      <c r="C34" s="121" t="s">
        <v>10</v>
      </c>
      <c r="D34" s="126">
        <v>65.87</v>
      </c>
      <c r="E34" s="113">
        <v>66.46</v>
      </c>
      <c r="F34" s="114">
        <v>66.165</v>
      </c>
      <c r="G34" s="113">
        <v>64.9025</v>
      </c>
      <c r="H34" s="113">
        <v>65.4928125</v>
      </c>
      <c r="I34" s="114">
        <v>65.19765625</v>
      </c>
    </row>
    <row r="35" spans="2:9" ht="12.75">
      <c r="B35" s="128"/>
      <c r="C35" s="121" t="s">
        <v>449</v>
      </c>
      <c r="D35" s="126">
        <v>65</v>
      </c>
      <c r="E35" s="113">
        <v>65.59</v>
      </c>
      <c r="F35" s="114">
        <v>65.295</v>
      </c>
      <c r="G35" s="113">
        <v>65.59032258064518</v>
      </c>
      <c r="H35" s="113">
        <v>66.18032258064517</v>
      </c>
      <c r="I35" s="114">
        <v>65.88532258064518</v>
      </c>
    </row>
    <row r="36" spans="2:9" ht="12.75">
      <c r="B36" s="128"/>
      <c r="C36" s="121" t="s">
        <v>350</v>
      </c>
      <c r="D36" s="126">
        <v>63.2</v>
      </c>
      <c r="E36" s="113">
        <v>63.8</v>
      </c>
      <c r="F36" s="114">
        <v>63.5</v>
      </c>
      <c r="G36" s="113">
        <v>63.72</v>
      </c>
      <c r="H36" s="113">
        <v>64.31266666666666</v>
      </c>
      <c r="I36" s="114">
        <v>64.01633333333334</v>
      </c>
    </row>
    <row r="37" spans="2:9" ht="12.75">
      <c r="B37" s="128"/>
      <c r="C37" s="121" t="s">
        <v>351</v>
      </c>
      <c r="D37" s="126">
        <v>63.05</v>
      </c>
      <c r="E37" s="113">
        <v>63.65</v>
      </c>
      <c r="F37" s="114">
        <v>63.35</v>
      </c>
      <c r="G37" s="113">
        <v>63.24</v>
      </c>
      <c r="H37" s="113">
        <v>63.84</v>
      </c>
      <c r="I37" s="114">
        <v>63.54</v>
      </c>
    </row>
    <row r="38" spans="2:9" ht="12.75">
      <c r="B38" s="128"/>
      <c r="C38" s="121" t="s">
        <v>352</v>
      </c>
      <c r="D38" s="126">
        <v>63.25</v>
      </c>
      <c r="E38" s="113">
        <v>63.85</v>
      </c>
      <c r="F38" s="114">
        <v>63.55</v>
      </c>
      <c r="G38" s="113">
        <v>63.35137931034483</v>
      </c>
      <c r="H38" s="113">
        <v>63.951379310344834</v>
      </c>
      <c r="I38" s="114">
        <v>63.651379310344836</v>
      </c>
    </row>
    <row r="39" spans="2:9" ht="12.75">
      <c r="B39" s="128"/>
      <c r="C39" s="121" t="s">
        <v>353</v>
      </c>
      <c r="D39" s="126">
        <v>62.9</v>
      </c>
      <c r="E39" s="113">
        <v>63.5</v>
      </c>
      <c r="F39" s="114">
        <v>63.2</v>
      </c>
      <c r="G39" s="113">
        <v>63.182</v>
      </c>
      <c r="H39" s="113">
        <v>63.78200000000001</v>
      </c>
      <c r="I39" s="114">
        <v>63.482000000000006</v>
      </c>
    </row>
    <row r="40" spans="2:9" ht="12.75">
      <c r="B40" s="128"/>
      <c r="C40" s="121" t="s">
        <v>354</v>
      </c>
      <c r="D40" s="126">
        <v>63.35</v>
      </c>
      <c r="E40" s="113">
        <v>63.95</v>
      </c>
      <c r="F40" s="114">
        <v>63.65</v>
      </c>
      <c r="G40" s="113">
        <v>63.12275862068965</v>
      </c>
      <c r="H40" s="113">
        <v>63.71862068965518</v>
      </c>
      <c r="I40" s="114">
        <v>63.42068965517242</v>
      </c>
    </row>
    <row r="41" spans="2:9" ht="12.75">
      <c r="B41" s="128"/>
      <c r="C41" s="121" t="s">
        <v>355</v>
      </c>
      <c r="D41" s="126">
        <v>64.49</v>
      </c>
      <c r="E41" s="113">
        <v>65.09</v>
      </c>
      <c r="F41" s="114">
        <v>64.79</v>
      </c>
      <c r="G41" s="113">
        <v>63.932</v>
      </c>
      <c r="H41" s="113">
        <v>64.53133333333334</v>
      </c>
      <c r="I41" s="114">
        <v>64.23166666666667</v>
      </c>
    </row>
    <row r="42" spans="2:9" ht="12.75">
      <c r="B42" s="128"/>
      <c r="C42" s="121" t="s">
        <v>356</v>
      </c>
      <c r="D42" s="126">
        <v>63.85</v>
      </c>
      <c r="E42" s="113">
        <v>64.45</v>
      </c>
      <c r="F42" s="114">
        <v>64.15</v>
      </c>
      <c r="G42" s="113">
        <v>64.20666666666666</v>
      </c>
      <c r="H42" s="113">
        <v>64.80566666666667</v>
      </c>
      <c r="I42" s="114">
        <v>64.50616666666667</v>
      </c>
    </row>
    <row r="43" spans="2:9" ht="13.5" thickBot="1">
      <c r="B43" s="118"/>
      <c r="C43" s="125"/>
      <c r="D43" s="118"/>
      <c r="E43" s="119"/>
      <c r="F43" s="120"/>
      <c r="G43" s="119"/>
      <c r="H43" s="119"/>
      <c r="I43" s="120"/>
    </row>
    <row r="45" ht="12.75">
      <c r="B45" s="18" t="s">
        <v>452</v>
      </c>
    </row>
    <row r="47" ht="12.75">
      <c r="E47" s="107" t="s">
        <v>976</v>
      </c>
    </row>
    <row r="48" spans="1:11" ht="18.75">
      <c r="A48" s="1475" t="s">
        <v>4</v>
      </c>
      <c r="B48" s="1475"/>
      <c r="C48" s="1475"/>
      <c r="D48" s="1475"/>
      <c r="E48" s="1475"/>
      <c r="F48" s="1475"/>
      <c r="G48" s="1475"/>
      <c r="H48" s="1475"/>
      <c r="I48" s="1475"/>
      <c r="J48" s="1475"/>
      <c r="K48" s="1475"/>
    </row>
    <row r="49" ht="13.5" thickBot="1"/>
    <row r="50" spans="1:11" ht="12.75">
      <c r="A50" s="1656"/>
      <c r="B50" s="1576" t="s">
        <v>454</v>
      </c>
      <c r="C50" s="1577"/>
      <c r="D50" s="1578"/>
      <c r="E50" s="1576" t="s">
        <v>1033</v>
      </c>
      <c r="F50" s="1577"/>
      <c r="G50" s="1578"/>
      <c r="H50" s="653"/>
      <c r="I50" s="1604" t="s">
        <v>361</v>
      </c>
      <c r="J50" s="1604"/>
      <c r="K50" s="654"/>
    </row>
    <row r="51" spans="1:11" ht="12.75">
      <c r="A51" s="1657"/>
      <c r="B51" s="1561"/>
      <c r="C51" s="1661"/>
      <c r="D51" s="1643"/>
      <c r="E51" s="1561"/>
      <c r="F51" s="1661"/>
      <c r="G51" s="1643"/>
      <c r="H51" s="1658" t="s">
        <v>455</v>
      </c>
      <c r="I51" s="1659"/>
      <c r="J51" s="1659" t="s">
        <v>1067</v>
      </c>
      <c r="K51" s="1660"/>
    </row>
    <row r="52" spans="1:11" ht="12.75">
      <c r="A52" s="655"/>
      <c r="B52" s="719">
        <v>2005</v>
      </c>
      <c r="C52" s="720">
        <v>2006</v>
      </c>
      <c r="D52" s="721">
        <v>2007</v>
      </c>
      <c r="E52" s="719">
        <v>2005</v>
      </c>
      <c r="F52" s="720">
        <v>2006</v>
      </c>
      <c r="G52" s="721">
        <v>2007</v>
      </c>
      <c r="H52" s="733" t="s">
        <v>7</v>
      </c>
      <c r="I52" s="734" t="s">
        <v>8</v>
      </c>
      <c r="J52" s="735" t="s">
        <v>8</v>
      </c>
      <c r="K52" s="736" t="s">
        <v>468</v>
      </c>
    </row>
    <row r="53" spans="1:11" ht="12.75">
      <c r="A53" s="445" t="s">
        <v>456</v>
      </c>
      <c r="B53" s="446">
        <v>57.41</v>
      </c>
      <c r="C53" s="447">
        <v>76.54</v>
      </c>
      <c r="D53" s="448">
        <v>79.73</v>
      </c>
      <c r="E53" s="446">
        <v>69.33</v>
      </c>
      <c r="F53" s="447">
        <v>68.71</v>
      </c>
      <c r="G53" s="448">
        <v>109.86</v>
      </c>
      <c r="H53" s="722">
        <v>33.32172095453757</v>
      </c>
      <c r="I53" s="723">
        <v>4.167755422001562</v>
      </c>
      <c r="J53" s="724">
        <v>-0.8942737631617064</v>
      </c>
      <c r="K53" s="725">
        <v>59.8893901906564</v>
      </c>
    </row>
    <row r="54" spans="1:11" ht="13.5" thickBot="1">
      <c r="A54" s="449" t="s">
        <v>543</v>
      </c>
      <c r="B54" s="450">
        <v>418.35</v>
      </c>
      <c r="C54" s="451">
        <v>663.25</v>
      </c>
      <c r="D54" s="452">
        <v>666</v>
      </c>
      <c r="E54" s="450">
        <v>593</v>
      </c>
      <c r="F54" s="451">
        <v>681.75</v>
      </c>
      <c r="G54" s="452">
        <v>927.75</v>
      </c>
      <c r="H54" s="726">
        <v>58.53950041831001</v>
      </c>
      <c r="I54" s="727">
        <v>0.4146249528835426</v>
      </c>
      <c r="J54" s="728">
        <v>14.966273187183816</v>
      </c>
      <c r="K54" s="729">
        <v>36.08360836083608</v>
      </c>
    </row>
    <row r="56" ht="12.75">
      <c r="A56" s="453" t="s">
        <v>457</v>
      </c>
    </row>
    <row r="57" ht="12.75">
      <c r="A57" s="657" t="s">
        <v>542</v>
      </c>
    </row>
    <row r="58" ht="12.75">
      <c r="A58" s="454" t="s">
        <v>541</v>
      </c>
    </row>
  </sheetData>
  <sheetProtection/>
  <mergeCells count="13">
    <mergeCell ref="D4:F4"/>
    <mergeCell ref="G4:I4"/>
    <mergeCell ref="I50:J50"/>
    <mergeCell ref="A50:A51"/>
    <mergeCell ref="A48:K48"/>
    <mergeCell ref="H51:I51"/>
    <mergeCell ref="J51:K51"/>
    <mergeCell ref="B1:I1"/>
    <mergeCell ref="E50:G51"/>
    <mergeCell ref="B50:D51"/>
    <mergeCell ref="B2:I2"/>
    <mergeCell ref="B4:B5"/>
    <mergeCell ref="C4:C5"/>
  </mergeCells>
  <printOptions horizontalCentered="1"/>
  <pageMargins left="0.38" right="0.39" top="0.77" bottom="1" header="0.5" footer="0.5"/>
  <pageSetup fitToHeight="1" fitToWidth="1" horizontalDpi="300" verticalDpi="300" orientation="portrait" paperSize="9" scale="91" r:id="rId1"/>
</worksheet>
</file>

<file path=xl/worksheets/sheet4.xml><?xml version="1.0" encoding="utf-8"?>
<worksheet xmlns="http://schemas.openxmlformats.org/spreadsheetml/2006/main" xmlns:r="http://schemas.openxmlformats.org/officeDocument/2006/relationships">
  <dimension ref="A1:L26"/>
  <sheetViews>
    <sheetView zoomScalePageLayoutView="0" workbookViewId="0" topLeftCell="A1">
      <selection activeCell="B26" sqref="B26"/>
    </sheetView>
  </sheetViews>
  <sheetFormatPr defaultColWidth="8.140625" defaultRowHeight="12.75"/>
  <cols>
    <col min="1" max="1" width="4.57421875" style="18" customWidth="1"/>
    <col min="2" max="2" width="24.140625" style="18" customWidth="1"/>
    <col min="3" max="3" width="12.00390625" style="18" customWidth="1"/>
    <col min="4" max="4" width="11.7109375" style="18" customWidth="1"/>
    <col min="5" max="5" width="12.140625" style="18" customWidth="1"/>
    <col min="6" max="6" width="11.28125" style="18" customWidth="1"/>
    <col min="7" max="7" width="7.8515625" style="18" customWidth="1"/>
    <col min="8" max="8" width="2.421875" style="18" customWidth="1"/>
    <col min="9" max="9" width="7.57421875" style="18" customWidth="1"/>
    <col min="10" max="10" width="8.28125" style="18" customWidth="1"/>
    <col min="11" max="11" width="2.28125" style="18" customWidth="1"/>
    <col min="12" max="12" width="7.7109375" style="18" customWidth="1"/>
    <col min="13" max="16384" width="8.140625" style="18" customWidth="1"/>
  </cols>
  <sheetData>
    <row r="1" spans="1:12" ht="15.75">
      <c r="A1" s="18"/>
      <c r="B1" s="1441" t="s">
        <v>106</v>
      </c>
      <c r="C1" s="1441"/>
      <c r="D1" s="1441"/>
      <c r="E1" s="1441"/>
      <c r="F1" s="1441"/>
      <c r="G1" s="1441"/>
      <c r="H1" s="1441"/>
      <c r="I1" s="1441"/>
      <c r="J1" s="1441"/>
      <c r="K1" s="1441"/>
      <c r="L1" s="1441"/>
    </row>
    <row r="2" spans="1:12" ht="15.75">
      <c r="A2" s="18"/>
      <c r="B2" s="1442" t="s">
        <v>613</v>
      </c>
      <c r="C2" s="1442"/>
      <c r="D2" s="1442"/>
      <c r="E2" s="1442"/>
      <c r="F2" s="1442"/>
      <c r="G2" s="1442"/>
      <c r="H2" s="1442"/>
      <c r="I2" s="1442"/>
      <c r="J2" s="1442"/>
      <c r="K2" s="1442"/>
      <c r="L2" s="1442"/>
    </row>
    <row r="3" ht="12.75">
      <c r="L3" s="106" t="s">
        <v>34</v>
      </c>
    </row>
    <row r="4" spans="2:12" ht="12.75" customHeight="1">
      <c r="B4" s="1451" t="s">
        <v>299</v>
      </c>
      <c r="C4" s="1449" t="s">
        <v>597</v>
      </c>
      <c r="D4" s="1449" t="s">
        <v>1030</v>
      </c>
      <c r="E4" s="1449" t="s">
        <v>598</v>
      </c>
      <c r="F4" s="1449" t="s">
        <v>1031</v>
      </c>
      <c r="G4" s="1443" t="str">
        <f>MS!F4</f>
        <v> Changes in the First Nine Months of </v>
      </c>
      <c r="H4" s="1444"/>
      <c r="I4" s="1444"/>
      <c r="J4" s="1444"/>
      <c r="K4" s="1444"/>
      <c r="L4" s="1445"/>
    </row>
    <row r="5" spans="2:12" ht="12.75">
      <c r="B5" s="1452"/>
      <c r="C5" s="1450"/>
      <c r="D5" s="1450"/>
      <c r="E5" s="1450"/>
      <c r="F5" s="1450"/>
      <c r="G5" s="1446" t="s">
        <v>8</v>
      </c>
      <c r="H5" s="1447"/>
      <c r="I5" s="1448"/>
      <c r="J5" s="1446" t="s">
        <v>468</v>
      </c>
      <c r="K5" s="1447"/>
      <c r="L5" s="1448"/>
    </row>
    <row r="6" spans="2:12" ht="17.25" customHeight="1">
      <c r="B6" s="1453"/>
      <c r="C6" s="828"/>
      <c r="D6" s="828"/>
      <c r="E6" s="828"/>
      <c r="F6" s="828"/>
      <c r="G6" s="1454" t="s">
        <v>12</v>
      </c>
      <c r="H6" s="1455"/>
      <c r="I6" s="829" t="s">
        <v>599</v>
      </c>
      <c r="J6" s="1454" t="s">
        <v>12</v>
      </c>
      <c r="K6" s="1455"/>
      <c r="L6" s="829" t="s">
        <v>599</v>
      </c>
    </row>
    <row r="7" spans="2:12" s="107" customFormat="1" ht="15" customHeight="1">
      <c r="B7" s="807" t="s">
        <v>600</v>
      </c>
      <c r="C7" s="938">
        <v>131469.6197341406</v>
      </c>
      <c r="D7" s="938">
        <v>134988.78113255798</v>
      </c>
      <c r="E7" s="938">
        <v>126265.1124654292</v>
      </c>
      <c r="F7" s="938">
        <v>140310.01703547098</v>
      </c>
      <c r="G7" s="812">
        <v>11679.531398417374</v>
      </c>
      <c r="H7" s="813" t="s">
        <v>1057</v>
      </c>
      <c r="I7" s="814">
        <v>8.883825344620194</v>
      </c>
      <c r="J7" s="939">
        <v>13672.994570041777</v>
      </c>
      <c r="K7" s="940" t="s">
        <v>1058</v>
      </c>
      <c r="L7" s="815">
        <v>10.828798472567296</v>
      </c>
    </row>
    <row r="8" spans="2:12" ht="15" customHeight="1">
      <c r="B8" s="808" t="s">
        <v>601</v>
      </c>
      <c r="C8" s="901">
        <v>133036.2656141406</v>
      </c>
      <c r="D8" s="901">
        <v>137918.073552558</v>
      </c>
      <c r="E8" s="901">
        <v>130193.45455342921</v>
      </c>
      <c r="F8" s="901">
        <v>145564.304286471</v>
      </c>
      <c r="G8" s="816">
        <v>4881.807938417391</v>
      </c>
      <c r="H8" s="817"/>
      <c r="I8" s="818">
        <v>3.669531699406404</v>
      </c>
      <c r="J8" s="941">
        <v>15370.849733041774</v>
      </c>
      <c r="K8" s="940"/>
      <c r="L8" s="819">
        <v>11.806161673614579</v>
      </c>
    </row>
    <row r="9" spans="2:12" ht="15" customHeight="1">
      <c r="B9" s="809" t="s">
        <v>602</v>
      </c>
      <c r="C9" s="902">
        <v>1566.6458800000003</v>
      </c>
      <c r="D9" s="902">
        <v>2929.2924199999998</v>
      </c>
      <c r="E9" s="902">
        <v>3928.342087999999</v>
      </c>
      <c r="F9" s="902">
        <v>5254.287251</v>
      </c>
      <c r="G9" s="816">
        <v>1362.6465399999995</v>
      </c>
      <c r="H9" s="817"/>
      <c r="I9" s="818">
        <v>86.97859276277542</v>
      </c>
      <c r="J9" s="941">
        <v>1325.9451630000008</v>
      </c>
      <c r="K9" s="940"/>
      <c r="L9" s="819">
        <v>33.75330185857279</v>
      </c>
    </row>
    <row r="10" spans="2:12" s="107" customFormat="1" ht="15" customHeight="1">
      <c r="B10" s="807" t="s">
        <v>603</v>
      </c>
      <c r="C10" s="938">
        <v>-20571.585104140624</v>
      </c>
      <c r="D10" s="938">
        <v>-21497.324745558006</v>
      </c>
      <c r="E10" s="938">
        <v>-6922.657092429199</v>
      </c>
      <c r="F10" s="938">
        <v>-7156.9151849009995</v>
      </c>
      <c r="G10" s="812">
        <v>-9086.10964141738</v>
      </c>
      <c r="H10" s="830" t="s">
        <v>1057</v>
      </c>
      <c r="I10" s="814">
        <v>44.168252448317844</v>
      </c>
      <c r="J10" s="942">
        <v>137.65190752819962</v>
      </c>
      <c r="K10" s="943" t="s">
        <v>1058</v>
      </c>
      <c r="L10" s="815">
        <v>-1.9884259134941031</v>
      </c>
    </row>
    <row r="11" spans="2:12" s="107" customFormat="1" ht="15" customHeight="1">
      <c r="B11" s="810" t="s">
        <v>604</v>
      </c>
      <c r="C11" s="899">
        <v>16693.31</v>
      </c>
      <c r="D11" s="899">
        <v>12185.390537000007</v>
      </c>
      <c r="E11" s="899">
        <v>23186.633014</v>
      </c>
      <c r="F11" s="899">
        <v>15521.919496760003</v>
      </c>
      <c r="G11" s="816">
        <v>-4507.919462999995</v>
      </c>
      <c r="H11" s="817"/>
      <c r="I11" s="818">
        <v>-27.004347627882037</v>
      </c>
      <c r="J11" s="941">
        <v>-7664.713517239996</v>
      </c>
      <c r="K11" s="940"/>
      <c r="L11" s="819">
        <v>-33.05660426251656</v>
      </c>
    </row>
    <row r="12" spans="2:12" ht="15" customHeight="1">
      <c r="B12" s="808" t="s">
        <v>605</v>
      </c>
      <c r="C12" s="901">
        <v>12108.665070000001</v>
      </c>
      <c r="D12" s="901">
        <v>1920.3031370000062</v>
      </c>
      <c r="E12" s="901">
        <v>12493.629501</v>
      </c>
      <c r="F12" s="901">
        <v>10370.933893940004</v>
      </c>
      <c r="G12" s="816">
        <v>-10188.361932999995</v>
      </c>
      <c r="H12" s="817"/>
      <c r="I12" s="818">
        <v>-84.14108305169262</v>
      </c>
      <c r="J12" s="941">
        <v>-2122.6956070599954</v>
      </c>
      <c r="K12" s="940"/>
      <c r="L12" s="819">
        <v>-16.9902237527541</v>
      </c>
    </row>
    <row r="13" spans="2:12" ht="15" customHeight="1">
      <c r="B13" s="808" t="s">
        <v>606</v>
      </c>
      <c r="C13" s="901">
        <v>12108.665070000001</v>
      </c>
      <c r="D13" s="901">
        <v>18701.595670000006</v>
      </c>
      <c r="E13" s="901">
        <v>15616.165439</v>
      </c>
      <c r="F13" s="901">
        <v>23796.923145020006</v>
      </c>
      <c r="G13" s="816">
        <v>6592.930600000005</v>
      </c>
      <c r="H13" s="817"/>
      <c r="I13" s="818">
        <v>54.4480383418517</v>
      </c>
      <c r="J13" s="941">
        <v>8180.757706020006</v>
      </c>
      <c r="K13" s="940"/>
      <c r="L13" s="819">
        <v>52.386469251851565</v>
      </c>
    </row>
    <row r="14" spans="2:12" ht="15" customHeight="1">
      <c r="B14" s="808" t="s">
        <v>607</v>
      </c>
      <c r="C14" s="901">
        <v>0</v>
      </c>
      <c r="D14" s="901">
        <v>16781.292533</v>
      </c>
      <c r="E14" s="901">
        <v>3122.535938000001</v>
      </c>
      <c r="F14" s="901">
        <v>13425.989251080002</v>
      </c>
      <c r="G14" s="816">
        <v>16781.292533</v>
      </c>
      <c r="H14" s="817"/>
      <c r="I14" s="818" t="e">
        <v>#DIV/0!</v>
      </c>
      <c r="J14" s="941">
        <v>10303.453313080001</v>
      </c>
      <c r="K14" s="940"/>
      <c r="L14" s="819">
        <v>329.97068785313684</v>
      </c>
    </row>
    <row r="15" spans="2:12" ht="15" customHeight="1">
      <c r="B15" s="808" t="s">
        <v>608</v>
      </c>
      <c r="C15" s="901">
        <v>987.6835100000001</v>
      </c>
      <c r="D15" s="901">
        <v>696.6345000000001</v>
      </c>
      <c r="E15" s="901">
        <v>661.3645</v>
      </c>
      <c r="F15" s="901">
        <v>512.89101</v>
      </c>
      <c r="G15" s="816">
        <v>-291.04900999999995</v>
      </c>
      <c r="H15" s="817"/>
      <c r="I15" s="818">
        <v>-29.46784137359952</v>
      </c>
      <c r="J15" s="941">
        <v>-148.47348999999997</v>
      </c>
      <c r="K15" s="940"/>
      <c r="L15" s="819">
        <v>-22.449570546952547</v>
      </c>
    </row>
    <row r="16" spans="2:12" ht="15" customHeight="1">
      <c r="B16" s="808" t="s">
        <v>622</v>
      </c>
      <c r="C16" s="901">
        <v>59.269</v>
      </c>
      <c r="D16" s="901">
        <v>37.045</v>
      </c>
      <c r="E16" s="901">
        <v>44.045</v>
      </c>
      <c r="F16" s="901">
        <v>37.045</v>
      </c>
      <c r="G16" s="816">
        <v>-22.223999999999997</v>
      </c>
      <c r="H16" s="817"/>
      <c r="I16" s="818">
        <v>-37.49683645750729</v>
      </c>
      <c r="J16" s="941">
        <v>-7</v>
      </c>
      <c r="K16" s="940"/>
      <c r="L16" s="819">
        <v>-15.89283687138154</v>
      </c>
    </row>
    <row r="17" spans="2:12" ht="15" customHeight="1">
      <c r="B17" s="808" t="s">
        <v>609</v>
      </c>
      <c r="C17" s="901">
        <v>329.165</v>
      </c>
      <c r="D17" s="901">
        <v>3894.9</v>
      </c>
      <c r="E17" s="901">
        <v>1870.81</v>
      </c>
      <c r="F17" s="901">
        <v>1780</v>
      </c>
      <c r="G17" s="816">
        <v>3565.735</v>
      </c>
      <c r="H17" s="817"/>
      <c r="I17" s="818">
        <v>1083.2667507177252</v>
      </c>
      <c r="J17" s="941">
        <v>-90.80999999999995</v>
      </c>
      <c r="K17" s="940"/>
      <c r="L17" s="819">
        <v>-4.854047177425818</v>
      </c>
    </row>
    <row r="18" spans="2:12" ht="15" customHeight="1">
      <c r="B18" s="808" t="s">
        <v>610</v>
      </c>
      <c r="C18" s="901">
        <v>3208.52742</v>
      </c>
      <c r="D18" s="901">
        <v>5636.5079000000005</v>
      </c>
      <c r="E18" s="901">
        <v>8116.784013</v>
      </c>
      <c r="F18" s="901">
        <v>2821.04959282</v>
      </c>
      <c r="G18" s="816">
        <v>2427.9804800000006</v>
      </c>
      <c r="H18" s="817"/>
      <c r="I18" s="818">
        <v>75.67273587457764</v>
      </c>
      <c r="J18" s="941">
        <v>-5295.734420180001</v>
      </c>
      <c r="K18" s="940"/>
      <c r="L18" s="819">
        <v>-65.24424466264284</v>
      </c>
    </row>
    <row r="19" spans="2:12" s="107" customFormat="1" ht="15" customHeight="1">
      <c r="B19" s="811" t="s">
        <v>614</v>
      </c>
      <c r="C19" s="944">
        <v>37264.895104140625</v>
      </c>
      <c r="D19" s="944">
        <v>33682.71528255801</v>
      </c>
      <c r="E19" s="944">
        <v>30109.2901064292</v>
      </c>
      <c r="F19" s="944">
        <v>22678.834681661003</v>
      </c>
      <c r="G19" s="820">
        <v>4578.190178417387</v>
      </c>
      <c r="H19" s="821" t="s">
        <v>1057</v>
      </c>
      <c r="I19" s="822">
        <v>12.285530834376853</v>
      </c>
      <c r="J19" s="939">
        <v>-7802.365424768195</v>
      </c>
      <c r="K19" s="940" t="s">
        <v>1058</v>
      </c>
      <c r="L19" s="823">
        <v>-25.913481842941778</v>
      </c>
    </row>
    <row r="20" spans="2:12" s="107" customFormat="1" ht="15" customHeight="1">
      <c r="B20" s="810" t="s">
        <v>629</v>
      </c>
      <c r="C20" s="899">
        <v>110898.03462999998</v>
      </c>
      <c r="D20" s="899">
        <v>113491.45638699998</v>
      </c>
      <c r="E20" s="899">
        <v>119342.455373</v>
      </c>
      <c r="F20" s="899">
        <v>133153.10185056998</v>
      </c>
      <c r="G20" s="812">
        <v>2593.4217570000037</v>
      </c>
      <c r="H20" s="824"/>
      <c r="I20" s="825">
        <v>2.3385642186109896</v>
      </c>
      <c r="J20" s="942">
        <v>13810.646477569971</v>
      </c>
      <c r="K20" s="945"/>
      <c r="L20" s="826">
        <v>11.572282834642001</v>
      </c>
    </row>
    <row r="21" spans="2:12" ht="15" customHeight="1">
      <c r="B21" s="808" t="s">
        <v>611</v>
      </c>
      <c r="C21" s="901">
        <v>83834.862465</v>
      </c>
      <c r="D21" s="901">
        <v>88847.4201</v>
      </c>
      <c r="E21" s="901">
        <v>90875.608045</v>
      </c>
      <c r="F21" s="901">
        <v>105112.49106634</v>
      </c>
      <c r="G21" s="816">
        <v>5012.557635000005</v>
      </c>
      <c r="H21" s="817"/>
      <c r="I21" s="818">
        <v>5.979084938670573</v>
      </c>
      <c r="J21" s="941">
        <v>14236.883021339992</v>
      </c>
      <c r="K21" s="940"/>
      <c r="L21" s="819">
        <v>15.666341417259227</v>
      </c>
    </row>
    <row r="22" spans="2:12" ht="15" customHeight="1">
      <c r="B22" s="808" t="s">
        <v>623</v>
      </c>
      <c r="C22" s="901">
        <v>22907.3</v>
      </c>
      <c r="D22" s="901">
        <v>20447.1348</v>
      </c>
      <c r="E22" s="901">
        <v>22868.335599</v>
      </c>
      <c r="F22" s="901">
        <v>23371.248806009997</v>
      </c>
      <c r="G22" s="816">
        <v>-2460.1651999999995</v>
      </c>
      <c r="H22" s="817"/>
      <c r="I22" s="818">
        <v>-10.739655917545933</v>
      </c>
      <c r="J22" s="941">
        <v>502.9132070099986</v>
      </c>
      <c r="K22" s="940"/>
      <c r="L22" s="819">
        <v>2.1991683864915395</v>
      </c>
    </row>
    <row r="23" spans="2:12" ht="15" customHeight="1" thickBot="1">
      <c r="B23" s="1388" t="s">
        <v>612</v>
      </c>
      <c r="C23" s="904">
        <v>4155.900664000001</v>
      </c>
      <c r="D23" s="904">
        <v>4196.903757</v>
      </c>
      <c r="E23" s="904">
        <v>5598.494366000001</v>
      </c>
      <c r="F23" s="904">
        <v>4669.3719782200005</v>
      </c>
      <c r="G23" s="1389">
        <v>41.00309299999935</v>
      </c>
      <c r="H23" s="1390"/>
      <c r="I23" s="1391">
        <v>0.9866235099212984</v>
      </c>
      <c r="J23" s="1392">
        <v>-929.1223877800003</v>
      </c>
      <c r="K23" s="1393"/>
      <c r="L23" s="925">
        <v>-16.59593324631382</v>
      </c>
    </row>
    <row r="24" spans="2:12" s="107" customFormat="1" ht="15" customHeight="1">
      <c r="B24" s="392"/>
      <c r="C24" s="49"/>
      <c r="D24" s="49"/>
      <c r="E24" s="49"/>
      <c r="F24" s="49"/>
      <c r="G24" s="831"/>
      <c r="H24" s="392"/>
      <c r="I24" s="831"/>
      <c r="J24" s="392"/>
      <c r="K24" s="392"/>
      <c r="L24" s="392"/>
    </row>
    <row r="25" ht="15" customHeight="1">
      <c r="B25" s="833" t="s">
        <v>1068</v>
      </c>
    </row>
    <row r="26" spans="2:6" ht="15" customHeight="1">
      <c r="B26" s="833" t="s">
        <v>1069</v>
      </c>
      <c r="F26" s="1"/>
    </row>
  </sheetData>
  <sheetProtection/>
  <mergeCells count="12">
    <mergeCell ref="J6:K6"/>
    <mergeCell ref="F4:F5"/>
    <mergeCell ref="B1:L1"/>
    <mergeCell ref="B2:L2"/>
    <mergeCell ref="G4:L4"/>
    <mergeCell ref="G5:I5"/>
    <mergeCell ref="J5:L5"/>
    <mergeCell ref="E4:E5"/>
    <mergeCell ref="B4:B6"/>
    <mergeCell ref="C4:C5"/>
    <mergeCell ref="D4:D5"/>
    <mergeCell ref="G6:H6"/>
  </mergeCells>
  <printOptions horizontalCentered="1"/>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B1">
      <selection activeCell="A57" sqref="A57:K57"/>
    </sheetView>
  </sheetViews>
  <sheetFormatPr defaultColWidth="9.140625" defaultRowHeight="12.75"/>
  <cols>
    <col min="1" max="1" width="34.28125" style="0" customWidth="1"/>
    <col min="7" max="7" width="2.28125" style="0" customWidth="1"/>
    <col min="8" max="8" width="6.28125" style="0" customWidth="1"/>
    <col min="9" max="9" width="7.421875" style="0" customWidth="1"/>
    <col min="10" max="10" width="2.421875" style="0" customWidth="1"/>
    <col min="11" max="11" width="5.28125" style="0" customWidth="1"/>
  </cols>
  <sheetData>
    <row r="1" spans="1:11" ht="12.75">
      <c r="A1" s="1456" t="s">
        <v>376</v>
      </c>
      <c r="B1" s="1456"/>
      <c r="C1" s="1456"/>
      <c r="D1" s="1456"/>
      <c r="E1" s="1456"/>
      <c r="F1" s="1456"/>
      <c r="G1" s="1456"/>
      <c r="H1" s="1456"/>
      <c r="I1" s="1456"/>
      <c r="J1" s="1456"/>
      <c r="K1" s="1456"/>
    </row>
    <row r="2" spans="1:11" ht="15.75">
      <c r="A2" s="1442" t="s">
        <v>73</v>
      </c>
      <c r="B2" s="1442"/>
      <c r="C2" s="1442"/>
      <c r="D2" s="1442"/>
      <c r="E2" s="1442"/>
      <c r="F2" s="1442"/>
      <c r="G2" s="1442"/>
      <c r="H2" s="1442"/>
      <c r="I2" s="1442"/>
      <c r="J2" s="1442"/>
      <c r="K2" s="1442"/>
    </row>
    <row r="3" spans="1:12" ht="13.5" thickBot="1">
      <c r="A3" s="49"/>
      <c r="B3" s="42"/>
      <c r="C3" s="42"/>
      <c r="D3" s="42"/>
      <c r="E3" s="42"/>
      <c r="F3" s="42"/>
      <c r="G3" s="42"/>
      <c r="H3" s="42"/>
      <c r="J3" s="42"/>
      <c r="K3" s="54" t="s">
        <v>460</v>
      </c>
      <c r="L3" s="8"/>
    </row>
    <row r="4" spans="1:11" ht="12.75">
      <c r="A4" s="171"/>
      <c r="B4" s="171" t="s">
        <v>6</v>
      </c>
      <c r="C4" s="175"/>
      <c r="D4" s="175" t="s">
        <v>6</v>
      </c>
      <c r="E4" s="174"/>
      <c r="F4" s="175" t="str">
        <f>'M AC'!F4</f>
        <v> Changes in the First Nine Months of </v>
      </c>
      <c r="G4" s="175"/>
      <c r="H4" s="175"/>
      <c r="I4" s="175"/>
      <c r="J4" s="175"/>
      <c r="K4" s="174"/>
    </row>
    <row r="5" spans="1:11" ht="12.75">
      <c r="A5" s="176"/>
      <c r="B5" s="177">
        <f>'M AC'!B5</f>
        <v>2006</v>
      </c>
      <c r="C5" s="178">
        <f>'M AC'!C5</f>
        <v>2007</v>
      </c>
      <c r="D5" s="178">
        <f>'M AC'!D5</f>
        <v>2007</v>
      </c>
      <c r="E5" s="179">
        <f>'M AC'!E5</f>
        <v>2008</v>
      </c>
      <c r="F5" s="1439" t="str">
        <f>'M AC'!F5</f>
        <v>2006/07</v>
      </c>
      <c r="G5" s="1435">
        <f>'M AC'!G5</f>
        <v>0</v>
      </c>
      <c r="H5" s="1438">
        <f>'M AC'!H5</f>
        <v>0</v>
      </c>
      <c r="I5" s="1440" t="str">
        <f>'M AC'!I5</f>
        <v>2007/08</v>
      </c>
      <c r="J5" s="1435">
        <f>'M AC'!J5</f>
        <v>0</v>
      </c>
      <c r="K5" s="1436">
        <f>'M AC'!K5</f>
        <v>0</v>
      </c>
    </row>
    <row r="6" spans="1:11" ht="13.5" thickBot="1">
      <c r="A6" s="180"/>
      <c r="B6" s="181" t="s">
        <v>9</v>
      </c>
      <c r="C6" s="182" t="str">
        <f>MS!C6</f>
        <v>Apr</v>
      </c>
      <c r="D6" s="182" t="s">
        <v>11</v>
      </c>
      <c r="E6" s="183" t="str">
        <f>MS!E6</f>
        <v>Apr (e)</v>
      </c>
      <c r="F6" s="182" t="s">
        <v>12</v>
      </c>
      <c r="G6" s="182" t="s">
        <v>6</v>
      </c>
      <c r="H6" s="184" t="s">
        <v>110</v>
      </c>
      <c r="I6" s="182" t="s">
        <v>12</v>
      </c>
      <c r="J6" s="182" t="s">
        <v>6</v>
      </c>
      <c r="K6" s="183" t="s">
        <v>110</v>
      </c>
    </row>
    <row r="7" spans="1:11" ht="15" customHeight="1">
      <c r="A7" s="50" t="s">
        <v>74</v>
      </c>
      <c r="B7" s="50">
        <v>289975.904</v>
      </c>
      <c r="C7" s="42">
        <v>319969.892</v>
      </c>
      <c r="D7" s="42">
        <v>334453.303</v>
      </c>
      <c r="E7" s="43">
        <v>390416.0107398819</v>
      </c>
      <c r="F7" s="42">
        <v>29993.988000000012</v>
      </c>
      <c r="G7" s="42"/>
      <c r="H7" s="4">
        <v>10.343613930073312</v>
      </c>
      <c r="I7" s="42">
        <v>55962.70773988188</v>
      </c>
      <c r="J7" s="42"/>
      <c r="K7" s="43">
        <v>16.732592334386926</v>
      </c>
    </row>
    <row r="8" spans="1:11" ht="15" customHeight="1">
      <c r="A8" s="50" t="s">
        <v>75</v>
      </c>
      <c r="B8" s="50">
        <v>35716.144</v>
      </c>
      <c r="C8" s="42">
        <v>38708.212</v>
      </c>
      <c r="D8" s="42">
        <v>42692.234000000004</v>
      </c>
      <c r="E8" s="43">
        <v>46527.19327654</v>
      </c>
      <c r="F8" s="42">
        <v>2992.0679999999993</v>
      </c>
      <c r="G8" s="42"/>
      <c r="H8" s="4">
        <v>8.37735450949016</v>
      </c>
      <c r="I8" s="42">
        <v>3834.959276539994</v>
      </c>
      <c r="J8" s="42"/>
      <c r="K8" s="43">
        <v>8.982803000049127</v>
      </c>
    </row>
    <row r="9" spans="1:11" ht="15" customHeight="1">
      <c r="A9" s="50" t="s">
        <v>76</v>
      </c>
      <c r="B9" s="50">
        <v>31124.444</v>
      </c>
      <c r="C9" s="42">
        <v>32944.733</v>
      </c>
      <c r="D9" s="42">
        <v>37575.847</v>
      </c>
      <c r="E9" s="43">
        <v>39971.84932071999</v>
      </c>
      <c r="F9" s="42">
        <v>1820.2890000000007</v>
      </c>
      <c r="G9" s="42"/>
      <c r="H9" s="4">
        <v>5.848422545315189</v>
      </c>
      <c r="I9" s="42">
        <v>2396.002320719992</v>
      </c>
      <c r="J9" s="42"/>
      <c r="K9" s="43">
        <v>6.376442614107919</v>
      </c>
    </row>
    <row r="10" spans="1:11" ht="15" customHeight="1">
      <c r="A10" s="50" t="s">
        <v>77</v>
      </c>
      <c r="B10" s="50">
        <v>4591.7</v>
      </c>
      <c r="C10" s="42">
        <v>5763.479</v>
      </c>
      <c r="D10" s="42">
        <v>5116.387</v>
      </c>
      <c r="E10" s="43">
        <v>6555.343955820002</v>
      </c>
      <c r="F10" s="42">
        <v>1171.7790000000005</v>
      </c>
      <c r="G10" s="42"/>
      <c r="H10" s="4">
        <v>25.519502580743524</v>
      </c>
      <c r="I10" s="42">
        <v>1438.956955820002</v>
      </c>
      <c r="J10" s="42"/>
      <c r="K10" s="43">
        <v>28.124474474272603</v>
      </c>
    </row>
    <row r="11" spans="1:11" ht="15" customHeight="1">
      <c r="A11" s="50" t="s">
        <v>78</v>
      </c>
      <c r="B11" s="50">
        <v>151710.74</v>
      </c>
      <c r="C11" s="42">
        <v>166173.829</v>
      </c>
      <c r="D11" s="42">
        <v>174633.856</v>
      </c>
      <c r="E11" s="43">
        <v>198894.49120545998</v>
      </c>
      <c r="F11" s="42">
        <v>14463.089000000007</v>
      </c>
      <c r="G11" s="42"/>
      <c r="H11" s="4">
        <v>9.533332313849375</v>
      </c>
      <c r="I11" s="42">
        <v>24260.635205459985</v>
      </c>
      <c r="J11" s="42"/>
      <c r="K11" s="43">
        <v>13.892286273206947</v>
      </c>
    </row>
    <row r="12" spans="1:11" ht="15" customHeight="1">
      <c r="A12" s="50" t="s">
        <v>76</v>
      </c>
      <c r="B12" s="50">
        <v>145776.78</v>
      </c>
      <c r="C12" s="42">
        <v>159893.068</v>
      </c>
      <c r="D12" s="42">
        <v>168320.359</v>
      </c>
      <c r="E12" s="43">
        <v>191506.80510956998</v>
      </c>
      <c r="F12" s="42">
        <v>14116.288</v>
      </c>
      <c r="G12" s="42"/>
      <c r="H12" s="4">
        <v>9.683495547096047</v>
      </c>
      <c r="I12" s="42">
        <v>23186.44610956998</v>
      </c>
      <c r="J12" s="42"/>
      <c r="K12" s="43">
        <v>13.775188127759389</v>
      </c>
    </row>
    <row r="13" spans="1:11" ht="15" customHeight="1">
      <c r="A13" s="50" t="s">
        <v>77</v>
      </c>
      <c r="B13" s="50">
        <v>5933.96</v>
      </c>
      <c r="C13" s="42">
        <v>6280.761</v>
      </c>
      <c r="D13" s="42">
        <v>6313.497</v>
      </c>
      <c r="E13" s="43">
        <v>7387.6860958900015</v>
      </c>
      <c r="F13" s="42">
        <v>346.8010000000004</v>
      </c>
      <c r="G13" s="42"/>
      <c r="H13" s="4">
        <v>5.844343406426743</v>
      </c>
      <c r="I13" s="42">
        <v>1074.1890958900012</v>
      </c>
      <c r="J13" s="42"/>
      <c r="K13" s="43">
        <v>17.014169736518465</v>
      </c>
    </row>
    <row r="14" spans="1:11" ht="15" customHeight="1">
      <c r="A14" s="50" t="s">
        <v>79</v>
      </c>
      <c r="B14" s="50">
        <v>100068.162</v>
      </c>
      <c r="C14" s="42">
        <v>112463.152</v>
      </c>
      <c r="D14" s="42">
        <v>114032.465</v>
      </c>
      <c r="E14" s="43">
        <v>141874.82125788194</v>
      </c>
      <c r="F14" s="42">
        <v>12394.99</v>
      </c>
      <c r="G14" s="42"/>
      <c r="H14" s="4">
        <v>12.386547081778124</v>
      </c>
      <c r="I14" s="42">
        <v>27842.35625788194</v>
      </c>
      <c r="J14" s="42"/>
      <c r="K14" s="43">
        <v>24.416166271492894</v>
      </c>
    </row>
    <row r="15" spans="1:11" ht="15" customHeight="1">
      <c r="A15" s="50" t="s">
        <v>76</v>
      </c>
      <c r="B15" s="50">
        <v>85505.684</v>
      </c>
      <c r="C15" s="42">
        <v>97434.614</v>
      </c>
      <c r="D15" s="42">
        <v>97215.125</v>
      </c>
      <c r="E15" s="43">
        <v>125365.33591664194</v>
      </c>
      <c r="F15" s="42">
        <v>11928.93</v>
      </c>
      <c r="G15" s="42"/>
      <c r="H15" s="4">
        <v>13.95103745383758</v>
      </c>
      <c r="I15" s="42">
        <v>28150.21091664194</v>
      </c>
      <c r="J15" s="42"/>
      <c r="K15" s="43">
        <v>28.9566164901212</v>
      </c>
    </row>
    <row r="16" spans="1:11" ht="15" customHeight="1">
      <c r="A16" s="50" t="s">
        <v>77</v>
      </c>
      <c r="B16" s="50">
        <v>14562.478</v>
      </c>
      <c r="C16" s="42">
        <v>15028.538</v>
      </c>
      <c r="D16" s="42">
        <v>16817.34</v>
      </c>
      <c r="E16" s="43">
        <v>16509.485341239997</v>
      </c>
      <c r="F16" s="42">
        <v>466.0600000000013</v>
      </c>
      <c r="G16" s="42"/>
      <c r="H16" s="4">
        <v>3.2004168521319056</v>
      </c>
      <c r="I16" s="42">
        <v>-307.8546587600031</v>
      </c>
      <c r="J16" s="42"/>
      <c r="K16" s="43">
        <v>-1.830578788084222</v>
      </c>
    </row>
    <row r="17" spans="1:11" ht="15" customHeight="1">
      <c r="A17" s="50" t="s">
        <v>80</v>
      </c>
      <c r="B17" s="50">
        <v>2480.858</v>
      </c>
      <c r="C17" s="42">
        <v>2624.699</v>
      </c>
      <c r="D17" s="42">
        <v>3094.748</v>
      </c>
      <c r="E17" s="43">
        <v>3119.505</v>
      </c>
      <c r="F17" s="42">
        <v>143.8409999999999</v>
      </c>
      <c r="G17" s="42"/>
      <c r="H17" s="4">
        <v>5.798034389715166</v>
      </c>
      <c r="I17" s="42">
        <v>24.757000000000062</v>
      </c>
      <c r="J17" s="42"/>
      <c r="K17" s="43">
        <v>0.7999682041962726</v>
      </c>
    </row>
    <row r="18" spans="1:11" ht="15" customHeight="1">
      <c r="A18" s="52" t="s">
        <v>81</v>
      </c>
      <c r="B18" s="52">
        <v>329.165</v>
      </c>
      <c r="C18" s="6">
        <v>3894.9</v>
      </c>
      <c r="D18" s="6">
        <v>1870.81</v>
      </c>
      <c r="E18" s="45">
        <v>1780</v>
      </c>
      <c r="F18" s="6">
        <v>3565.735</v>
      </c>
      <c r="G18" s="6"/>
      <c r="H18" s="7">
        <v>1083.2667507177252</v>
      </c>
      <c r="I18" s="6">
        <v>-90.80999999999995</v>
      </c>
      <c r="J18" s="6"/>
      <c r="K18" s="45">
        <v>-4.854047177425818</v>
      </c>
    </row>
    <row r="19" spans="1:11" ht="15" customHeight="1">
      <c r="A19" s="52" t="s">
        <v>82</v>
      </c>
      <c r="B19" s="52">
        <v>7.705</v>
      </c>
      <c r="C19" s="6">
        <v>2112.839</v>
      </c>
      <c r="D19" s="6">
        <v>1628.465</v>
      </c>
      <c r="E19" s="45">
        <v>1156.1285</v>
      </c>
      <c r="F19" s="6">
        <v>2105.134</v>
      </c>
      <c r="G19" s="6"/>
      <c r="H19" s="1365">
        <v>27321.66125892278</v>
      </c>
      <c r="I19" s="6">
        <v>-472.3364999999999</v>
      </c>
      <c r="J19" s="6"/>
      <c r="K19" s="45">
        <v>-29.005013924155566</v>
      </c>
    </row>
    <row r="20" spans="1:11" ht="15" customHeight="1">
      <c r="A20" s="455" t="s">
        <v>83</v>
      </c>
      <c r="B20" s="455">
        <v>105652.30300000001</v>
      </c>
      <c r="C20" s="102">
        <v>99072.447</v>
      </c>
      <c r="D20" s="102">
        <v>101782.862</v>
      </c>
      <c r="E20" s="142">
        <v>135396.47159686</v>
      </c>
      <c r="F20" s="102">
        <v>-6579.856000000014</v>
      </c>
      <c r="G20" s="102"/>
      <c r="H20" s="3">
        <v>-6.2278396335572666</v>
      </c>
      <c r="I20" s="102">
        <v>33613.60959686001</v>
      </c>
      <c r="J20" s="102"/>
      <c r="K20" s="142">
        <v>33.02482258443471</v>
      </c>
    </row>
    <row r="21" spans="1:11" ht="15" customHeight="1">
      <c r="A21" s="50" t="s">
        <v>84</v>
      </c>
      <c r="B21" s="50">
        <v>17049.747</v>
      </c>
      <c r="C21" s="42">
        <v>18729.539</v>
      </c>
      <c r="D21" s="42">
        <v>20017.093</v>
      </c>
      <c r="E21" s="43">
        <v>26831.864</v>
      </c>
      <c r="F21" s="42">
        <v>1679.7920000000013</v>
      </c>
      <c r="G21" s="42"/>
      <c r="H21" s="4">
        <v>9.852298688068517</v>
      </c>
      <c r="I21" s="42">
        <v>6814.771000000001</v>
      </c>
      <c r="J21" s="42"/>
      <c r="K21" s="43">
        <v>34.04475864702232</v>
      </c>
    </row>
    <row r="22" spans="1:11" ht="15" customHeight="1">
      <c r="A22" s="50" t="s">
        <v>85</v>
      </c>
      <c r="B22" s="50">
        <v>9746.221</v>
      </c>
      <c r="C22" s="42">
        <v>9081.291</v>
      </c>
      <c r="D22" s="42">
        <v>4330.657</v>
      </c>
      <c r="E22" s="43">
        <v>7150.94206448999</v>
      </c>
      <c r="F22" s="42">
        <v>-664.93</v>
      </c>
      <c r="G22" s="42"/>
      <c r="H22" s="4">
        <v>-6.822439179247016</v>
      </c>
      <c r="I22" s="42">
        <v>2820.28506448999</v>
      </c>
      <c r="J22" s="42"/>
      <c r="K22" s="43">
        <v>65.12372290139787</v>
      </c>
    </row>
    <row r="23" spans="1:11" ht="15" customHeight="1">
      <c r="A23" s="50" t="s">
        <v>86</v>
      </c>
      <c r="B23" s="50">
        <v>78856.335</v>
      </c>
      <c r="C23" s="42">
        <v>71261.617</v>
      </c>
      <c r="D23" s="42">
        <v>77435.112</v>
      </c>
      <c r="E23" s="43">
        <v>101413.66553237001</v>
      </c>
      <c r="F23" s="42">
        <v>-7594.718000000008</v>
      </c>
      <c r="G23" s="42"/>
      <c r="H23" s="4">
        <v>-9.631081637258449</v>
      </c>
      <c r="I23" s="42">
        <v>23978.553532370017</v>
      </c>
      <c r="J23" s="42"/>
      <c r="K23" s="43">
        <v>30.96599580351872</v>
      </c>
    </row>
    <row r="24" spans="1:11" ht="15" customHeight="1">
      <c r="A24" s="52" t="s">
        <v>548</v>
      </c>
      <c r="B24" s="52">
        <v>395965.077</v>
      </c>
      <c r="C24" s="6">
        <v>425050.078</v>
      </c>
      <c r="D24" s="6">
        <v>439735.44</v>
      </c>
      <c r="E24" s="45">
        <v>528748.6108367419</v>
      </c>
      <c r="F24" s="6">
        <v>29085.00099999999</v>
      </c>
      <c r="G24" s="6"/>
      <c r="H24" s="7">
        <v>7.345345003746376</v>
      </c>
      <c r="I24" s="6">
        <v>89013.1708367418</v>
      </c>
      <c r="J24" s="6"/>
      <c r="K24" s="45">
        <v>20.242437324756402</v>
      </c>
    </row>
    <row r="25" spans="1:11" ht="15" customHeight="1">
      <c r="A25" s="455" t="s">
        <v>87</v>
      </c>
      <c r="B25" s="455">
        <v>61817.3</v>
      </c>
      <c r="C25" s="102">
        <v>64038.2178</v>
      </c>
      <c r="D25" s="102">
        <v>65200.920599</v>
      </c>
      <c r="E25" s="142">
        <v>72906.77588667998</v>
      </c>
      <c r="F25" s="102">
        <v>2220.9177999999956</v>
      </c>
      <c r="G25" s="102"/>
      <c r="H25" s="3">
        <v>3.592712396044466</v>
      </c>
      <c r="I25" s="102">
        <v>7705.855287679988</v>
      </c>
      <c r="J25" s="102"/>
      <c r="K25" s="142">
        <v>11.818629578978943</v>
      </c>
    </row>
    <row r="26" spans="1:11" ht="15" customHeight="1">
      <c r="A26" s="50" t="s">
        <v>88</v>
      </c>
      <c r="B26" s="50">
        <v>6054.434</v>
      </c>
      <c r="C26" s="42">
        <v>5718.073</v>
      </c>
      <c r="D26" s="42">
        <v>7359.764</v>
      </c>
      <c r="E26" s="43">
        <v>9380.8026295</v>
      </c>
      <c r="F26" s="42">
        <v>-336.3609999999999</v>
      </c>
      <c r="G26" s="42"/>
      <c r="H26" s="4">
        <v>-5.555614282028673</v>
      </c>
      <c r="I26" s="42">
        <v>2021.0386294999998</v>
      </c>
      <c r="J26" s="42"/>
      <c r="K26" s="43">
        <v>27.46064451930795</v>
      </c>
    </row>
    <row r="27" spans="1:11" ht="15" customHeight="1">
      <c r="A27" s="50" t="s">
        <v>89</v>
      </c>
      <c r="B27" s="50">
        <v>22907.3</v>
      </c>
      <c r="C27" s="42">
        <v>20447.1348</v>
      </c>
      <c r="D27" s="42">
        <v>22868.335599</v>
      </c>
      <c r="E27" s="43">
        <v>23371.248806009997</v>
      </c>
      <c r="F27" s="42">
        <v>-2460.1651999999995</v>
      </c>
      <c r="G27" s="42"/>
      <c r="H27" s="4">
        <v>-10.739655917545933</v>
      </c>
      <c r="I27" s="42">
        <v>502.9132070099986</v>
      </c>
      <c r="J27" s="42"/>
      <c r="K27" s="43">
        <v>2.1991683864915395</v>
      </c>
    </row>
    <row r="28" spans="1:11" ht="15" customHeight="1">
      <c r="A28" s="50" t="s">
        <v>90</v>
      </c>
      <c r="B28" s="50">
        <v>399.203</v>
      </c>
      <c r="C28" s="42">
        <v>446.659</v>
      </c>
      <c r="D28" s="42">
        <v>454.036</v>
      </c>
      <c r="E28" s="43">
        <v>519.25510792</v>
      </c>
      <c r="F28" s="42">
        <v>47.45600000000002</v>
      </c>
      <c r="G28" s="42"/>
      <c r="H28" s="4">
        <v>11.88768621478296</v>
      </c>
      <c r="I28" s="42">
        <v>65.21910792</v>
      </c>
      <c r="J28" s="42"/>
      <c r="K28" s="43">
        <v>14.364303253486508</v>
      </c>
    </row>
    <row r="29" spans="1:11" ht="15" customHeight="1">
      <c r="A29" s="50" t="s">
        <v>91</v>
      </c>
      <c r="B29" s="50">
        <v>31401.868</v>
      </c>
      <c r="C29" s="42">
        <v>34885.999</v>
      </c>
      <c r="D29" s="42">
        <v>33932.965</v>
      </c>
      <c r="E29" s="43">
        <v>35278.87234325</v>
      </c>
      <c r="F29" s="42">
        <v>3484.131000000005</v>
      </c>
      <c r="G29" s="42"/>
      <c r="H29" s="4">
        <v>11.095298534469366</v>
      </c>
      <c r="I29" s="42">
        <v>1345.9073432500008</v>
      </c>
      <c r="J29" s="42"/>
      <c r="K29" s="43">
        <v>3.9663711769661187</v>
      </c>
    </row>
    <row r="30" spans="1:11" ht="15" customHeight="1">
      <c r="A30" s="50" t="s">
        <v>92</v>
      </c>
      <c r="B30" s="50">
        <v>1054.495</v>
      </c>
      <c r="C30" s="42">
        <v>2540.352</v>
      </c>
      <c r="D30" s="42">
        <v>585.82</v>
      </c>
      <c r="E30" s="43">
        <v>4356.597</v>
      </c>
      <c r="F30" s="42">
        <v>1485.857</v>
      </c>
      <c r="G30" s="42"/>
      <c r="H30" s="4">
        <v>140.9069744285179</v>
      </c>
      <c r="I30" s="42">
        <v>3770.7769999999996</v>
      </c>
      <c r="J30" s="42"/>
      <c r="K30" s="43">
        <v>643.6750196306031</v>
      </c>
    </row>
    <row r="31" spans="1:11" ht="15" customHeight="1">
      <c r="A31" s="464" t="s">
        <v>93</v>
      </c>
      <c r="B31" s="464">
        <v>307583.929</v>
      </c>
      <c r="C31" s="465">
        <v>329068.917</v>
      </c>
      <c r="D31" s="465">
        <v>340354.93389999995</v>
      </c>
      <c r="E31" s="466">
        <v>401010.23639315995</v>
      </c>
      <c r="F31" s="465">
        <v>21484.988000000012</v>
      </c>
      <c r="G31" s="465"/>
      <c r="H31" s="143">
        <v>6.9850814604816405</v>
      </c>
      <c r="I31" s="465">
        <v>60655.30249316001</v>
      </c>
      <c r="J31" s="465"/>
      <c r="K31" s="466">
        <v>17.82119089567281</v>
      </c>
    </row>
    <row r="32" spans="1:11" ht="15" customHeight="1">
      <c r="A32" s="795" t="s">
        <v>577</v>
      </c>
      <c r="B32" s="791">
        <v>307583.929</v>
      </c>
      <c r="C32" s="792">
        <v>345092.717</v>
      </c>
      <c r="D32" s="792">
        <v>340354.93389999995</v>
      </c>
      <c r="E32" s="793">
        <v>401010.23639315995</v>
      </c>
      <c r="F32" s="792">
        <v>37508.788</v>
      </c>
      <c r="G32" s="792"/>
      <c r="H32" s="794">
        <v>12.194651431219606</v>
      </c>
      <c r="I32" s="792">
        <v>60655.30249316001</v>
      </c>
      <c r="J32" s="792"/>
      <c r="K32" s="793">
        <v>17.82119089567281</v>
      </c>
    </row>
    <row r="33" spans="1:11" ht="15" customHeight="1">
      <c r="A33" s="50" t="s">
        <v>94</v>
      </c>
      <c r="B33" s="50">
        <v>58861.9</v>
      </c>
      <c r="C33" s="42">
        <v>57463.124</v>
      </c>
      <c r="D33" s="42">
        <v>65850</v>
      </c>
      <c r="E33" s="43">
        <v>64789.725</v>
      </c>
      <c r="F33" s="42">
        <v>-1398.775999999998</v>
      </c>
      <c r="G33" s="42"/>
      <c r="H33" s="4">
        <v>-2.376369094439694</v>
      </c>
      <c r="I33" s="42">
        <v>-1060.275</v>
      </c>
      <c r="J33" s="42"/>
      <c r="K33" s="43">
        <v>-1.6101366742596834</v>
      </c>
    </row>
    <row r="34" spans="1:11" ht="15" customHeight="1">
      <c r="A34" s="50" t="s">
        <v>95</v>
      </c>
      <c r="B34" s="50">
        <v>4552.376</v>
      </c>
      <c r="C34" s="42">
        <v>5144.022</v>
      </c>
      <c r="D34" s="42">
        <v>5106.3669</v>
      </c>
      <c r="E34" s="43">
        <v>4592.63</v>
      </c>
      <c r="F34" s="42">
        <v>591.6459999999997</v>
      </c>
      <c r="G34" s="42"/>
      <c r="H34" s="4">
        <v>12.996422088157914</v>
      </c>
      <c r="I34" s="42">
        <v>-513.7368999999999</v>
      </c>
      <c r="J34" s="42"/>
      <c r="K34" s="43">
        <v>-10.060712637002247</v>
      </c>
    </row>
    <row r="35" spans="1:11" ht="15" customHeight="1">
      <c r="A35" s="50" t="s">
        <v>96</v>
      </c>
      <c r="B35" s="50">
        <v>2543.4759999999997</v>
      </c>
      <c r="C35" s="42">
        <v>5946.129</v>
      </c>
      <c r="D35" s="42">
        <v>2925.303</v>
      </c>
      <c r="E35" s="43">
        <v>11976.85332572</v>
      </c>
      <c r="F35" s="42">
        <v>3402.6530000000002</v>
      </c>
      <c r="G35" s="42"/>
      <c r="H35" s="4">
        <v>133.77963857335396</v>
      </c>
      <c r="I35" s="42">
        <v>9051.55032572</v>
      </c>
      <c r="J35" s="42"/>
      <c r="K35" s="43">
        <v>309.4226589765231</v>
      </c>
    </row>
    <row r="36" spans="1:11" ht="15" customHeight="1">
      <c r="A36" s="50" t="s">
        <v>570</v>
      </c>
      <c r="B36" s="50">
        <v>829.108</v>
      </c>
      <c r="C36" s="42">
        <v>1042.265</v>
      </c>
      <c r="D36" s="42">
        <v>1055.057</v>
      </c>
      <c r="E36" s="43">
        <v>1121.351</v>
      </c>
      <c r="F36" s="42">
        <v>213.15700000000015</v>
      </c>
      <c r="G36" s="42"/>
      <c r="H36" s="4"/>
      <c r="I36" s="42">
        <v>66.2940000000001</v>
      </c>
      <c r="J36" s="42"/>
      <c r="K36" s="43">
        <v>6.28345198411082</v>
      </c>
    </row>
    <row r="37" spans="1:11" ht="15" customHeight="1">
      <c r="A37" s="50" t="s">
        <v>571</v>
      </c>
      <c r="B37" s="50">
        <v>1714.368</v>
      </c>
      <c r="C37" s="42">
        <v>4903.864</v>
      </c>
      <c r="D37" s="42">
        <v>1870.246</v>
      </c>
      <c r="E37" s="43">
        <v>10855.50232572</v>
      </c>
      <c r="F37" s="42">
        <v>3189.4959999999996</v>
      </c>
      <c r="G37" s="42"/>
      <c r="H37" s="4"/>
      <c r="I37" s="42">
        <v>8985.256325719998</v>
      </c>
      <c r="J37" s="42"/>
      <c r="K37" s="43">
        <v>480.4317894929329</v>
      </c>
    </row>
    <row r="38" spans="1:11" ht="15" customHeight="1">
      <c r="A38" s="50" t="s">
        <v>572</v>
      </c>
      <c r="B38" s="50">
        <v>240361.855</v>
      </c>
      <c r="C38" s="42">
        <v>259482.081</v>
      </c>
      <c r="D38" s="42">
        <v>265360.616</v>
      </c>
      <c r="E38" s="43">
        <v>318140.59584261</v>
      </c>
      <c r="F38" s="42">
        <v>19120.225999999995</v>
      </c>
      <c r="G38" s="42"/>
      <c r="H38" s="4">
        <v>7.954767198813636</v>
      </c>
      <c r="I38" s="42">
        <v>52779.97984261002</v>
      </c>
      <c r="J38" s="42"/>
      <c r="K38" s="43">
        <v>19.88990703978846</v>
      </c>
    </row>
    <row r="39" spans="1:11" ht="15" customHeight="1">
      <c r="A39" s="795" t="s">
        <v>578</v>
      </c>
      <c r="B39" s="50">
        <v>240361.855</v>
      </c>
      <c r="C39" s="42">
        <v>275505.881</v>
      </c>
      <c r="D39" s="42">
        <v>265360.616</v>
      </c>
      <c r="E39" s="43">
        <v>318140.59584261</v>
      </c>
      <c r="F39" s="42">
        <v>35144.02599999998</v>
      </c>
      <c r="G39" s="42"/>
      <c r="H39" s="4">
        <v>14.621299207397106</v>
      </c>
      <c r="I39" s="42">
        <v>52779.97984261002</v>
      </c>
      <c r="J39" s="42"/>
      <c r="K39" s="43">
        <v>19.88990703978846</v>
      </c>
    </row>
    <row r="40" spans="1:11" ht="15" customHeight="1">
      <c r="A40" s="50" t="s">
        <v>97</v>
      </c>
      <c r="B40" s="50">
        <v>198215.244</v>
      </c>
      <c r="C40" s="42">
        <v>224013.014</v>
      </c>
      <c r="D40" s="42">
        <v>231949.096</v>
      </c>
      <c r="E40" s="43">
        <v>283353.77684261</v>
      </c>
      <c r="F40" s="42">
        <v>25797.77</v>
      </c>
      <c r="G40" s="42"/>
      <c r="H40" s="4">
        <v>13.015028248785946</v>
      </c>
      <c r="I40" s="42">
        <v>51404.68084260999</v>
      </c>
      <c r="J40" s="42"/>
      <c r="K40" s="43">
        <v>22.162052678407505</v>
      </c>
    </row>
    <row r="41" spans="1:11" ht="15" customHeight="1">
      <c r="A41" s="50" t="s">
        <v>717</v>
      </c>
      <c r="B41" s="50">
        <v>198215.244</v>
      </c>
      <c r="C41" s="42">
        <v>228889.91400000002</v>
      </c>
      <c r="D41" s="42">
        <v>231949.096</v>
      </c>
      <c r="E41" s="43">
        <v>283353.77684261</v>
      </c>
      <c r="F41" s="42">
        <v>30674.67</v>
      </c>
      <c r="G41" s="42"/>
      <c r="H41" s="4">
        <v>15.475434371737832</v>
      </c>
      <c r="I41" s="42">
        <v>51404.68084260999</v>
      </c>
      <c r="J41" s="42"/>
      <c r="K41" s="43">
        <v>22.162052678407505</v>
      </c>
    </row>
    <row r="42" spans="1:11" ht="15" customHeight="1">
      <c r="A42" s="50" t="s">
        <v>98</v>
      </c>
      <c r="B42" s="50">
        <v>42146.611</v>
      </c>
      <c r="C42" s="42">
        <v>35469.067</v>
      </c>
      <c r="D42" s="42">
        <v>33411.52</v>
      </c>
      <c r="E42" s="43">
        <v>34786.819</v>
      </c>
      <c r="F42" s="42">
        <v>-6677.543999999994</v>
      </c>
      <c r="G42" s="42"/>
      <c r="H42" s="4">
        <v>-15.84360839831225</v>
      </c>
      <c r="I42" s="42">
        <v>1375.2990000000063</v>
      </c>
      <c r="J42" s="42"/>
      <c r="K42" s="43">
        <v>4.116241942898756</v>
      </c>
    </row>
    <row r="43" spans="1:11" ht="15" customHeight="1">
      <c r="A43" s="50" t="s">
        <v>718</v>
      </c>
      <c r="B43" s="50">
        <v>42146.611</v>
      </c>
      <c r="C43" s="42">
        <v>46615.967000000004</v>
      </c>
      <c r="D43" s="42">
        <v>33411.52</v>
      </c>
      <c r="E43" s="43">
        <v>34786.819</v>
      </c>
      <c r="F43" s="42">
        <v>4469.356000000007</v>
      </c>
      <c r="G43" s="42"/>
      <c r="H43" s="4">
        <v>10.604306951275412</v>
      </c>
      <c r="I43" s="42">
        <v>1375.2990000000063</v>
      </c>
      <c r="J43" s="42"/>
      <c r="K43" s="43">
        <v>4.116241942898756</v>
      </c>
    </row>
    <row r="44" spans="1:11" ht="15" customHeight="1">
      <c r="A44" s="50" t="s">
        <v>99</v>
      </c>
      <c r="B44" s="50">
        <v>1264.322</v>
      </c>
      <c r="C44" s="42">
        <v>1033.561</v>
      </c>
      <c r="D44" s="42">
        <v>1112.648</v>
      </c>
      <c r="E44" s="43">
        <v>1510.43222483</v>
      </c>
      <c r="F44" s="42">
        <v>-230.76099999999997</v>
      </c>
      <c r="G44" s="42"/>
      <c r="H44" s="4">
        <v>-18.251758650090718</v>
      </c>
      <c r="I44" s="42">
        <v>397.7842248300001</v>
      </c>
      <c r="J44" s="42"/>
      <c r="K44" s="43">
        <v>35.75112927269002</v>
      </c>
    </row>
    <row r="45" spans="1:11" ht="15" customHeight="1" hidden="1">
      <c r="A45" s="50"/>
      <c r="B45" s="50">
        <v>0</v>
      </c>
      <c r="C45" s="42">
        <v>0</v>
      </c>
      <c r="D45" s="42">
        <v>0</v>
      </c>
      <c r="E45" s="43">
        <v>0</v>
      </c>
      <c r="F45" s="42">
        <v>0</v>
      </c>
      <c r="G45" s="42"/>
      <c r="H45" s="4"/>
      <c r="I45" s="42">
        <v>0</v>
      </c>
      <c r="J45" s="42"/>
      <c r="K45" s="43"/>
    </row>
    <row r="46" spans="1:11" ht="15" customHeight="1" thickBot="1">
      <c r="A46" s="53" t="s">
        <v>594</v>
      </c>
      <c r="B46" s="53">
        <v>26563.8</v>
      </c>
      <c r="C46" s="46">
        <v>31943</v>
      </c>
      <c r="D46" s="46">
        <v>34179.7</v>
      </c>
      <c r="E46" s="48">
        <v>54831.6</v>
      </c>
      <c r="F46" s="46">
        <v>5379.2</v>
      </c>
      <c r="G46" s="46"/>
      <c r="H46" s="47">
        <v>20.25011481791009</v>
      </c>
      <c r="I46" s="46">
        <v>20651.9</v>
      </c>
      <c r="J46" s="46"/>
      <c r="K46" s="48">
        <v>60.42153676012371</v>
      </c>
    </row>
    <row r="47" spans="1:11" ht="15" customHeight="1">
      <c r="A47" s="456"/>
      <c r="B47" s="456"/>
      <c r="C47" s="458"/>
      <c r="D47" s="458"/>
      <c r="E47" s="459"/>
      <c r="F47" s="456"/>
      <c r="G47" s="458"/>
      <c r="H47" s="457"/>
      <c r="I47" s="460"/>
      <c r="J47" s="458"/>
      <c r="K47" s="459"/>
    </row>
    <row r="48" spans="1:11" ht="15" customHeight="1">
      <c r="A48" s="50" t="s">
        <v>100</v>
      </c>
      <c r="B48" s="50">
        <v>85.77334377410891</v>
      </c>
      <c r="C48" s="42">
        <v>84.88479691082935</v>
      </c>
      <c r="D48" s="42">
        <v>82.07571324239544</v>
      </c>
      <c r="E48" s="43">
        <v>86.11852540473035</v>
      </c>
      <c r="F48" s="50"/>
      <c r="G48" s="42"/>
      <c r="H48" s="4"/>
      <c r="I48" s="461"/>
      <c r="J48" s="42"/>
      <c r="K48" s="43"/>
    </row>
    <row r="49" spans="1:11" ht="15" customHeight="1">
      <c r="A49" s="50" t="s">
        <v>101</v>
      </c>
      <c r="B49" s="50">
        <v>41.61697518149647</v>
      </c>
      <c r="C49" s="42">
        <v>37.97274207286978</v>
      </c>
      <c r="D49" s="42">
        <v>39.183622772892754</v>
      </c>
      <c r="E49" s="43">
        <v>35.269173675979566</v>
      </c>
      <c r="F49" s="50"/>
      <c r="G49" s="42"/>
      <c r="H49" s="4"/>
      <c r="I49" s="461"/>
      <c r="J49" s="42"/>
      <c r="K49" s="43"/>
    </row>
    <row r="50" spans="1:11" ht="15" customHeight="1">
      <c r="A50" s="50" t="s">
        <v>70</v>
      </c>
      <c r="B50" s="50">
        <v>7969.55</v>
      </c>
      <c r="C50" s="42">
        <v>7180.602000000006</v>
      </c>
      <c r="D50" s="42">
        <v>5623.96</v>
      </c>
      <c r="E50" s="43">
        <v>5699.915783049996</v>
      </c>
      <c r="F50" s="50">
        <v>-791.5479999999912</v>
      </c>
      <c r="G50" s="42" t="s">
        <v>1057</v>
      </c>
      <c r="H50" s="4">
        <v>-9.93215426216024</v>
      </c>
      <c r="I50" s="461">
        <v>3.2757830499970737</v>
      </c>
      <c r="J50" s="42" t="s">
        <v>1058</v>
      </c>
      <c r="K50" s="43">
        <v>0.05824691231795877</v>
      </c>
    </row>
    <row r="51" spans="1:11" ht="15" customHeight="1">
      <c r="A51" s="50" t="s">
        <v>71</v>
      </c>
      <c r="B51" s="50">
        <v>256918.168</v>
      </c>
      <c r="C51" s="42">
        <v>285716.5688</v>
      </c>
      <c r="D51" s="42">
        <v>300582.23349899997</v>
      </c>
      <c r="E51" s="43">
        <v>354263.58100698004</v>
      </c>
      <c r="F51" s="50">
        <v>28801.0008</v>
      </c>
      <c r="G51" s="42" t="s">
        <v>1057</v>
      </c>
      <c r="H51" s="4">
        <v>11.210184559622114</v>
      </c>
      <c r="I51" s="461">
        <v>53754.02750798007</v>
      </c>
      <c r="J51" s="42" t="s">
        <v>1058</v>
      </c>
      <c r="K51" s="43">
        <v>17.883301645025174</v>
      </c>
    </row>
    <row r="52" spans="1:11" ht="15" customHeight="1">
      <c r="A52" s="50" t="s">
        <v>72</v>
      </c>
      <c r="B52" s="50">
        <v>78034.00800000002</v>
      </c>
      <c r="C52" s="42">
        <v>64589.095</v>
      </c>
      <c r="D52" s="42">
        <v>67017.34199999999</v>
      </c>
      <c r="E52" s="43">
        <v>76208.27459686002</v>
      </c>
      <c r="F52" s="50">
        <v>-13447.513000000015</v>
      </c>
      <c r="G52" s="42" t="s">
        <v>1057</v>
      </c>
      <c r="H52" s="4">
        <v>-17.232887742995352</v>
      </c>
      <c r="I52" s="461">
        <v>9118.252596860031</v>
      </c>
      <c r="J52" s="42" t="s">
        <v>1058</v>
      </c>
      <c r="K52" s="43">
        <v>13.605810562973437</v>
      </c>
    </row>
    <row r="53" spans="1:11" ht="15" customHeight="1">
      <c r="A53" s="50" t="s">
        <v>102</v>
      </c>
      <c r="B53" s="50">
        <v>264887.766</v>
      </c>
      <c r="C53" s="42">
        <v>292897.11400000006</v>
      </c>
      <c r="D53" s="42">
        <v>306206.079</v>
      </c>
      <c r="E53" s="43">
        <v>359963.4953469319</v>
      </c>
      <c r="F53" s="50">
        <v>28009.348000000056</v>
      </c>
      <c r="G53" s="42"/>
      <c r="H53" s="4">
        <v>10.574043649867942</v>
      </c>
      <c r="I53" s="461">
        <v>53757.41634693189</v>
      </c>
      <c r="J53" s="42"/>
      <c r="K53" s="43">
        <v>17.55595986940935</v>
      </c>
    </row>
    <row r="54" spans="1:11" ht="15" customHeight="1" thickBot="1">
      <c r="A54" s="53" t="s">
        <v>103</v>
      </c>
      <c r="B54" s="53">
        <v>25088.138</v>
      </c>
      <c r="C54" s="46">
        <v>27072.778000000002</v>
      </c>
      <c r="D54" s="46">
        <v>28247.224000000002</v>
      </c>
      <c r="E54" s="48">
        <v>30452.51539295</v>
      </c>
      <c r="F54" s="53">
        <v>1984.64</v>
      </c>
      <c r="G54" s="46"/>
      <c r="H54" s="47">
        <v>7.910670771979982</v>
      </c>
      <c r="I54" s="462">
        <v>2205.291392949999</v>
      </c>
      <c r="J54" s="46"/>
      <c r="K54" s="48">
        <v>7.807108383287501</v>
      </c>
    </row>
    <row r="55" spans="1:11" ht="15" customHeight="1">
      <c r="A55" s="1364" t="s">
        <v>1063</v>
      </c>
      <c r="B55" s="898"/>
      <c r="C55" s="898"/>
      <c r="D55" s="898"/>
      <c r="E55" s="898"/>
      <c r="F55" s="898"/>
      <c r="G55" s="898"/>
      <c r="H55" s="898"/>
      <c r="I55" s="898"/>
      <c r="J55" s="898"/>
      <c r="K55" s="898"/>
    </row>
    <row r="56" spans="1:11" ht="15" customHeight="1">
      <c r="A56" s="897" t="s">
        <v>1020</v>
      </c>
      <c r="B56" s="898"/>
      <c r="C56" s="898"/>
      <c r="D56" s="898"/>
      <c r="E56" s="898"/>
      <c r="F56" s="898"/>
      <c r="G56" s="898"/>
      <c r="H56" s="898"/>
      <c r="I56" s="898"/>
      <c r="J56" s="898"/>
      <c r="K56" s="898"/>
    </row>
    <row r="57" spans="1:12" ht="30" customHeight="1">
      <c r="A57" s="1431" t="str">
        <f>MS!A37</f>
        <v>*Adjusting credit write-off of Rs 2869.3 million (Rs 821.7 million in principal and Rs 2047.6 million in interest) as in October 2006 by Nepal Bank Ltd.and Rs 13.2 billion (Rs 4.1 billion in principal and Rs 9.1 billion in interest) by RBB as in December 2006.</v>
      </c>
      <c r="B57" s="1431"/>
      <c r="C57" s="1431"/>
      <c r="D57" s="1431"/>
      <c r="E57" s="1431"/>
      <c r="F57" s="1431"/>
      <c r="G57" s="1431"/>
      <c r="H57" s="1431"/>
      <c r="I57" s="1431"/>
      <c r="J57" s="1431"/>
      <c r="K57" s="1431"/>
      <c r="L57" s="799"/>
    </row>
    <row r="58" ht="12.75">
      <c r="A58" t="str">
        <f>MS!A38</f>
        <v> p= provisional, e = estimates.</v>
      </c>
    </row>
    <row r="59" ht="12.75">
      <c r="A59" s="897"/>
    </row>
    <row r="60" ht="12.75">
      <c r="A60" s="897"/>
    </row>
    <row r="61" ht="12.75">
      <c r="A61" s="8"/>
    </row>
  </sheetData>
  <sheetProtection/>
  <mergeCells count="5">
    <mergeCell ref="A57:K57"/>
    <mergeCell ref="A1:K1"/>
    <mergeCell ref="A2:K2"/>
    <mergeCell ref="I5:K5"/>
    <mergeCell ref="F5:H5"/>
  </mergeCells>
  <printOptions horizontalCentered="1"/>
  <pageMargins left="0.4" right="0.5" top="1" bottom="1" header="0.5" footer="0.5"/>
  <pageSetup fitToHeight="1" fitToWidth="1" horizontalDpi="300" verticalDpi="300" orientation="portrait" paperSize="9" scale="82" r:id="rId1"/>
</worksheet>
</file>

<file path=xl/worksheets/sheet6.xml><?xml version="1.0" encoding="utf-8"?>
<worksheet xmlns="http://schemas.openxmlformats.org/spreadsheetml/2006/main" xmlns:r="http://schemas.openxmlformats.org/officeDocument/2006/relationships">
  <dimension ref="A1:J42"/>
  <sheetViews>
    <sheetView zoomScalePageLayoutView="0" workbookViewId="0" topLeftCell="A1">
      <selection activeCell="I18" sqref="I18"/>
    </sheetView>
  </sheetViews>
  <sheetFormatPr defaultColWidth="9.140625" defaultRowHeight="12.75"/>
  <cols>
    <col min="1" max="1" width="10.00390625" style="1029" customWidth="1"/>
    <col min="2" max="2" width="8.140625" style="1029" bestFit="1" customWidth="1"/>
    <col min="3" max="3" width="9.7109375" style="1029" customWidth="1"/>
    <col min="4" max="4" width="8.140625" style="1029" bestFit="1" customWidth="1"/>
    <col min="5" max="5" width="9.7109375" style="1029" customWidth="1"/>
    <col min="6" max="6" width="8.140625" style="1029" bestFit="1" customWidth="1"/>
    <col min="7" max="7" width="9.7109375" style="1029" customWidth="1"/>
    <col min="8" max="8" width="8.140625" style="1029" bestFit="1" customWidth="1"/>
    <col min="9" max="9" width="9.7109375" style="1029" customWidth="1"/>
    <col min="10" max="16384" width="9.140625" style="1029" customWidth="1"/>
  </cols>
  <sheetData>
    <row r="1" spans="1:10" ht="12.75">
      <c r="A1" s="1457" t="s">
        <v>387</v>
      </c>
      <c r="B1" s="1457"/>
      <c r="C1" s="1457"/>
      <c r="D1" s="1457"/>
      <c r="E1" s="1457"/>
      <c r="F1" s="1457"/>
      <c r="G1" s="1457"/>
      <c r="H1" s="1457"/>
      <c r="I1" s="1457"/>
      <c r="J1" s="153"/>
    </row>
    <row r="2" spans="1:10" ht="15.75">
      <c r="A2" s="1458" t="s">
        <v>775</v>
      </c>
      <c r="B2" s="1458"/>
      <c r="C2" s="1458"/>
      <c r="D2" s="1458"/>
      <c r="E2" s="1458"/>
      <c r="F2" s="1458"/>
      <c r="G2" s="1458"/>
      <c r="H2" s="1458"/>
      <c r="I2" s="1458"/>
      <c r="J2" s="1027"/>
    </row>
    <row r="3" spans="1:9" ht="13.5" thickBot="1">
      <c r="A3" s="18"/>
      <c r="B3" s="18"/>
      <c r="C3" s="18"/>
      <c r="D3" s="1030"/>
      <c r="E3" s="106"/>
      <c r="F3" s="1030"/>
      <c r="G3" s="106"/>
      <c r="H3" s="1030"/>
      <c r="I3" s="106" t="s">
        <v>375</v>
      </c>
    </row>
    <row r="4" spans="1:9" ht="12.75">
      <c r="A4" s="1459" t="s">
        <v>443</v>
      </c>
      <c r="B4" s="1461" t="s">
        <v>776</v>
      </c>
      <c r="C4" s="1462"/>
      <c r="D4" s="1463" t="s">
        <v>7</v>
      </c>
      <c r="E4" s="1462"/>
      <c r="F4" s="1461" t="s">
        <v>8</v>
      </c>
      <c r="G4" s="1462"/>
      <c r="H4" s="1463" t="s">
        <v>468</v>
      </c>
      <c r="I4" s="1464"/>
    </row>
    <row r="5" spans="1:9" ht="24">
      <c r="A5" s="1460"/>
      <c r="B5" s="1033" t="s">
        <v>12</v>
      </c>
      <c r="C5" s="1034" t="s">
        <v>777</v>
      </c>
      <c r="D5" s="1033" t="s">
        <v>12</v>
      </c>
      <c r="E5" s="1034" t="s">
        <v>777</v>
      </c>
      <c r="F5" s="1035" t="s">
        <v>12</v>
      </c>
      <c r="G5" s="1034" t="s">
        <v>777</v>
      </c>
      <c r="H5" s="1033" t="s">
        <v>12</v>
      </c>
      <c r="I5" s="1036" t="s">
        <v>777</v>
      </c>
    </row>
    <row r="6" spans="1:9" ht="15.75" customHeight="1">
      <c r="A6" s="1037" t="s">
        <v>778</v>
      </c>
      <c r="B6" s="1038">
        <v>0</v>
      </c>
      <c r="C6" s="1039"/>
      <c r="D6" s="1038">
        <v>1440</v>
      </c>
      <c r="E6" s="1039">
        <v>3.4685</v>
      </c>
      <c r="F6" s="1040">
        <v>1000</v>
      </c>
      <c r="G6" s="1039">
        <v>2.506</v>
      </c>
      <c r="H6" s="1041">
        <v>0</v>
      </c>
      <c r="I6" s="1042">
        <v>0</v>
      </c>
    </row>
    <row r="7" spans="1:9" ht="15.75" customHeight="1">
      <c r="A7" s="1037" t="s">
        <v>779</v>
      </c>
      <c r="B7" s="1038">
        <v>0</v>
      </c>
      <c r="C7" s="1039"/>
      <c r="D7" s="1038">
        <v>0</v>
      </c>
      <c r="E7" s="1039">
        <v>0</v>
      </c>
      <c r="F7" s="1040">
        <v>1250</v>
      </c>
      <c r="G7" s="1039">
        <v>3.0606</v>
      </c>
      <c r="H7" s="1041">
        <v>0</v>
      </c>
      <c r="I7" s="1042">
        <v>0</v>
      </c>
    </row>
    <row r="8" spans="1:9" ht="15.75" customHeight="1">
      <c r="A8" s="1037" t="s">
        <v>780</v>
      </c>
      <c r="B8" s="1038">
        <v>9550</v>
      </c>
      <c r="C8" s="1039">
        <v>3.6448</v>
      </c>
      <c r="D8" s="1038">
        <v>2000</v>
      </c>
      <c r="E8" s="1039">
        <v>3.8467</v>
      </c>
      <c r="F8" s="1040">
        <v>1020</v>
      </c>
      <c r="G8" s="1039">
        <v>3.3775</v>
      </c>
      <c r="H8" s="1041">
        <v>0</v>
      </c>
      <c r="I8" s="1042">
        <v>0</v>
      </c>
    </row>
    <row r="9" spans="1:9" ht="15.75" customHeight="1">
      <c r="A9" s="1037" t="s">
        <v>781</v>
      </c>
      <c r="B9" s="1038">
        <v>0</v>
      </c>
      <c r="C9" s="1039"/>
      <c r="D9" s="1038">
        <v>300</v>
      </c>
      <c r="E9" s="1039">
        <v>3.0207</v>
      </c>
      <c r="F9" s="1040">
        <v>0</v>
      </c>
      <c r="G9" s="1039">
        <v>0</v>
      </c>
      <c r="H9" s="1041">
        <v>500</v>
      </c>
      <c r="I9" s="1042">
        <v>3.4401</v>
      </c>
    </row>
    <row r="10" spans="1:9" ht="15.75" customHeight="1">
      <c r="A10" s="1037" t="s">
        <v>782</v>
      </c>
      <c r="B10" s="1038">
        <v>0</v>
      </c>
      <c r="C10" s="1039"/>
      <c r="D10" s="1038">
        <v>830</v>
      </c>
      <c r="E10" s="1039">
        <v>1.9046</v>
      </c>
      <c r="F10" s="1040">
        <v>2620</v>
      </c>
      <c r="G10" s="1039">
        <v>1.5936</v>
      </c>
      <c r="H10" s="1041">
        <v>740</v>
      </c>
      <c r="I10" s="1042">
        <v>4.3315</v>
      </c>
    </row>
    <row r="11" spans="1:9" ht="15.75" customHeight="1">
      <c r="A11" s="1037" t="s">
        <v>783</v>
      </c>
      <c r="B11" s="1038">
        <v>950</v>
      </c>
      <c r="C11" s="1039">
        <v>2.2333</v>
      </c>
      <c r="D11" s="1038">
        <v>0</v>
      </c>
      <c r="E11" s="1039">
        <v>0</v>
      </c>
      <c r="F11" s="1040">
        <v>0</v>
      </c>
      <c r="G11" s="1039">
        <v>0</v>
      </c>
      <c r="H11" s="1041">
        <v>0</v>
      </c>
      <c r="I11" s="1042">
        <v>0</v>
      </c>
    </row>
    <row r="12" spans="1:9" ht="15.75" customHeight="1">
      <c r="A12" s="1037" t="s">
        <v>784</v>
      </c>
      <c r="B12" s="1038">
        <v>0</v>
      </c>
      <c r="C12" s="1039">
        <v>0</v>
      </c>
      <c r="D12" s="1038">
        <v>0</v>
      </c>
      <c r="E12" s="1039">
        <v>0</v>
      </c>
      <c r="F12" s="1040">
        <v>0</v>
      </c>
      <c r="G12" s="1039">
        <v>0</v>
      </c>
      <c r="H12" s="1041">
        <v>0</v>
      </c>
      <c r="I12" s="1042">
        <v>0</v>
      </c>
    </row>
    <row r="13" spans="1:9" ht="15.75" customHeight="1">
      <c r="A13" s="1037" t="s">
        <v>785</v>
      </c>
      <c r="B13" s="1038">
        <v>0</v>
      </c>
      <c r="C13" s="1039">
        <v>0</v>
      </c>
      <c r="D13" s="1038">
        <v>470</v>
      </c>
      <c r="E13" s="1043">
        <v>3.7437</v>
      </c>
      <c r="F13" s="1040">
        <v>2000</v>
      </c>
      <c r="G13" s="1043">
        <v>2.9419</v>
      </c>
      <c r="H13" s="1041">
        <v>2460</v>
      </c>
      <c r="I13" s="1042">
        <v>4.871</v>
      </c>
    </row>
    <row r="14" spans="1:9" ht="15.75" customHeight="1">
      <c r="A14" s="1037" t="s">
        <v>786</v>
      </c>
      <c r="B14" s="1038">
        <v>0</v>
      </c>
      <c r="C14" s="1039">
        <v>0</v>
      </c>
      <c r="D14" s="1038">
        <v>930</v>
      </c>
      <c r="E14" s="1043">
        <v>4.006</v>
      </c>
      <c r="F14" s="1040">
        <v>1010</v>
      </c>
      <c r="G14" s="1043">
        <v>2.5443</v>
      </c>
      <c r="H14" s="1041">
        <v>770</v>
      </c>
      <c r="I14" s="1042">
        <v>4.049</v>
      </c>
    </row>
    <row r="15" spans="1:9" ht="15.75" customHeight="1">
      <c r="A15" s="1037" t="s">
        <v>357</v>
      </c>
      <c r="B15" s="1038">
        <v>0</v>
      </c>
      <c r="C15" s="1039">
        <v>0</v>
      </c>
      <c r="D15" s="1038">
        <v>0</v>
      </c>
      <c r="E15" s="1043">
        <v>0</v>
      </c>
      <c r="F15" s="1044">
        <v>1300</v>
      </c>
      <c r="G15" s="1043">
        <v>3.3656</v>
      </c>
      <c r="H15" s="1041"/>
      <c r="I15" s="1042"/>
    </row>
    <row r="16" spans="1:9" ht="15.75" customHeight="1">
      <c r="A16" s="1037" t="s">
        <v>358</v>
      </c>
      <c r="B16" s="1038">
        <v>0</v>
      </c>
      <c r="C16" s="1039">
        <v>0</v>
      </c>
      <c r="D16" s="1038">
        <v>3390</v>
      </c>
      <c r="E16" s="1043">
        <v>3.5012</v>
      </c>
      <c r="F16" s="1044">
        <v>6050</v>
      </c>
      <c r="G16" s="1043">
        <v>2.7965</v>
      </c>
      <c r="H16" s="1041"/>
      <c r="I16" s="1042"/>
    </row>
    <row r="17" spans="1:9" ht="15.75" customHeight="1">
      <c r="A17" s="1045" t="s">
        <v>359</v>
      </c>
      <c r="B17" s="1046">
        <v>0</v>
      </c>
      <c r="C17" s="1047">
        <v>0</v>
      </c>
      <c r="D17" s="1048">
        <v>4150</v>
      </c>
      <c r="E17" s="1049">
        <v>3.6783</v>
      </c>
      <c r="F17" s="1050">
        <v>2150</v>
      </c>
      <c r="G17" s="1049">
        <v>4.513486046511628</v>
      </c>
      <c r="H17" s="1048"/>
      <c r="I17" s="1051"/>
    </row>
    <row r="18" spans="1:9" ht="15.75" customHeight="1" thickBot="1">
      <c r="A18" s="1052" t="s">
        <v>362</v>
      </c>
      <c r="B18" s="1053">
        <f>SUM(B6:B17)</f>
        <v>10500</v>
      </c>
      <c r="C18" s="1054"/>
      <c r="D18" s="1053">
        <f>SUM(D6:D17)</f>
        <v>13510</v>
      </c>
      <c r="E18" s="1054"/>
      <c r="F18" s="1055">
        <f>SUM(F6:F17)</f>
        <v>18400</v>
      </c>
      <c r="G18" s="1056"/>
      <c r="H18" s="1057">
        <f>SUM(H6:H17)</f>
        <v>4470</v>
      </c>
      <c r="I18" s="1058"/>
    </row>
    <row r="19" s="1059" customFormat="1" ht="12.75">
      <c r="A19" s="441" t="s">
        <v>787</v>
      </c>
    </row>
    <row r="20" ht="12.75">
      <c r="A20" s="441" t="s">
        <v>788</v>
      </c>
    </row>
    <row r="21" ht="12.75">
      <c r="A21" s="441" t="s">
        <v>789</v>
      </c>
    </row>
    <row r="22" spans="1:9" ht="12.75">
      <c r="A22" s="1457" t="s">
        <v>388</v>
      </c>
      <c r="B22" s="1457"/>
      <c r="C22" s="1457"/>
      <c r="D22" s="1457"/>
      <c r="E22" s="1457"/>
      <c r="F22" s="1457"/>
      <c r="G22" s="1457"/>
      <c r="H22" s="1457"/>
      <c r="I22" s="1457"/>
    </row>
    <row r="23" spans="1:9" ht="15.75">
      <c r="A23" s="1458" t="s">
        <v>790</v>
      </c>
      <c r="B23" s="1458"/>
      <c r="C23" s="1458"/>
      <c r="D23" s="1458"/>
      <c r="E23" s="1458"/>
      <c r="F23" s="1458"/>
      <c r="G23" s="1458"/>
      <c r="H23" s="1458"/>
      <c r="I23" s="1458"/>
    </row>
    <row r="24" spans="1:9" ht="13.5" thickBot="1">
      <c r="A24" s="18"/>
      <c r="B24" s="18"/>
      <c r="C24" s="18"/>
      <c r="D24" s="1030"/>
      <c r="E24" s="106"/>
      <c r="F24" s="1030"/>
      <c r="G24" s="106"/>
      <c r="H24" s="1030"/>
      <c r="I24" s="106" t="s">
        <v>375</v>
      </c>
    </row>
    <row r="25" spans="1:9" ht="12.75">
      <c r="A25" s="1459" t="s">
        <v>443</v>
      </c>
      <c r="B25" s="1461" t="s">
        <v>776</v>
      </c>
      <c r="C25" s="1462"/>
      <c r="D25" s="1463" t="s">
        <v>7</v>
      </c>
      <c r="E25" s="1462"/>
      <c r="F25" s="1461" t="s">
        <v>8</v>
      </c>
      <c r="G25" s="1462"/>
      <c r="H25" s="1463" t="s">
        <v>468</v>
      </c>
      <c r="I25" s="1464"/>
    </row>
    <row r="26" spans="1:9" ht="24">
      <c r="A26" s="1460"/>
      <c r="B26" s="1035" t="s">
        <v>12</v>
      </c>
      <c r="C26" s="1034" t="s">
        <v>777</v>
      </c>
      <c r="D26" s="1033" t="s">
        <v>12</v>
      </c>
      <c r="E26" s="1034" t="s">
        <v>777</v>
      </c>
      <c r="F26" s="1035" t="s">
        <v>12</v>
      </c>
      <c r="G26" s="1034" t="s">
        <v>777</v>
      </c>
      <c r="H26" s="1033" t="s">
        <v>12</v>
      </c>
      <c r="I26" s="1036" t="s">
        <v>777</v>
      </c>
    </row>
    <row r="27" spans="1:9" ht="15.75" customHeight="1">
      <c r="A27" s="1037" t="s">
        <v>778</v>
      </c>
      <c r="B27" s="1040">
        <v>0</v>
      </c>
      <c r="C27" s="1039">
        <v>0</v>
      </c>
      <c r="D27" s="1038">
        <v>0</v>
      </c>
      <c r="E27" s="1039">
        <v>0</v>
      </c>
      <c r="F27" s="1060">
        <v>0</v>
      </c>
      <c r="G27" s="1039">
        <v>0</v>
      </c>
      <c r="H27" s="1061">
        <v>0</v>
      </c>
      <c r="I27" s="1346">
        <v>0</v>
      </c>
    </row>
    <row r="28" spans="1:9" ht="15.75" customHeight="1">
      <c r="A28" s="1037" t="s">
        <v>779</v>
      </c>
      <c r="B28" s="1040">
        <v>0</v>
      </c>
      <c r="C28" s="1039">
        <v>0</v>
      </c>
      <c r="D28" s="1038">
        <v>0</v>
      </c>
      <c r="E28" s="1039">
        <v>0</v>
      </c>
      <c r="F28" s="1060">
        <v>0</v>
      </c>
      <c r="G28" s="1039">
        <v>0</v>
      </c>
      <c r="H28" s="1061">
        <v>0</v>
      </c>
      <c r="I28" s="1346">
        <v>0</v>
      </c>
    </row>
    <row r="29" spans="1:9" ht="15.75" customHeight="1">
      <c r="A29" s="1037" t="s">
        <v>780</v>
      </c>
      <c r="B29" s="1040">
        <v>0</v>
      </c>
      <c r="C29" s="1039">
        <v>0</v>
      </c>
      <c r="D29" s="1038">
        <v>530</v>
      </c>
      <c r="E29" s="1039">
        <v>4.9897</v>
      </c>
      <c r="F29" s="1060">
        <v>0</v>
      </c>
      <c r="G29" s="1062">
        <v>0</v>
      </c>
      <c r="H29" s="1061">
        <v>0</v>
      </c>
      <c r="I29" s="1347">
        <v>0</v>
      </c>
    </row>
    <row r="30" spans="1:9" ht="15.75" customHeight="1">
      <c r="A30" s="1037" t="s">
        <v>781</v>
      </c>
      <c r="B30" s="1040">
        <v>49.6</v>
      </c>
      <c r="C30" s="1039">
        <v>2.4316</v>
      </c>
      <c r="D30" s="1038">
        <v>300</v>
      </c>
      <c r="E30" s="1039">
        <v>3.516</v>
      </c>
      <c r="F30" s="1060">
        <v>0</v>
      </c>
      <c r="G30" s="1062">
        <v>0</v>
      </c>
      <c r="H30" s="1061">
        <v>0</v>
      </c>
      <c r="I30" s="1347">
        <v>0</v>
      </c>
    </row>
    <row r="31" spans="1:9" ht="15.75" customHeight="1">
      <c r="A31" s="1037" t="s">
        <v>782</v>
      </c>
      <c r="B31" s="1040">
        <v>0</v>
      </c>
      <c r="C31" s="1039">
        <v>0</v>
      </c>
      <c r="D31" s="1038">
        <v>0</v>
      </c>
      <c r="E31" s="1039">
        <v>0</v>
      </c>
      <c r="F31" s="1060">
        <v>0</v>
      </c>
      <c r="G31" s="1039">
        <v>0</v>
      </c>
      <c r="H31" s="1061">
        <v>0</v>
      </c>
      <c r="I31" s="1346">
        <v>0</v>
      </c>
    </row>
    <row r="32" spans="1:9" ht="15.75" customHeight="1">
      <c r="A32" s="1037" t="s">
        <v>783</v>
      </c>
      <c r="B32" s="1040">
        <v>0</v>
      </c>
      <c r="C32" s="1039">
        <v>0</v>
      </c>
      <c r="D32" s="1038">
        <v>0</v>
      </c>
      <c r="E32" s="1039">
        <v>0</v>
      </c>
      <c r="F32" s="1060">
        <v>0</v>
      </c>
      <c r="G32" s="1039">
        <v>0</v>
      </c>
      <c r="H32" s="1061">
        <v>0</v>
      </c>
      <c r="I32" s="1346">
        <v>0</v>
      </c>
    </row>
    <row r="33" spans="1:9" ht="15.75" customHeight="1">
      <c r="A33" s="1037" t="s">
        <v>784</v>
      </c>
      <c r="B33" s="1040">
        <v>1072.2</v>
      </c>
      <c r="C33" s="1039">
        <v>2.2887</v>
      </c>
      <c r="D33" s="1038">
        <v>0</v>
      </c>
      <c r="E33" s="1039">
        <v>0</v>
      </c>
      <c r="F33" s="1060">
        <v>0</v>
      </c>
      <c r="G33" s="1039">
        <v>0</v>
      </c>
      <c r="H33" s="1061">
        <v>0</v>
      </c>
      <c r="I33" s="1346">
        <v>0</v>
      </c>
    </row>
    <row r="34" spans="1:9" ht="15.75" customHeight="1">
      <c r="A34" s="1037" t="s">
        <v>785</v>
      </c>
      <c r="B34" s="1040">
        <v>190</v>
      </c>
      <c r="C34" s="1039">
        <v>2.1122</v>
      </c>
      <c r="D34" s="1038">
        <v>0</v>
      </c>
      <c r="E34" s="1039">
        <v>0</v>
      </c>
      <c r="F34" s="1060">
        <v>0</v>
      </c>
      <c r="G34" s="1039">
        <v>0</v>
      </c>
      <c r="H34" s="1061">
        <v>0</v>
      </c>
      <c r="I34" s="1346">
        <v>0</v>
      </c>
    </row>
    <row r="35" spans="1:9" ht="15.75" customHeight="1">
      <c r="A35" s="1037" t="s">
        <v>786</v>
      </c>
      <c r="B35" s="1040">
        <v>0</v>
      </c>
      <c r="C35" s="1039">
        <v>0</v>
      </c>
      <c r="D35" s="1038">
        <v>0</v>
      </c>
      <c r="E35" s="1039">
        <v>0</v>
      </c>
      <c r="F35" s="1060">
        <v>0</v>
      </c>
      <c r="G35" s="1039">
        <v>0</v>
      </c>
      <c r="H35" s="1061">
        <v>0</v>
      </c>
      <c r="I35" s="1346">
        <v>0</v>
      </c>
    </row>
    <row r="36" spans="1:9" ht="15.75" customHeight="1">
      <c r="A36" s="1037" t="s">
        <v>357</v>
      </c>
      <c r="B36" s="1040">
        <v>0</v>
      </c>
      <c r="C36" s="1039">
        <v>0</v>
      </c>
      <c r="D36" s="1038">
        <v>0</v>
      </c>
      <c r="E36" s="1039">
        <v>0</v>
      </c>
      <c r="F36" s="1063">
        <v>0</v>
      </c>
      <c r="G36" s="1043">
        <v>0</v>
      </c>
      <c r="H36" s="1061"/>
      <c r="I36" s="1042"/>
    </row>
    <row r="37" spans="1:9" ht="15.75" customHeight="1">
      <c r="A37" s="1037" t="s">
        <v>358</v>
      </c>
      <c r="B37" s="1040">
        <v>0</v>
      </c>
      <c r="C37" s="1039">
        <v>0</v>
      </c>
      <c r="D37" s="1038">
        <v>0</v>
      </c>
      <c r="E37" s="1039">
        <v>0</v>
      </c>
      <c r="F37" s="1063">
        <v>0</v>
      </c>
      <c r="G37" s="1043">
        <v>0</v>
      </c>
      <c r="H37" s="1061"/>
      <c r="I37" s="1042"/>
    </row>
    <row r="38" spans="1:9" ht="15.75" customHeight="1">
      <c r="A38" s="1045" t="s">
        <v>359</v>
      </c>
      <c r="B38" s="1064">
        <v>0</v>
      </c>
      <c r="C38" s="1047">
        <v>0</v>
      </c>
      <c r="D38" s="1048">
        <v>0</v>
      </c>
      <c r="E38" s="1049">
        <v>0</v>
      </c>
      <c r="F38" s="1065">
        <v>0</v>
      </c>
      <c r="G38" s="1049">
        <v>0</v>
      </c>
      <c r="H38" s="1066"/>
      <c r="I38" s="1051"/>
    </row>
    <row r="39" spans="1:9" ht="15.75" customHeight="1" thickBot="1">
      <c r="A39" s="1052" t="s">
        <v>362</v>
      </c>
      <c r="B39" s="1067">
        <f>SUM(B27:B38)</f>
        <v>1311.8</v>
      </c>
      <c r="C39" s="1054"/>
      <c r="D39" s="1053">
        <f>SUM(D27:D38)</f>
        <v>830</v>
      </c>
      <c r="E39" s="1054"/>
      <c r="F39" s="1068">
        <f>SUM(F27:F38)</f>
        <v>0</v>
      </c>
      <c r="G39" s="1056">
        <v>0</v>
      </c>
      <c r="H39" s="1069">
        <f>SUM(H27:H38)</f>
        <v>0</v>
      </c>
      <c r="I39" s="1058">
        <v>0</v>
      </c>
    </row>
    <row r="40" spans="1:9" ht="12.75">
      <c r="A40" s="441" t="s">
        <v>787</v>
      </c>
      <c r="B40" s="1059"/>
      <c r="C40" s="1059"/>
      <c r="D40" s="1059"/>
      <c r="E40" s="1059"/>
      <c r="F40" s="1059"/>
      <c r="G40" s="1059"/>
      <c r="H40" s="1059"/>
      <c r="I40" s="1059"/>
    </row>
    <row r="41" ht="12.75">
      <c r="A41" s="441" t="s">
        <v>791</v>
      </c>
    </row>
    <row r="42" ht="12.75">
      <c r="A42" s="441" t="s">
        <v>789</v>
      </c>
    </row>
  </sheetData>
  <sheetProtection/>
  <mergeCells count="14">
    <mergeCell ref="A1:I1"/>
    <mergeCell ref="A2:I2"/>
    <mergeCell ref="A4:A5"/>
    <mergeCell ref="B4:C4"/>
    <mergeCell ref="D4:E4"/>
    <mergeCell ref="F4:G4"/>
    <mergeCell ref="H4:I4"/>
    <mergeCell ref="A22:I22"/>
    <mergeCell ref="A23:I23"/>
    <mergeCell ref="A25:A26"/>
    <mergeCell ref="B25:C25"/>
    <mergeCell ref="D25:E25"/>
    <mergeCell ref="F25:G25"/>
    <mergeCell ref="H25:I2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G39"/>
  <sheetViews>
    <sheetView zoomScalePageLayoutView="0" workbookViewId="0" topLeftCell="A10">
      <selection activeCell="J8" sqref="J8"/>
    </sheetView>
  </sheetViews>
  <sheetFormatPr defaultColWidth="9.140625" defaultRowHeight="12.75"/>
  <cols>
    <col min="1" max="1" width="9.140625" style="1029" customWidth="1"/>
    <col min="2" max="2" width="14.140625" style="1029" customWidth="1"/>
    <col min="3" max="6" width="11.8515625" style="1029" customWidth="1"/>
    <col min="7" max="16384" width="9.140625" style="1029" customWidth="1"/>
  </cols>
  <sheetData>
    <row r="1" spans="2:7" ht="12.75">
      <c r="B1" s="1457" t="s">
        <v>169</v>
      </c>
      <c r="C1" s="1457"/>
      <c r="D1" s="1457"/>
      <c r="E1" s="1457"/>
      <c r="F1" s="1457"/>
      <c r="G1" s="153"/>
    </row>
    <row r="2" spans="2:7" ht="15.75">
      <c r="B2" s="1458" t="s">
        <v>792</v>
      </c>
      <c r="C2" s="1458"/>
      <c r="D2" s="1458"/>
      <c r="E2" s="1458"/>
      <c r="F2" s="1458"/>
      <c r="G2" s="1027"/>
    </row>
    <row r="3" spans="2:6" ht="13.5" thickBot="1">
      <c r="B3" s="18"/>
      <c r="C3" s="18"/>
      <c r="D3" s="106"/>
      <c r="E3" s="106"/>
      <c r="F3" s="106" t="s">
        <v>375</v>
      </c>
    </row>
    <row r="4" spans="2:6" ht="12.75">
      <c r="B4" s="1070" t="s">
        <v>443</v>
      </c>
      <c r="C4" s="1071" t="s">
        <v>776</v>
      </c>
      <c r="D4" s="1031" t="s">
        <v>7</v>
      </c>
      <c r="E4" s="1071" t="s">
        <v>8</v>
      </c>
      <c r="F4" s="1032" t="s">
        <v>468</v>
      </c>
    </row>
    <row r="5" spans="2:6" ht="15.75" customHeight="1">
      <c r="B5" s="1037" t="s">
        <v>778</v>
      </c>
      <c r="C5" s="1072">
        <v>0</v>
      </c>
      <c r="D5" s="1073">
        <v>0</v>
      </c>
      <c r="E5" s="1072">
        <v>0</v>
      </c>
      <c r="F5" s="1074">
        <v>0</v>
      </c>
    </row>
    <row r="6" spans="2:6" ht="15.75" customHeight="1">
      <c r="B6" s="1037" t="s">
        <v>779</v>
      </c>
      <c r="C6" s="1072">
        <v>0</v>
      </c>
      <c r="D6" s="1073">
        <v>0</v>
      </c>
      <c r="E6" s="1072">
        <v>0</v>
      </c>
      <c r="F6" s="1074">
        <v>0</v>
      </c>
    </row>
    <row r="7" spans="2:6" ht="15.75" customHeight="1">
      <c r="B7" s="1037" t="s">
        <v>780</v>
      </c>
      <c r="C7" s="1072">
        <v>0</v>
      </c>
      <c r="D7" s="1073">
        <v>0</v>
      </c>
      <c r="E7" s="1072">
        <v>0</v>
      </c>
      <c r="F7" s="1074">
        <v>0</v>
      </c>
    </row>
    <row r="8" spans="2:6" ht="15.75" customHeight="1">
      <c r="B8" s="1037" t="s">
        <v>781</v>
      </c>
      <c r="C8" s="1072">
        <v>1050</v>
      </c>
      <c r="D8" s="1073">
        <v>0</v>
      </c>
      <c r="E8" s="1072">
        <v>0</v>
      </c>
      <c r="F8" s="1074">
        <v>0</v>
      </c>
    </row>
    <row r="9" spans="2:6" ht="15.75" customHeight="1">
      <c r="B9" s="1037" t="s">
        <v>782</v>
      </c>
      <c r="C9" s="1072">
        <v>1610</v>
      </c>
      <c r="D9" s="1073">
        <v>0</v>
      </c>
      <c r="E9" s="1072">
        <v>0</v>
      </c>
      <c r="F9" s="1074">
        <v>0</v>
      </c>
    </row>
    <row r="10" spans="2:6" ht="15.75" customHeight="1">
      <c r="B10" s="1037" t="s">
        <v>783</v>
      </c>
      <c r="C10" s="1072">
        <v>0</v>
      </c>
      <c r="D10" s="1073">
        <v>0</v>
      </c>
      <c r="E10" s="1072">
        <v>0</v>
      </c>
      <c r="F10" s="1074">
        <v>2000</v>
      </c>
    </row>
    <row r="11" spans="2:6" ht="15.75" customHeight="1">
      <c r="B11" s="1037" t="s">
        <v>784</v>
      </c>
      <c r="C11" s="1072">
        <v>2800</v>
      </c>
      <c r="D11" s="1073">
        <v>450</v>
      </c>
      <c r="E11" s="1072">
        <v>0</v>
      </c>
      <c r="F11" s="1074">
        <v>5000</v>
      </c>
    </row>
    <row r="12" spans="2:6" ht="15.75" customHeight="1">
      <c r="B12" s="1037" t="s">
        <v>785</v>
      </c>
      <c r="C12" s="1072">
        <v>300</v>
      </c>
      <c r="D12" s="1073">
        <v>0</v>
      </c>
      <c r="E12" s="1072">
        <v>0</v>
      </c>
      <c r="F12" s="1074">
        <v>2000</v>
      </c>
    </row>
    <row r="13" spans="2:6" ht="15.75" customHeight="1">
      <c r="B13" s="1037" t="s">
        <v>786</v>
      </c>
      <c r="C13" s="1072">
        <v>0</v>
      </c>
      <c r="D13" s="1073">
        <v>0</v>
      </c>
      <c r="E13" s="1075">
        <v>0</v>
      </c>
      <c r="F13" s="1385" t="s">
        <v>650</v>
      </c>
    </row>
    <row r="14" spans="2:6" ht="15.75" customHeight="1">
      <c r="B14" s="1037" t="s">
        <v>357</v>
      </c>
      <c r="C14" s="1072">
        <v>600</v>
      </c>
      <c r="D14" s="1073">
        <v>0</v>
      </c>
      <c r="E14" s="1075">
        <v>2000</v>
      </c>
      <c r="F14" s="1074"/>
    </row>
    <row r="15" spans="2:6" ht="15.75" customHeight="1">
      <c r="B15" s="1037" t="s">
        <v>358</v>
      </c>
      <c r="C15" s="1072">
        <v>0</v>
      </c>
      <c r="D15" s="1073">
        <v>0</v>
      </c>
      <c r="E15" s="1075">
        <v>0</v>
      </c>
      <c r="F15" s="1074"/>
    </row>
    <row r="16" spans="2:6" ht="15.75" customHeight="1">
      <c r="B16" s="1045" t="s">
        <v>359</v>
      </c>
      <c r="C16" s="1076">
        <v>320</v>
      </c>
      <c r="D16" s="1077">
        <v>0</v>
      </c>
      <c r="E16" s="1078">
        <v>0</v>
      </c>
      <c r="F16" s="1079"/>
    </row>
    <row r="17" spans="2:6" ht="15.75" customHeight="1" thickBot="1">
      <c r="B17" s="1052" t="s">
        <v>362</v>
      </c>
      <c r="C17" s="1080">
        <f>SUM(C5:C16)</f>
        <v>6680</v>
      </c>
      <c r="D17" s="1080">
        <f>SUM(D5:D16)</f>
        <v>450</v>
      </c>
      <c r="E17" s="1081">
        <f>SUM(E5:E16)</f>
        <v>2000</v>
      </c>
      <c r="F17" s="1082">
        <f>SUM(F5:F16)</f>
        <v>9000</v>
      </c>
    </row>
    <row r="18" ht="15.75" customHeight="1">
      <c r="B18" s="441" t="s">
        <v>793</v>
      </c>
    </row>
    <row r="19" ht="15.75" customHeight="1">
      <c r="B19" s="441" t="s">
        <v>789</v>
      </c>
    </row>
    <row r="20" ht="17.25" customHeight="1">
      <c r="B20" s="441"/>
    </row>
    <row r="21" spans="2:6" ht="17.25" customHeight="1">
      <c r="B21" s="1465" t="s">
        <v>207</v>
      </c>
      <c r="C21" s="1465"/>
      <c r="D21" s="1465"/>
      <c r="E21" s="1465"/>
      <c r="F21" s="1465"/>
    </row>
    <row r="22" spans="2:6" ht="15.75">
      <c r="B22" s="1458" t="s">
        <v>794</v>
      </c>
      <c r="C22" s="1458"/>
      <c r="D22" s="1458"/>
      <c r="E22" s="1458"/>
      <c r="F22" s="1458"/>
    </row>
    <row r="23" spans="2:6" ht="13.5" thickBot="1">
      <c r="B23" s="18"/>
      <c r="C23" s="18"/>
      <c r="D23" s="106"/>
      <c r="E23" s="106"/>
      <c r="F23" s="106" t="s">
        <v>375</v>
      </c>
    </row>
    <row r="24" spans="2:6" ht="12.75">
      <c r="B24" s="1070" t="s">
        <v>443</v>
      </c>
      <c r="C24" s="1071" t="s">
        <v>776</v>
      </c>
      <c r="D24" s="1031" t="s">
        <v>7</v>
      </c>
      <c r="E24" s="1031" t="s">
        <v>8</v>
      </c>
      <c r="F24" s="1032" t="s">
        <v>468</v>
      </c>
    </row>
    <row r="25" spans="2:6" ht="12.75">
      <c r="B25" s="1037" t="s">
        <v>778</v>
      </c>
      <c r="C25" s="1072">
        <v>0</v>
      </c>
      <c r="D25" s="1073">
        <v>0</v>
      </c>
      <c r="E25" s="1073">
        <v>2590</v>
      </c>
      <c r="F25" s="1074">
        <v>0</v>
      </c>
    </row>
    <row r="26" spans="2:6" ht="12.75">
      <c r="B26" s="1037" t="s">
        <v>779</v>
      </c>
      <c r="C26" s="1072">
        <v>0</v>
      </c>
      <c r="D26" s="1073">
        <v>0</v>
      </c>
      <c r="E26" s="1073">
        <v>1500</v>
      </c>
      <c r="F26" s="1074">
        <v>1000</v>
      </c>
    </row>
    <row r="27" spans="2:6" ht="12.75">
      <c r="B27" s="1037" t="s">
        <v>780</v>
      </c>
      <c r="C27" s="1072">
        <v>1500</v>
      </c>
      <c r="D27" s="1073">
        <v>0</v>
      </c>
      <c r="E27" s="1073">
        <v>1500</v>
      </c>
      <c r="F27" s="1074">
        <v>4570</v>
      </c>
    </row>
    <row r="28" spans="2:6" ht="12.75">
      <c r="B28" s="1037" t="s">
        <v>781</v>
      </c>
      <c r="C28" s="1072">
        <v>0</v>
      </c>
      <c r="D28" s="1073">
        <v>500</v>
      </c>
      <c r="E28" s="1073">
        <v>6150</v>
      </c>
      <c r="F28" s="1074">
        <v>0</v>
      </c>
    </row>
    <row r="29" spans="2:6" ht="12.75">
      <c r="B29" s="1037" t="s">
        <v>782</v>
      </c>
      <c r="C29" s="1072">
        <v>0</v>
      </c>
      <c r="D29" s="1073">
        <v>1500</v>
      </c>
      <c r="E29" s="1073">
        <v>750</v>
      </c>
      <c r="F29" s="1074">
        <v>0</v>
      </c>
    </row>
    <row r="30" spans="2:6" ht="12.75">
      <c r="B30" s="1037" t="s">
        <v>783</v>
      </c>
      <c r="C30" s="1072">
        <v>2570</v>
      </c>
      <c r="D30" s="1073">
        <v>2000</v>
      </c>
      <c r="E30" s="1073">
        <v>1070</v>
      </c>
      <c r="F30" s="1074">
        <v>0</v>
      </c>
    </row>
    <row r="31" spans="2:6" ht="12.75">
      <c r="B31" s="1037" t="s">
        <v>784</v>
      </c>
      <c r="C31" s="1072">
        <v>0</v>
      </c>
      <c r="D31" s="1073">
        <v>1000</v>
      </c>
      <c r="E31" s="1073">
        <v>0</v>
      </c>
      <c r="F31" s="1074">
        <v>0</v>
      </c>
    </row>
    <row r="32" spans="2:6" ht="12.75">
      <c r="B32" s="1037" t="s">
        <v>785</v>
      </c>
      <c r="C32" s="1072">
        <v>0</v>
      </c>
      <c r="D32" s="1073">
        <v>0</v>
      </c>
      <c r="E32" s="1073">
        <v>500</v>
      </c>
      <c r="F32" s="1074">
        <v>0</v>
      </c>
    </row>
    <row r="33" spans="2:6" ht="12.75">
      <c r="B33" s="1037" t="s">
        <v>786</v>
      </c>
      <c r="C33" s="1072">
        <v>1200</v>
      </c>
      <c r="D33" s="1073">
        <v>1500</v>
      </c>
      <c r="E33" s="1073">
        <v>0</v>
      </c>
      <c r="F33" s="1083">
        <v>1000</v>
      </c>
    </row>
    <row r="34" spans="2:6" ht="12.75">
      <c r="B34" s="1037" t="s">
        <v>357</v>
      </c>
      <c r="C34" s="1072">
        <v>0</v>
      </c>
      <c r="D34" s="1073">
        <v>0</v>
      </c>
      <c r="E34" s="1084">
        <v>0</v>
      </c>
      <c r="F34" s="1074"/>
    </row>
    <row r="35" spans="2:6" ht="12.75">
      <c r="B35" s="1037" t="s">
        <v>358</v>
      </c>
      <c r="C35" s="1072">
        <v>0</v>
      </c>
      <c r="D35" s="1073">
        <v>0</v>
      </c>
      <c r="E35" s="1084">
        <v>0</v>
      </c>
      <c r="F35" s="1074"/>
    </row>
    <row r="36" spans="2:6" ht="12.75">
      <c r="B36" s="1045" t="s">
        <v>359</v>
      </c>
      <c r="C36" s="1076">
        <v>0</v>
      </c>
      <c r="D36" s="1077">
        <v>0</v>
      </c>
      <c r="E36" s="1077">
        <v>280</v>
      </c>
      <c r="F36" s="1079"/>
    </row>
    <row r="37" spans="2:6" ht="13.5" thickBot="1">
      <c r="B37" s="1052" t="s">
        <v>362</v>
      </c>
      <c r="C37" s="1080">
        <f>SUM(C25:C36)</f>
        <v>5270</v>
      </c>
      <c r="D37" s="1080">
        <f>SUM(D25:D36)</f>
        <v>6500</v>
      </c>
      <c r="E37" s="1085">
        <f>SUM(E25:E36)</f>
        <v>14340</v>
      </c>
      <c r="F37" s="1082">
        <f>SUM(F25:F36)</f>
        <v>6570</v>
      </c>
    </row>
    <row r="38" ht="12.75">
      <c r="B38" s="441" t="s">
        <v>795</v>
      </c>
    </row>
    <row r="39" ht="12.75">
      <c r="B39" s="441" t="s">
        <v>789</v>
      </c>
    </row>
  </sheetData>
  <sheetProtection/>
  <mergeCells count="4">
    <mergeCell ref="B1:F1"/>
    <mergeCell ref="B2:F2"/>
    <mergeCell ref="B21:F21"/>
    <mergeCell ref="B22:F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P22"/>
  <sheetViews>
    <sheetView zoomScalePageLayoutView="0" workbookViewId="0" topLeftCell="A1">
      <selection activeCell="F24" sqref="F24"/>
    </sheetView>
  </sheetViews>
  <sheetFormatPr defaultColWidth="9.140625" defaultRowHeight="12.75"/>
  <cols>
    <col min="1" max="1" width="11.57421875" style="18" bestFit="1" customWidth="1"/>
    <col min="2" max="2" width="9.00390625" style="18" hidden="1" customWidth="1"/>
    <col min="3" max="3" width="8.140625" style="18" hidden="1" customWidth="1"/>
    <col min="4" max="4" width="9.00390625" style="18" hidden="1" customWidth="1"/>
    <col min="5" max="5" width="9.00390625" style="18" bestFit="1" customWidth="1"/>
    <col min="6" max="6" width="8.140625" style="18" bestFit="1" customWidth="1"/>
    <col min="7" max="8" width="9.00390625" style="18" bestFit="1" customWidth="1"/>
    <col min="9" max="9" width="6.8515625" style="18" bestFit="1" customWidth="1"/>
    <col min="10" max="11" width="9.00390625" style="18" bestFit="1" customWidth="1"/>
    <col min="12" max="12" width="6.8515625" style="18" bestFit="1" customWidth="1"/>
    <col min="13" max="13" width="9.00390625" style="18" customWidth="1"/>
    <col min="14" max="14" width="9.00390625" style="18" bestFit="1" customWidth="1"/>
    <col min="15" max="15" width="6.8515625" style="18" bestFit="1" customWidth="1"/>
    <col min="16" max="16" width="9.00390625" style="18" customWidth="1"/>
    <col min="17" max="16384" width="9.140625" style="18" customWidth="1"/>
  </cols>
  <sheetData>
    <row r="1" spans="1:16" ht="15.75">
      <c r="A1" s="1466" t="s">
        <v>213</v>
      </c>
      <c r="B1" s="1466"/>
      <c r="C1" s="1466"/>
      <c r="D1" s="1466"/>
      <c r="E1" s="1466"/>
      <c r="F1" s="1466"/>
      <c r="G1" s="1466"/>
      <c r="H1" s="1466"/>
      <c r="I1" s="1466"/>
      <c r="J1" s="1466"/>
      <c r="K1" s="1466"/>
      <c r="L1" s="1466"/>
      <c r="M1" s="1466"/>
      <c r="N1" s="1466"/>
      <c r="O1" s="1466"/>
      <c r="P1" s="1466"/>
    </row>
    <row r="2" spans="1:16" ht="20.25">
      <c r="A2" s="1467" t="s">
        <v>796</v>
      </c>
      <c r="B2" s="1467"/>
      <c r="C2" s="1467"/>
      <c r="D2" s="1467"/>
      <c r="E2" s="1467"/>
      <c r="F2" s="1467"/>
      <c r="G2" s="1467"/>
      <c r="H2" s="1467"/>
      <c r="I2" s="1467"/>
      <c r="J2" s="1467"/>
      <c r="K2" s="1467"/>
      <c r="L2" s="1467"/>
      <c r="M2" s="1467"/>
      <c r="N2" s="1467"/>
      <c r="O2" s="1467"/>
      <c r="P2" s="1467"/>
    </row>
    <row r="3" spans="1:10" ht="12.75" hidden="1">
      <c r="A3" s="1468" t="s">
        <v>797</v>
      </c>
      <c r="B3" s="1468"/>
      <c r="C3" s="1468"/>
      <c r="D3" s="1468"/>
      <c r="E3" s="1468"/>
      <c r="F3" s="1468"/>
      <c r="G3" s="1468"/>
      <c r="H3" s="1468"/>
      <c r="I3" s="1468"/>
      <c r="J3" s="1468"/>
    </row>
    <row r="4" spans="1:16" ht="13.5" thickBot="1">
      <c r="A4" s="1086"/>
      <c r="B4" s="1086"/>
      <c r="C4" s="1086"/>
      <c r="D4" s="1086"/>
      <c r="E4" s="1086"/>
      <c r="F4" s="1086"/>
      <c r="G4" s="1086"/>
      <c r="H4" s="1086"/>
      <c r="I4" s="422"/>
      <c r="J4" s="422"/>
      <c r="K4" s="1086"/>
      <c r="L4" s="422"/>
      <c r="M4" s="106"/>
      <c r="N4" s="1086"/>
      <c r="O4" s="422"/>
      <c r="P4" s="106" t="s">
        <v>375</v>
      </c>
    </row>
    <row r="5" spans="1:16" ht="12.75">
      <c r="A5" s="1087"/>
      <c r="B5" s="1469" t="s">
        <v>798</v>
      </c>
      <c r="C5" s="1470"/>
      <c r="D5" s="1471"/>
      <c r="E5" s="1469" t="s">
        <v>776</v>
      </c>
      <c r="F5" s="1470"/>
      <c r="G5" s="1471"/>
      <c r="H5" s="1470" t="s">
        <v>7</v>
      </c>
      <c r="I5" s="1470"/>
      <c r="J5" s="1471"/>
      <c r="K5" s="1470" t="s">
        <v>8</v>
      </c>
      <c r="L5" s="1470"/>
      <c r="M5" s="1471"/>
      <c r="N5" s="1470" t="s">
        <v>468</v>
      </c>
      <c r="O5" s="1470"/>
      <c r="P5" s="1472"/>
    </row>
    <row r="6" spans="1:16" s="1093" customFormat="1" ht="24">
      <c r="A6" s="1088" t="s">
        <v>443</v>
      </c>
      <c r="B6" s="1089" t="s">
        <v>799</v>
      </c>
      <c r="C6" s="1090" t="s">
        <v>800</v>
      </c>
      <c r="D6" s="1091" t="s">
        <v>801</v>
      </c>
      <c r="E6" s="1089" t="s">
        <v>799</v>
      </c>
      <c r="F6" s="1090" t="s">
        <v>800</v>
      </c>
      <c r="G6" s="1091" t="s">
        <v>801</v>
      </c>
      <c r="H6" s="1090" t="s">
        <v>799</v>
      </c>
      <c r="I6" s="1090" t="s">
        <v>800</v>
      </c>
      <c r="J6" s="1091" t="s">
        <v>801</v>
      </c>
      <c r="K6" s="1090" t="s">
        <v>799</v>
      </c>
      <c r="L6" s="1090" t="s">
        <v>800</v>
      </c>
      <c r="M6" s="1091" t="s">
        <v>801</v>
      </c>
      <c r="N6" s="1090" t="s">
        <v>799</v>
      </c>
      <c r="O6" s="1090" t="s">
        <v>800</v>
      </c>
      <c r="P6" s="1092" t="s">
        <v>801</v>
      </c>
    </row>
    <row r="7" spans="1:16" ht="15" customHeight="1">
      <c r="A7" s="835" t="s">
        <v>778</v>
      </c>
      <c r="B7" s="1094">
        <v>735.39</v>
      </c>
      <c r="C7" s="1095">
        <v>0</v>
      </c>
      <c r="D7" s="1096">
        <f>SUM(B7-C7)</f>
        <v>735.39</v>
      </c>
      <c r="E7" s="1097">
        <v>1357.5</v>
      </c>
      <c r="F7" s="1098">
        <v>0</v>
      </c>
      <c r="G7" s="1099">
        <f>SUM(E7-F7)</f>
        <v>1357.5</v>
      </c>
      <c r="H7" s="1098">
        <v>1699.84</v>
      </c>
      <c r="I7" s="1098">
        <v>522.736</v>
      </c>
      <c r="J7" s="1099">
        <f>SUM(H7-I7)+0.01</f>
        <v>1177.1139999999998</v>
      </c>
      <c r="K7" s="1098">
        <v>6548.66</v>
      </c>
      <c r="L7" s="1098">
        <v>0</v>
      </c>
      <c r="M7" s="1099">
        <f aca="true" t="shared" si="0" ref="M7:M18">SUM(K7-L7)</f>
        <v>6548.66</v>
      </c>
      <c r="N7" s="1095">
        <v>2250.71</v>
      </c>
      <c r="O7" s="1095">
        <v>0</v>
      </c>
      <c r="P7" s="1100">
        <f aca="true" t="shared" si="1" ref="P7:P12">SUM(N7-O7)</f>
        <v>2250.71</v>
      </c>
    </row>
    <row r="8" spans="1:16" ht="15" customHeight="1">
      <c r="A8" s="835" t="s">
        <v>779</v>
      </c>
      <c r="B8" s="1094">
        <v>1337.1</v>
      </c>
      <c r="C8" s="1095">
        <v>0</v>
      </c>
      <c r="D8" s="1096">
        <f aca="true" t="shared" si="2" ref="D8:D18">SUM(B8-C8)</f>
        <v>1337.1</v>
      </c>
      <c r="E8" s="1097">
        <v>2067.5</v>
      </c>
      <c r="F8" s="1098">
        <v>0</v>
      </c>
      <c r="G8" s="1099">
        <f aca="true" t="shared" si="3" ref="G8:G18">SUM(E8-F8)</f>
        <v>2067.5</v>
      </c>
      <c r="H8" s="1098">
        <v>2160.84</v>
      </c>
      <c r="I8" s="1098">
        <v>0</v>
      </c>
      <c r="J8" s="1099">
        <f aca="true" t="shared" si="4" ref="J8:J19">SUM(H8-I8)</f>
        <v>2160.84</v>
      </c>
      <c r="K8" s="1098">
        <v>4746.41</v>
      </c>
      <c r="L8" s="1098">
        <v>0</v>
      </c>
      <c r="M8" s="1099">
        <f t="shared" si="0"/>
        <v>4746.41</v>
      </c>
      <c r="N8" s="1095">
        <v>4792.01</v>
      </c>
      <c r="O8" s="1095">
        <v>400.38</v>
      </c>
      <c r="P8" s="1100">
        <f t="shared" si="1"/>
        <v>4391.63</v>
      </c>
    </row>
    <row r="9" spans="1:16" ht="15" customHeight="1">
      <c r="A9" s="835" t="s">
        <v>780</v>
      </c>
      <c r="B9" s="1094">
        <v>3529.54</v>
      </c>
      <c r="C9" s="1095">
        <v>0</v>
      </c>
      <c r="D9" s="1096">
        <f t="shared" si="2"/>
        <v>3529.54</v>
      </c>
      <c r="E9" s="1097">
        <v>3687.8</v>
      </c>
      <c r="F9" s="1098">
        <v>0</v>
      </c>
      <c r="G9" s="1099">
        <f t="shared" si="3"/>
        <v>3687.8</v>
      </c>
      <c r="H9" s="1098">
        <v>3783.86</v>
      </c>
      <c r="I9" s="1098">
        <v>0</v>
      </c>
      <c r="J9" s="1099">
        <f t="shared" si="4"/>
        <v>3783.86</v>
      </c>
      <c r="K9" s="1098">
        <v>5593.18</v>
      </c>
      <c r="L9" s="1098">
        <v>0</v>
      </c>
      <c r="M9" s="1099">
        <f t="shared" si="0"/>
        <v>5593.18</v>
      </c>
      <c r="N9" s="1095">
        <v>7387.13</v>
      </c>
      <c r="O9" s="1095">
        <v>0</v>
      </c>
      <c r="P9" s="1100">
        <f t="shared" si="1"/>
        <v>7387.13</v>
      </c>
    </row>
    <row r="10" spans="1:16" ht="15" customHeight="1">
      <c r="A10" s="835" t="s">
        <v>781</v>
      </c>
      <c r="B10" s="1094">
        <v>2685.96</v>
      </c>
      <c r="C10" s="1095">
        <v>0</v>
      </c>
      <c r="D10" s="1096">
        <f t="shared" si="2"/>
        <v>2685.96</v>
      </c>
      <c r="E10" s="1097">
        <v>2435.07</v>
      </c>
      <c r="F10" s="1098">
        <v>1088.43</v>
      </c>
      <c r="G10" s="1099">
        <f t="shared" si="3"/>
        <v>1346.64</v>
      </c>
      <c r="H10" s="1098">
        <v>6195.489499999999</v>
      </c>
      <c r="I10" s="1098">
        <v>0</v>
      </c>
      <c r="J10" s="1099">
        <f t="shared" si="4"/>
        <v>6195.489499999999</v>
      </c>
      <c r="K10" s="1098">
        <v>5134.5</v>
      </c>
      <c r="L10" s="1098">
        <v>0</v>
      </c>
      <c r="M10" s="1099">
        <f t="shared" si="0"/>
        <v>5134.5</v>
      </c>
      <c r="N10" s="1095">
        <v>6602.39</v>
      </c>
      <c r="O10" s="1095">
        <v>0</v>
      </c>
      <c r="P10" s="1100">
        <f t="shared" si="1"/>
        <v>6602.39</v>
      </c>
    </row>
    <row r="11" spans="1:16" ht="15" customHeight="1">
      <c r="A11" s="835" t="s">
        <v>782</v>
      </c>
      <c r="B11" s="1094">
        <v>2257.5</v>
      </c>
      <c r="C11" s="1095">
        <v>496.34</v>
      </c>
      <c r="D11" s="1096">
        <f t="shared" si="2"/>
        <v>1761.16</v>
      </c>
      <c r="E11" s="1097">
        <v>3233.32</v>
      </c>
      <c r="F11" s="1098">
        <v>0</v>
      </c>
      <c r="G11" s="1099">
        <f t="shared" si="3"/>
        <v>3233.32</v>
      </c>
      <c r="H11" s="1098">
        <v>4826.32</v>
      </c>
      <c r="I11" s="1098">
        <v>0</v>
      </c>
      <c r="J11" s="1099">
        <f t="shared" si="4"/>
        <v>4826.32</v>
      </c>
      <c r="K11" s="1098">
        <v>6876.1</v>
      </c>
      <c r="L11" s="1098">
        <v>0</v>
      </c>
      <c r="M11" s="1099">
        <f t="shared" si="0"/>
        <v>6876.1</v>
      </c>
      <c r="N11" s="1095">
        <v>9124.41</v>
      </c>
      <c r="O11" s="1095">
        <v>0</v>
      </c>
      <c r="P11" s="1100">
        <f t="shared" si="1"/>
        <v>9124.41</v>
      </c>
    </row>
    <row r="12" spans="1:16" ht="15" customHeight="1">
      <c r="A12" s="835" t="s">
        <v>783</v>
      </c>
      <c r="B12" s="1094">
        <v>2901.58</v>
      </c>
      <c r="C12" s="1095">
        <v>0</v>
      </c>
      <c r="D12" s="1096">
        <f t="shared" si="2"/>
        <v>2901.58</v>
      </c>
      <c r="E12" s="1097">
        <v>4718.09</v>
      </c>
      <c r="F12" s="1098">
        <v>0</v>
      </c>
      <c r="G12" s="1099">
        <f t="shared" si="3"/>
        <v>4718.09</v>
      </c>
      <c r="H12" s="1098">
        <v>4487.173</v>
      </c>
      <c r="I12" s="1098">
        <v>131.742</v>
      </c>
      <c r="J12" s="1099">
        <f t="shared" si="4"/>
        <v>4355.431</v>
      </c>
      <c r="K12" s="1098">
        <v>5420.58</v>
      </c>
      <c r="L12" s="1098">
        <v>0</v>
      </c>
      <c r="M12" s="1099">
        <f t="shared" si="0"/>
        <v>5420.58</v>
      </c>
      <c r="N12" s="1095">
        <v>5915.13</v>
      </c>
      <c r="O12" s="1095">
        <v>0</v>
      </c>
      <c r="P12" s="1100">
        <f t="shared" si="1"/>
        <v>5915.13</v>
      </c>
    </row>
    <row r="13" spans="1:16" ht="15" customHeight="1">
      <c r="A13" s="835" t="s">
        <v>784</v>
      </c>
      <c r="B13" s="1094">
        <v>1893.9</v>
      </c>
      <c r="C13" s="1095">
        <v>0</v>
      </c>
      <c r="D13" s="1096">
        <f t="shared" si="2"/>
        <v>1893.9</v>
      </c>
      <c r="E13" s="1097">
        <v>2090.36</v>
      </c>
      <c r="F13" s="1098">
        <v>1750.53</v>
      </c>
      <c r="G13" s="1099">
        <f t="shared" si="3"/>
        <v>339.83000000000015</v>
      </c>
      <c r="H13" s="1098">
        <v>2934.97</v>
      </c>
      <c r="I13" s="1098">
        <v>0</v>
      </c>
      <c r="J13" s="1099">
        <f t="shared" si="4"/>
        <v>2934.97</v>
      </c>
      <c r="K13" s="1098">
        <v>3363.4045</v>
      </c>
      <c r="L13" s="1098">
        <v>511.488</v>
      </c>
      <c r="M13" s="1099">
        <f t="shared" si="0"/>
        <v>2851.9165000000003</v>
      </c>
      <c r="N13" s="1095">
        <v>7033.12</v>
      </c>
      <c r="O13" s="1095">
        <v>548.94</v>
      </c>
      <c r="P13" s="1100">
        <v>6484.18</v>
      </c>
    </row>
    <row r="14" spans="1:16" ht="15" customHeight="1">
      <c r="A14" s="835" t="s">
        <v>785</v>
      </c>
      <c r="B14" s="1094">
        <v>1962.72</v>
      </c>
      <c r="C14" s="1095">
        <v>0</v>
      </c>
      <c r="D14" s="1096">
        <f t="shared" si="2"/>
        <v>1962.72</v>
      </c>
      <c r="E14" s="1097">
        <v>2120.21</v>
      </c>
      <c r="F14" s="1098">
        <v>0</v>
      </c>
      <c r="G14" s="1099">
        <f t="shared" si="3"/>
        <v>2120.21</v>
      </c>
      <c r="H14" s="1098">
        <v>5263.02</v>
      </c>
      <c r="I14" s="1098">
        <v>0</v>
      </c>
      <c r="J14" s="1099">
        <f t="shared" si="4"/>
        <v>5263.02</v>
      </c>
      <c r="K14" s="1098">
        <v>7260.27</v>
      </c>
      <c r="L14" s="1098">
        <v>0</v>
      </c>
      <c r="M14" s="1099">
        <f t="shared" si="0"/>
        <v>7260.27</v>
      </c>
      <c r="N14" s="1095">
        <v>12834.02</v>
      </c>
      <c r="O14" s="1095">
        <v>0</v>
      </c>
      <c r="P14" s="1100">
        <v>12834.02</v>
      </c>
    </row>
    <row r="15" spans="1:16" ht="15" customHeight="1">
      <c r="A15" s="835" t="s">
        <v>786</v>
      </c>
      <c r="B15" s="1094">
        <v>2955.37</v>
      </c>
      <c r="C15" s="1095">
        <v>0</v>
      </c>
      <c r="D15" s="1096">
        <f t="shared" si="2"/>
        <v>2955.37</v>
      </c>
      <c r="E15" s="1097">
        <v>6237.81</v>
      </c>
      <c r="F15" s="1098">
        <v>0</v>
      </c>
      <c r="G15" s="1099">
        <f t="shared" si="3"/>
        <v>6237.81</v>
      </c>
      <c r="H15" s="1098">
        <v>3922.8</v>
      </c>
      <c r="I15" s="1098">
        <v>0</v>
      </c>
      <c r="J15" s="1099">
        <f t="shared" si="4"/>
        <v>3922.8</v>
      </c>
      <c r="K15" s="1095">
        <v>3531.87</v>
      </c>
      <c r="L15" s="1095">
        <v>0</v>
      </c>
      <c r="M15" s="1096">
        <f t="shared" si="0"/>
        <v>3531.87</v>
      </c>
      <c r="N15" s="1095">
        <v>10993.26</v>
      </c>
      <c r="O15" s="1095">
        <v>0</v>
      </c>
      <c r="P15" s="1100">
        <v>10993.26</v>
      </c>
    </row>
    <row r="16" spans="1:16" ht="15" customHeight="1">
      <c r="A16" s="835" t="s">
        <v>357</v>
      </c>
      <c r="B16" s="1094">
        <v>1971.17</v>
      </c>
      <c r="C16" s="1095">
        <v>408.86</v>
      </c>
      <c r="D16" s="1096">
        <f t="shared" si="2"/>
        <v>1562.31</v>
      </c>
      <c r="E16" s="1097">
        <v>3808.95</v>
      </c>
      <c r="F16" s="1098">
        <v>780.34</v>
      </c>
      <c r="G16" s="1099">
        <f t="shared" si="3"/>
        <v>3028.6099999999997</v>
      </c>
      <c r="H16" s="1098">
        <v>5023.75</v>
      </c>
      <c r="I16" s="1098">
        <v>0</v>
      </c>
      <c r="J16" s="1099">
        <f t="shared" si="4"/>
        <v>5023.75</v>
      </c>
      <c r="K16" s="1095">
        <v>4500.14</v>
      </c>
      <c r="L16" s="1095">
        <v>0</v>
      </c>
      <c r="M16" s="1096">
        <f t="shared" si="0"/>
        <v>4500.14</v>
      </c>
      <c r="N16" s="1095"/>
      <c r="O16" s="1095"/>
      <c r="P16" s="1100"/>
    </row>
    <row r="17" spans="1:16" ht="15" customHeight="1">
      <c r="A17" s="835" t="s">
        <v>358</v>
      </c>
      <c r="B17" s="1094">
        <v>4584.48</v>
      </c>
      <c r="C17" s="1095">
        <v>0</v>
      </c>
      <c r="D17" s="1096">
        <f t="shared" si="2"/>
        <v>4584.48</v>
      </c>
      <c r="E17" s="1097">
        <v>2288.94</v>
      </c>
      <c r="F17" s="1098">
        <v>0</v>
      </c>
      <c r="G17" s="1099">
        <f t="shared" si="3"/>
        <v>2288.94</v>
      </c>
      <c r="H17" s="1098">
        <v>9752.21</v>
      </c>
      <c r="I17" s="1098">
        <v>0</v>
      </c>
      <c r="J17" s="1099">
        <f t="shared" si="4"/>
        <v>9752.21</v>
      </c>
      <c r="K17" s="1095">
        <v>5395.53</v>
      </c>
      <c r="L17" s="1095">
        <v>0</v>
      </c>
      <c r="M17" s="1096">
        <f t="shared" si="0"/>
        <v>5395.53</v>
      </c>
      <c r="N17" s="1095"/>
      <c r="O17" s="1095"/>
      <c r="P17" s="1100"/>
    </row>
    <row r="18" spans="1:16" ht="15" customHeight="1">
      <c r="A18" s="1101" t="s">
        <v>359</v>
      </c>
      <c r="B18" s="1102">
        <v>3337.29</v>
      </c>
      <c r="C18" s="1103">
        <v>1132.25</v>
      </c>
      <c r="D18" s="1096">
        <f t="shared" si="2"/>
        <v>2205.04</v>
      </c>
      <c r="E18" s="1104">
        <v>3849.1</v>
      </c>
      <c r="F18" s="1105">
        <v>0</v>
      </c>
      <c r="G18" s="1096">
        <f t="shared" si="3"/>
        <v>3849.1</v>
      </c>
      <c r="H18" s="1095">
        <v>5827.24</v>
      </c>
      <c r="I18" s="1095">
        <v>0</v>
      </c>
      <c r="J18" s="1096">
        <f t="shared" si="4"/>
        <v>5827.24</v>
      </c>
      <c r="K18" s="1095">
        <v>6596.009</v>
      </c>
      <c r="L18" s="1095">
        <v>0</v>
      </c>
      <c r="M18" s="1096">
        <f t="shared" si="0"/>
        <v>6596.009</v>
      </c>
      <c r="N18" s="1095"/>
      <c r="O18" s="1095"/>
      <c r="P18" s="1100"/>
    </row>
    <row r="19" spans="1:16" s="1111" customFormat="1" ht="15" customHeight="1" thickBot="1">
      <c r="A19" s="1106" t="s">
        <v>362</v>
      </c>
      <c r="B19" s="1107">
        <f>SUM(B7:B18)</f>
        <v>30151.999999999996</v>
      </c>
      <c r="C19" s="1108">
        <f>SUM(C7:C18)</f>
        <v>2037.45</v>
      </c>
      <c r="D19" s="1109">
        <f>SUM(B19-C19)</f>
        <v>28114.549999999996</v>
      </c>
      <c r="E19" s="1107">
        <f>SUM(E7:E18)</f>
        <v>37894.65</v>
      </c>
      <c r="F19" s="1108">
        <f>SUM(F7:F18)</f>
        <v>3619.3</v>
      </c>
      <c r="G19" s="1109">
        <f>SUM(E19-F19)</f>
        <v>34275.35</v>
      </c>
      <c r="H19" s="1107">
        <f>SUM(H7:H18)</f>
        <v>55877.5125</v>
      </c>
      <c r="I19" s="1108">
        <f>SUM(I7:I18)</f>
        <v>654.478</v>
      </c>
      <c r="J19" s="1109">
        <f t="shared" si="4"/>
        <v>55223.034499999994</v>
      </c>
      <c r="K19" s="1107">
        <f>SUM(K7:K18)</f>
        <v>64966.6535</v>
      </c>
      <c r="L19" s="1108">
        <f>SUM(L7:L18)</f>
        <v>511.488</v>
      </c>
      <c r="M19" s="1109">
        <f>SUM(K19-L19)-0.01</f>
        <v>64455.1555</v>
      </c>
      <c r="N19" s="1107">
        <f>SUM(N7:N18)</f>
        <v>66932.18</v>
      </c>
      <c r="O19" s="1108">
        <f>SUM(O7:O18)</f>
        <v>949.32</v>
      </c>
      <c r="P19" s="1110">
        <f>SUM(N19-O19)</f>
        <v>65982.85999999999</v>
      </c>
    </row>
    <row r="20" spans="1:16" s="1111" customFormat="1" ht="15" customHeight="1">
      <c r="A20" s="1386"/>
      <c r="B20" s="1387"/>
      <c r="C20" s="1387"/>
      <c r="D20" s="1387"/>
      <c r="E20" s="1387"/>
      <c r="F20" s="1387"/>
      <c r="G20" s="1387"/>
      <c r="H20" s="1387"/>
      <c r="I20" s="1387"/>
      <c r="J20" s="1387"/>
      <c r="K20" s="1387"/>
      <c r="L20" s="1387"/>
      <c r="M20" s="1387"/>
      <c r="N20" s="1387"/>
      <c r="O20" s="1387"/>
      <c r="P20" s="1387"/>
    </row>
    <row r="21" s="833" customFormat="1" ht="16.5" customHeight="1">
      <c r="A21" s="833" t="s">
        <v>802</v>
      </c>
    </row>
    <row r="22" ht="12.75">
      <c r="A22" s="833"/>
    </row>
  </sheetData>
  <sheetProtection/>
  <mergeCells count="8">
    <mergeCell ref="A1:P1"/>
    <mergeCell ref="A2:P2"/>
    <mergeCell ref="A3:J3"/>
    <mergeCell ref="B5:D5"/>
    <mergeCell ref="E5:G5"/>
    <mergeCell ref="H5:J5"/>
    <mergeCell ref="K5:M5"/>
    <mergeCell ref="N5:P5"/>
  </mergeCell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P20"/>
  <sheetViews>
    <sheetView zoomScalePageLayoutView="0" workbookViewId="0" topLeftCell="A1">
      <selection activeCell="S2" sqref="S2"/>
    </sheetView>
  </sheetViews>
  <sheetFormatPr defaultColWidth="9.140625" defaultRowHeight="12.75"/>
  <cols>
    <col min="1" max="1" width="11.57421875" style="18" bestFit="1" customWidth="1"/>
    <col min="2" max="2" width="7.8515625" style="18" hidden="1" customWidth="1"/>
    <col min="3" max="3" width="6.00390625" style="18" hidden="1" customWidth="1"/>
    <col min="4" max="4" width="7.7109375" style="18" hidden="1" customWidth="1"/>
    <col min="5" max="5" width="7.8515625" style="18" bestFit="1" customWidth="1"/>
    <col min="6" max="6" width="6.00390625" style="18" bestFit="1" customWidth="1"/>
    <col min="7" max="7" width="7.7109375" style="18" bestFit="1" customWidth="1"/>
    <col min="8" max="8" width="7.8515625" style="18" bestFit="1" customWidth="1"/>
    <col min="9" max="9" width="5.140625" style="18" bestFit="1" customWidth="1"/>
    <col min="10" max="10" width="7.7109375" style="18" bestFit="1" customWidth="1"/>
    <col min="11" max="11" width="7.8515625" style="18" bestFit="1" customWidth="1"/>
    <col min="12" max="12" width="5.140625" style="18" bestFit="1" customWidth="1"/>
    <col min="13" max="13" width="8.140625" style="18" customWidth="1"/>
    <col min="14" max="14" width="7.8515625" style="18" bestFit="1" customWidth="1"/>
    <col min="15" max="15" width="5.8515625" style="18" customWidth="1"/>
    <col min="16" max="16" width="8.140625" style="18" customWidth="1"/>
    <col min="17" max="16384" width="9.140625" style="18" customWidth="1"/>
  </cols>
  <sheetData>
    <row r="1" spans="1:16" s="833" customFormat="1" ht="15.75">
      <c r="A1" s="1473" t="s">
        <v>262</v>
      </c>
      <c r="B1" s="1473"/>
      <c r="C1" s="1473"/>
      <c r="D1" s="1473"/>
      <c r="E1" s="1473"/>
      <c r="F1" s="1473"/>
      <c r="G1" s="1473"/>
      <c r="H1" s="1473"/>
      <c r="I1" s="1473"/>
      <c r="J1" s="1473"/>
      <c r="K1" s="1473"/>
      <c r="L1" s="1473"/>
      <c r="M1" s="1473"/>
      <c r="N1" s="1473"/>
      <c r="O1" s="1473"/>
      <c r="P1" s="1473"/>
    </row>
    <row r="2" spans="1:16" s="833" customFormat="1" ht="20.25">
      <c r="A2" s="1474" t="s">
        <v>796</v>
      </c>
      <c r="B2" s="1474"/>
      <c r="C2" s="1474"/>
      <c r="D2" s="1474"/>
      <c r="E2" s="1474"/>
      <c r="F2" s="1474"/>
      <c r="G2" s="1474"/>
      <c r="H2" s="1474"/>
      <c r="I2" s="1474"/>
      <c r="J2" s="1474"/>
      <c r="K2" s="1474"/>
      <c r="L2" s="1474"/>
      <c r="M2" s="1474"/>
      <c r="N2" s="1474"/>
      <c r="O2" s="1474"/>
      <c r="P2" s="1474"/>
    </row>
    <row r="3" spans="1:10" ht="12.75" hidden="1">
      <c r="A3" s="1468" t="s">
        <v>797</v>
      </c>
      <c r="B3" s="1468"/>
      <c r="C3" s="1468"/>
      <c r="D3" s="1468"/>
      <c r="E3" s="1468"/>
      <c r="F3" s="1468"/>
      <c r="G3" s="1468"/>
      <c r="H3" s="1468"/>
      <c r="I3" s="1468"/>
      <c r="J3" s="1468"/>
    </row>
    <row r="4" spans="1:16" ht="13.5" thickBot="1">
      <c r="A4" s="1086"/>
      <c r="B4" s="1086"/>
      <c r="C4" s="1086"/>
      <c r="D4" s="1086"/>
      <c r="E4" s="1086"/>
      <c r="F4" s="1086"/>
      <c r="G4" s="1086"/>
      <c r="H4" s="1086"/>
      <c r="I4" s="422"/>
      <c r="J4" s="422"/>
      <c r="K4" s="1086"/>
      <c r="L4" s="422"/>
      <c r="M4" s="106"/>
      <c r="N4" s="1086"/>
      <c r="O4" s="422"/>
      <c r="P4" s="106" t="s">
        <v>803</v>
      </c>
    </row>
    <row r="5" spans="1:16" ht="12.75">
      <c r="A5" s="1087"/>
      <c r="B5" s="1469" t="s">
        <v>798</v>
      </c>
      <c r="C5" s="1470"/>
      <c r="D5" s="1471"/>
      <c r="E5" s="1469" t="s">
        <v>776</v>
      </c>
      <c r="F5" s="1470"/>
      <c r="G5" s="1471"/>
      <c r="H5" s="1470" t="s">
        <v>7</v>
      </c>
      <c r="I5" s="1470"/>
      <c r="J5" s="1471"/>
      <c r="K5" s="1470" t="s">
        <v>8</v>
      </c>
      <c r="L5" s="1470"/>
      <c r="M5" s="1471"/>
      <c r="N5" s="1470" t="s">
        <v>468</v>
      </c>
      <c r="O5" s="1470"/>
      <c r="P5" s="1472"/>
    </row>
    <row r="6" spans="1:16" s="1093" customFormat="1" ht="24">
      <c r="A6" s="1088" t="s">
        <v>443</v>
      </c>
      <c r="B6" s="1089" t="s">
        <v>799</v>
      </c>
      <c r="C6" s="1090" t="s">
        <v>800</v>
      </c>
      <c r="D6" s="1091" t="s">
        <v>801</v>
      </c>
      <c r="E6" s="1089" t="s">
        <v>799</v>
      </c>
      <c r="F6" s="1090" t="s">
        <v>800</v>
      </c>
      <c r="G6" s="1091" t="s">
        <v>801</v>
      </c>
      <c r="H6" s="1090" t="s">
        <v>799</v>
      </c>
      <c r="I6" s="1090" t="s">
        <v>800</v>
      </c>
      <c r="J6" s="1091" t="s">
        <v>801</v>
      </c>
      <c r="K6" s="1090" t="s">
        <v>799</v>
      </c>
      <c r="L6" s="1090" t="s">
        <v>800</v>
      </c>
      <c r="M6" s="1091" t="s">
        <v>801</v>
      </c>
      <c r="N6" s="1090" t="s">
        <v>799</v>
      </c>
      <c r="O6" s="1090" t="s">
        <v>800</v>
      </c>
      <c r="P6" s="1092" t="s">
        <v>801</v>
      </c>
    </row>
    <row r="7" spans="1:16" ht="15" customHeight="1">
      <c r="A7" s="835" t="s">
        <v>778</v>
      </c>
      <c r="B7" s="1097">
        <v>9.8</v>
      </c>
      <c r="C7" s="1098">
        <v>0</v>
      </c>
      <c r="D7" s="1099">
        <f>SUM(B7-C7)</f>
        <v>9.8</v>
      </c>
      <c r="E7" s="1097">
        <v>18.2</v>
      </c>
      <c r="F7" s="1098">
        <v>0</v>
      </c>
      <c r="G7" s="1099">
        <f>SUM(E7-F7)</f>
        <v>18.2</v>
      </c>
      <c r="H7" s="1098">
        <v>24.1</v>
      </c>
      <c r="I7" s="1098">
        <v>7.4</v>
      </c>
      <c r="J7" s="1099">
        <f>SUM(H7-I7)</f>
        <v>16.700000000000003</v>
      </c>
      <c r="K7" s="1098">
        <v>87.5</v>
      </c>
      <c r="L7" s="1098">
        <v>0</v>
      </c>
      <c r="M7" s="1099">
        <f aca="true" t="shared" si="0" ref="M7:M18">SUM(K7-L7)</f>
        <v>87.5</v>
      </c>
      <c r="N7" s="1095">
        <v>34.55</v>
      </c>
      <c r="O7" s="1095">
        <v>0</v>
      </c>
      <c r="P7" s="1100">
        <f aca="true" t="shared" si="1" ref="P7:P12">SUM(N7-O7)</f>
        <v>34.55</v>
      </c>
    </row>
    <row r="8" spans="1:16" ht="15" customHeight="1">
      <c r="A8" s="835" t="s">
        <v>779</v>
      </c>
      <c r="B8" s="1097">
        <v>17.9</v>
      </c>
      <c r="C8" s="1098">
        <v>0</v>
      </c>
      <c r="D8" s="1099">
        <f aca="true" t="shared" si="2" ref="D8:D18">SUM(B8-C8)</f>
        <v>17.9</v>
      </c>
      <c r="E8" s="1097">
        <v>27.6</v>
      </c>
      <c r="F8" s="1098">
        <v>0</v>
      </c>
      <c r="G8" s="1099">
        <f aca="true" t="shared" si="3" ref="G8:G18">SUM(E8-F8)</f>
        <v>27.6</v>
      </c>
      <c r="H8" s="1098">
        <v>30.5</v>
      </c>
      <c r="I8" s="1098">
        <v>0</v>
      </c>
      <c r="J8" s="1099">
        <f aca="true" t="shared" si="4" ref="J8:J19">SUM(H8-I8)</f>
        <v>30.5</v>
      </c>
      <c r="K8" s="1098">
        <v>63.85</v>
      </c>
      <c r="L8" s="1098">
        <v>0</v>
      </c>
      <c r="M8" s="1099">
        <f t="shared" si="0"/>
        <v>63.85</v>
      </c>
      <c r="N8" s="1095">
        <v>72.9</v>
      </c>
      <c r="O8" s="1095">
        <v>6</v>
      </c>
      <c r="P8" s="1100">
        <f t="shared" si="1"/>
        <v>66.9</v>
      </c>
    </row>
    <row r="9" spans="1:16" ht="15" customHeight="1">
      <c r="A9" s="835" t="s">
        <v>780</v>
      </c>
      <c r="B9" s="1097">
        <v>47.6</v>
      </c>
      <c r="C9" s="1098">
        <v>0</v>
      </c>
      <c r="D9" s="1099">
        <f t="shared" si="2"/>
        <v>47.6</v>
      </c>
      <c r="E9" s="1097">
        <v>49.4</v>
      </c>
      <c r="F9" s="1098">
        <v>0</v>
      </c>
      <c r="G9" s="1099">
        <f t="shared" si="3"/>
        <v>49.4</v>
      </c>
      <c r="H9" s="1098">
        <v>53</v>
      </c>
      <c r="I9" s="1098">
        <v>0</v>
      </c>
      <c r="J9" s="1099">
        <f t="shared" si="4"/>
        <v>53</v>
      </c>
      <c r="K9" s="1098">
        <v>76.25</v>
      </c>
      <c r="L9" s="1098">
        <v>0</v>
      </c>
      <c r="M9" s="1099">
        <f t="shared" si="0"/>
        <v>76.25</v>
      </c>
      <c r="N9" s="1095">
        <v>115.9</v>
      </c>
      <c r="O9" s="1095">
        <v>0</v>
      </c>
      <c r="P9" s="1100">
        <f t="shared" si="1"/>
        <v>115.9</v>
      </c>
    </row>
    <row r="10" spans="1:16" ht="15" customHeight="1">
      <c r="A10" s="835" t="s">
        <v>781</v>
      </c>
      <c r="B10" s="1097">
        <v>36.4</v>
      </c>
      <c r="C10" s="1098">
        <v>0</v>
      </c>
      <c r="D10" s="1099">
        <f t="shared" si="2"/>
        <v>36.4</v>
      </c>
      <c r="E10" s="1097">
        <v>32.9</v>
      </c>
      <c r="F10" s="1098">
        <v>14.6</v>
      </c>
      <c r="G10" s="1099">
        <f t="shared" si="3"/>
        <v>18.299999999999997</v>
      </c>
      <c r="H10" s="1098">
        <v>84.35</v>
      </c>
      <c r="I10" s="1098">
        <v>0</v>
      </c>
      <c r="J10" s="1099">
        <f t="shared" si="4"/>
        <v>84.35</v>
      </c>
      <c r="K10" s="1098">
        <v>71.05</v>
      </c>
      <c r="L10" s="1098">
        <v>0</v>
      </c>
      <c r="M10" s="1099">
        <f t="shared" si="0"/>
        <v>71.05</v>
      </c>
      <c r="N10" s="1095">
        <v>104.1</v>
      </c>
      <c r="O10" s="1095">
        <v>0</v>
      </c>
      <c r="P10" s="1100">
        <f t="shared" si="1"/>
        <v>104.1</v>
      </c>
    </row>
    <row r="11" spans="1:16" ht="15" customHeight="1">
      <c r="A11" s="835" t="s">
        <v>782</v>
      </c>
      <c r="B11" s="1097">
        <v>30.4</v>
      </c>
      <c r="C11" s="1098">
        <v>6.7</v>
      </c>
      <c r="D11" s="1099">
        <f t="shared" si="2"/>
        <v>23.7</v>
      </c>
      <c r="E11" s="1097">
        <v>44.5</v>
      </c>
      <c r="F11" s="1098">
        <v>0</v>
      </c>
      <c r="G11" s="1099">
        <f t="shared" si="3"/>
        <v>44.5</v>
      </c>
      <c r="H11" s="1098">
        <v>65</v>
      </c>
      <c r="I11" s="1098">
        <v>0</v>
      </c>
      <c r="J11" s="1099">
        <f t="shared" si="4"/>
        <v>65</v>
      </c>
      <c r="K11" s="1098">
        <v>95.85</v>
      </c>
      <c r="L11" s="1098">
        <v>0</v>
      </c>
      <c r="M11" s="1099">
        <f t="shared" si="0"/>
        <v>95.85</v>
      </c>
      <c r="N11" s="1095">
        <v>143.4</v>
      </c>
      <c r="O11" s="1095">
        <v>0</v>
      </c>
      <c r="P11" s="1100">
        <f t="shared" si="1"/>
        <v>143.4</v>
      </c>
    </row>
    <row r="12" spans="1:16" ht="15" customHeight="1">
      <c r="A12" s="835" t="s">
        <v>783</v>
      </c>
      <c r="B12" s="1097">
        <v>39.2</v>
      </c>
      <c r="C12" s="1098">
        <v>0</v>
      </c>
      <c r="D12" s="1099">
        <f t="shared" si="2"/>
        <v>39.2</v>
      </c>
      <c r="E12" s="1097">
        <v>66.2</v>
      </c>
      <c r="F12" s="1098">
        <v>0</v>
      </c>
      <c r="G12" s="1099">
        <f t="shared" si="3"/>
        <v>66.2</v>
      </c>
      <c r="H12" s="1098">
        <v>62.3</v>
      </c>
      <c r="I12" s="1098">
        <v>1.8</v>
      </c>
      <c r="J12" s="1099">
        <f t="shared" si="4"/>
        <v>60.5</v>
      </c>
      <c r="K12" s="1098">
        <v>75.95</v>
      </c>
      <c r="L12" s="1098">
        <v>0</v>
      </c>
      <c r="M12" s="1099">
        <f t="shared" si="0"/>
        <v>75.95</v>
      </c>
      <c r="N12" s="1095">
        <v>93.3</v>
      </c>
      <c r="O12" s="1095">
        <v>0</v>
      </c>
      <c r="P12" s="1100">
        <f t="shared" si="1"/>
        <v>93.3</v>
      </c>
    </row>
    <row r="13" spans="1:16" ht="15" customHeight="1">
      <c r="A13" s="835" t="s">
        <v>784</v>
      </c>
      <c r="B13" s="1097">
        <v>25.7</v>
      </c>
      <c r="C13" s="1098">
        <v>0</v>
      </c>
      <c r="D13" s="1099">
        <f t="shared" si="2"/>
        <v>25.7</v>
      </c>
      <c r="E13" s="1097">
        <v>29.5</v>
      </c>
      <c r="F13" s="1098">
        <v>24.5</v>
      </c>
      <c r="G13" s="1099">
        <f t="shared" si="3"/>
        <v>5</v>
      </c>
      <c r="H13" s="1098">
        <v>41.2</v>
      </c>
      <c r="I13" s="1098">
        <v>0</v>
      </c>
      <c r="J13" s="1099">
        <f t="shared" si="4"/>
        <v>41.2</v>
      </c>
      <c r="K13" s="1098">
        <v>47.55</v>
      </c>
      <c r="L13" s="1098">
        <v>7.2</v>
      </c>
      <c r="M13" s="1099">
        <f t="shared" si="0"/>
        <v>40.349999999999994</v>
      </c>
      <c r="N13" s="1098">
        <v>111.05</v>
      </c>
      <c r="O13" s="1098">
        <v>8.6</v>
      </c>
      <c r="P13" s="1112">
        <v>102.45</v>
      </c>
    </row>
    <row r="14" spans="1:16" ht="15" customHeight="1">
      <c r="A14" s="835" t="s">
        <v>785</v>
      </c>
      <c r="B14" s="1097">
        <v>26.7</v>
      </c>
      <c r="C14" s="1098">
        <v>0</v>
      </c>
      <c r="D14" s="1099">
        <f t="shared" si="2"/>
        <v>26.7</v>
      </c>
      <c r="E14" s="1097">
        <v>29.9</v>
      </c>
      <c r="F14" s="1098">
        <v>0</v>
      </c>
      <c r="G14" s="1099">
        <f t="shared" si="3"/>
        <v>29.9</v>
      </c>
      <c r="H14" s="1098">
        <v>73.6</v>
      </c>
      <c r="I14" s="1098">
        <v>0</v>
      </c>
      <c r="J14" s="1099">
        <f t="shared" si="4"/>
        <v>73.6</v>
      </c>
      <c r="K14" s="1098">
        <v>102.5</v>
      </c>
      <c r="L14" s="1098">
        <v>0</v>
      </c>
      <c r="M14" s="1099">
        <f t="shared" si="0"/>
        <v>102.5</v>
      </c>
      <c r="N14" s="1098">
        <v>199.6</v>
      </c>
      <c r="O14" s="1098">
        <v>0</v>
      </c>
      <c r="P14" s="1112">
        <v>199.6</v>
      </c>
    </row>
    <row r="15" spans="1:16" ht="15" customHeight="1">
      <c r="A15" s="835" t="s">
        <v>786</v>
      </c>
      <c r="B15" s="1097">
        <v>40.6</v>
      </c>
      <c r="C15" s="1098">
        <v>0</v>
      </c>
      <c r="D15" s="1099">
        <f t="shared" si="2"/>
        <v>40.6</v>
      </c>
      <c r="E15" s="1097">
        <v>88</v>
      </c>
      <c r="F15" s="1098">
        <v>0</v>
      </c>
      <c r="G15" s="1099">
        <f t="shared" si="3"/>
        <v>88</v>
      </c>
      <c r="H15" s="1098">
        <v>54.7</v>
      </c>
      <c r="I15" s="1098">
        <v>0</v>
      </c>
      <c r="J15" s="1099">
        <f t="shared" si="4"/>
        <v>54.7</v>
      </c>
      <c r="K15" s="1095">
        <v>50.9</v>
      </c>
      <c r="L15" s="1095">
        <v>0</v>
      </c>
      <c r="M15" s="1096">
        <f t="shared" si="0"/>
        <v>50.9</v>
      </c>
      <c r="N15" s="1095">
        <v>170.25</v>
      </c>
      <c r="O15" s="1095">
        <v>0</v>
      </c>
      <c r="P15" s="1100">
        <v>170.25</v>
      </c>
    </row>
    <row r="16" spans="1:16" ht="15" customHeight="1">
      <c r="A16" s="835" t="s">
        <v>357</v>
      </c>
      <c r="B16" s="1097">
        <v>17.3</v>
      </c>
      <c r="C16" s="1098">
        <v>5.7</v>
      </c>
      <c r="D16" s="1099">
        <f t="shared" si="2"/>
        <v>11.600000000000001</v>
      </c>
      <c r="E16" s="1097">
        <v>53.9</v>
      </c>
      <c r="F16" s="1098">
        <v>11</v>
      </c>
      <c r="G16" s="1099">
        <f t="shared" si="3"/>
        <v>42.9</v>
      </c>
      <c r="H16" s="1098">
        <v>69.25</v>
      </c>
      <c r="I16" s="1098">
        <v>0</v>
      </c>
      <c r="J16" s="1099">
        <f t="shared" si="4"/>
        <v>69.25</v>
      </c>
      <c r="K16" s="1095">
        <v>67.5</v>
      </c>
      <c r="L16" s="1095">
        <v>0</v>
      </c>
      <c r="M16" s="1096">
        <f t="shared" si="0"/>
        <v>67.5</v>
      </c>
      <c r="N16" s="1095"/>
      <c r="O16" s="1095"/>
      <c r="P16" s="1100"/>
    </row>
    <row r="17" spans="1:16" ht="15" customHeight="1">
      <c r="A17" s="835" t="s">
        <v>358</v>
      </c>
      <c r="B17" s="1097">
        <v>62.35</v>
      </c>
      <c r="C17" s="1098">
        <v>0</v>
      </c>
      <c r="D17" s="1099">
        <f t="shared" si="2"/>
        <v>62.35</v>
      </c>
      <c r="E17" s="1097">
        <v>32.4</v>
      </c>
      <c r="F17" s="1098">
        <v>0</v>
      </c>
      <c r="G17" s="1099">
        <f t="shared" si="3"/>
        <v>32.4</v>
      </c>
      <c r="H17" s="1098">
        <v>133</v>
      </c>
      <c r="I17" s="1098">
        <v>0</v>
      </c>
      <c r="J17" s="1099">
        <f t="shared" si="4"/>
        <v>133</v>
      </c>
      <c r="K17" s="1095">
        <v>82.75</v>
      </c>
      <c r="L17" s="1095">
        <v>0</v>
      </c>
      <c r="M17" s="1096">
        <f t="shared" si="0"/>
        <v>82.75</v>
      </c>
      <c r="N17" s="1095"/>
      <c r="O17" s="1095"/>
      <c r="P17" s="1100"/>
    </row>
    <row r="18" spans="1:16" ht="15" customHeight="1">
      <c r="A18" s="1101" t="s">
        <v>359</v>
      </c>
      <c r="B18" s="1104">
        <v>44.85</v>
      </c>
      <c r="C18" s="1105">
        <v>15.2</v>
      </c>
      <c r="D18" s="1096">
        <f t="shared" si="2"/>
        <v>29.650000000000002</v>
      </c>
      <c r="E18" s="1104">
        <v>54.5</v>
      </c>
      <c r="F18" s="1105">
        <v>0</v>
      </c>
      <c r="G18" s="1096">
        <f t="shared" si="3"/>
        <v>54.5</v>
      </c>
      <c r="H18" s="1095">
        <v>78.8</v>
      </c>
      <c r="I18" s="1095">
        <v>0</v>
      </c>
      <c r="J18" s="1096">
        <f t="shared" si="4"/>
        <v>78.8</v>
      </c>
      <c r="K18" s="1095">
        <v>101.3</v>
      </c>
      <c r="L18" s="1095">
        <v>0</v>
      </c>
      <c r="M18" s="1096">
        <f t="shared" si="0"/>
        <v>101.3</v>
      </c>
      <c r="N18" s="1095"/>
      <c r="O18" s="1095"/>
      <c r="P18" s="1100"/>
    </row>
    <row r="19" spans="1:16" s="1111" customFormat="1" ht="15" customHeight="1" thickBot="1">
      <c r="A19" s="1106" t="s">
        <v>362</v>
      </c>
      <c r="B19" s="1107">
        <f>SUM(B7:B18)</f>
        <v>398.80000000000007</v>
      </c>
      <c r="C19" s="1108">
        <f>SUM(C7:C18)</f>
        <v>27.6</v>
      </c>
      <c r="D19" s="1109">
        <f>SUM(B19-C19)</f>
        <v>371.20000000000005</v>
      </c>
      <c r="E19" s="1107">
        <f>SUM(E7:E18)</f>
        <v>527</v>
      </c>
      <c r="F19" s="1108">
        <f>SUM(F7:F18)</f>
        <v>50.1</v>
      </c>
      <c r="G19" s="1109">
        <f>SUM(E19-F19)</f>
        <v>476.9</v>
      </c>
      <c r="H19" s="1107">
        <f>SUM(H7:H18)</f>
        <v>769.8</v>
      </c>
      <c r="I19" s="1108">
        <f>SUM(I7:I18)</f>
        <v>9.200000000000001</v>
      </c>
      <c r="J19" s="1109">
        <f t="shared" si="4"/>
        <v>760.5999999999999</v>
      </c>
      <c r="K19" s="1107">
        <f>SUM(K7:K18)</f>
        <v>922.9499999999999</v>
      </c>
      <c r="L19" s="1108">
        <f>SUM(L7:L18)</f>
        <v>7.2</v>
      </c>
      <c r="M19" s="1109">
        <f>SUM(K19-L19)</f>
        <v>915.7499999999999</v>
      </c>
      <c r="N19" s="1107">
        <f>SUM(N7:N18)</f>
        <v>1045.05</v>
      </c>
      <c r="O19" s="1108">
        <f>SUM(O7:O18)</f>
        <v>14.6</v>
      </c>
      <c r="P19" s="1110">
        <f>SUM(N19-O19)</f>
        <v>1030.45</v>
      </c>
    </row>
    <row r="20" s="833" customFormat="1" ht="16.5" customHeight="1">
      <c r="A20" s="833" t="s">
        <v>802</v>
      </c>
    </row>
  </sheetData>
  <sheetProtection/>
  <mergeCells count="8">
    <mergeCell ref="A1:P1"/>
    <mergeCell ref="A2:P2"/>
    <mergeCell ref="A3:J3"/>
    <mergeCell ref="B5:D5"/>
    <mergeCell ref="E5:G5"/>
    <mergeCell ref="H5:J5"/>
    <mergeCell ref="K5:M5"/>
    <mergeCell ref="N5:P5"/>
  </mergeCells>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KG</cp:lastModifiedBy>
  <cp:lastPrinted>2008-06-03T09:04:55Z</cp:lastPrinted>
  <dcterms:created xsi:type="dcterms:W3CDTF">1996-10-14T23:33:28Z</dcterms:created>
  <dcterms:modified xsi:type="dcterms:W3CDTF">2008-06-04T10:12:43Z</dcterms:modified>
  <cp:category/>
  <cp:version/>
  <cp:contentType/>
  <cp:contentStatus/>
</cp:coreProperties>
</file>