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975" windowHeight="11190" activeTab="0"/>
  </bookViews>
  <sheets>
    <sheet name="cover" sheetId="1" r:id="rId1"/>
    <sheet name="CPI_new" sheetId="2" r:id="rId2"/>
    <sheet name="CPI_Y-O-Y" sheetId="3" r:id="rId3"/>
    <sheet name="CPI_Nep &amp; Ind." sheetId="4" r:id="rId4"/>
    <sheet name="WPI" sheetId="5" r:id="rId5"/>
    <sheet name="WPI YOY" sheetId="6" r:id="rId6"/>
    <sheet name="NSWI " sheetId="7" r:id="rId7"/>
    <sheet name="Direction" sheetId="8" r:id="rId8"/>
    <sheet name="X-India" sheetId="9" r:id="rId9"/>
    <sheet name="X-China" sheetId="10" r:id="rId10"/>
    <sheet name="X-Other" sheetId="11" r:id="rId11"/>
    <sheet name="M-India" sheetId="12" r:id="rId12"/>
    <sheet name="M-China" sheetId="13" r:id="rId13"/>
    <sheet name="M-Other" sheetId="14" r:id="rId14"/>
    <sheet name="BOP" sheetId="15" r:id="rId15"/>
    <sheet name="M_India$" sheetId="16" r:id="rId16"/>
    <sheet name="X&amp;MPrice Index &amp;TOT" sheetId="17" r:id="rId17"/>
    <sheet name="Reserve" sheetId="18" r:id="rId18"/>
    <sheet name="Reserve$" sheetId="19" r:id="rId19"/>
    <sheet name="Exchange Rate &amp; Price of Oil .." sheetId="20" r:id="rId20"/>
    <sheet name="Customwise Trade" sheetId="21" r:id="rId21"/>
    <sheet name="GBO" sheetId="22" r:id="rId22"/>
    <sheet name="Revenue" sheetId="23" r:id="rId23"/>
    <sheet name="ODD" sheetId="24" r:id="rId24"/>
    <sheet name="MS" sheetId="25" r:id="rId25"/>
    <sheet name="CBS" sheetId="26" r:id="rId26"/>
    <sheet name="ODCS" sheetId="27" r:id="rId27"/>
    <sheet name="CALCB" sheetId="28" r:id="rId28"/>
    <sheet name="CALDB" sheetId="29" r:id="rId29"/>
    <sheet name="CALFC" sheetId="30" r:id="rId30"/>
    <sheet name="Deposits" sheetId="31" r:id="rId31"/>
    <sheet name="Sect credit" sheetId="32" r:id="rId32"/>
    <sheet name="Secu Credit" sheetId="33" r:id="rId33"/>
    <sheet name="Loan to Gov Ent" sheetId="34" r:id="rId34"/>
    <sheet name="Monetary Operation" sheetId="35" r:id="rId35"/>
    <sheet name="Purchase and Sale of FC" sheetId="36" r:id="rId36"/>
    <sheet name="Inter bank " sheetId="37" r:id="rId37"/>
    <sheet name="Interest Rate" sheetId="38" r:id="rId38"/>
    <sheet name="TBS 90_364" sheetId="39" r:id="rId39"/>
  </sheets>
  <externalReferences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a" localSheetId="6">#REF!</definedName>
    <definedName name="a" localSheetId="23">#REF!</definedName>
    <definedName name="a" localSheetId="22">#REF!</definedName>
    <definedName name="a" localSheetId="16">#REF!</definedName>
    <definedName name="a">#REF!</definedName>
    <definedName name="b" localSheetId="14">#REF!</definedName>
    <definedName name="b" localSheetId="22">#REF!</definedName>
    <definedName name="b" localSheetId="16">#REF!</definedName>
    <definedName name="b">#REF!</definedName>
    <definedName name="manoj" localSheetId="6">#REF!</definedName>
    <definedName name="manoj" localSheetId="23">#REF!</definedName>
    <definedName name="manoj" localSheetId="22">#REF!</definedName>
    <definedName name="manoj" localSheetId="16">#REF!</definedName>
    <definedName name="manoj">#REF!</definedName>
    <definedName name="_xlnm.Print_Area" localSheetId="14">'BOP'!$B$1:$M$68</definedName>
    <definedName name="_xlnm.Print_Area" localSheetId="27">'CALCB'!#REF!</definedName>
    <definedName name="_xlnm.Print_Area" localSheetId="28">'CALDB'!#REF!</definedName>
    <definedName name="_xlnm.Print_Area" localSheetId="29">'CALFC'!#REF!</definedName>
    <definedName name="_xlnm.Print_Area" localSheetId="25">'CBS'!#REF!</definedName>
    <definedName name="_xlnm.Print_Area" localSheetId="0">'cover'!$A$1:$H$47</definedName>
    <definedName name="_xlnm.Print_Area" localSheetId="20">'Customwise Trade'!$B$1:$I$21</definedName>
    <definedName name="_xlnm.Print_Area" localSheetId="7">'Direction'!$A$1:$H$58</definedName>
    <definedName name="_xlnm.Print_Area" localSheetId="19">'Exchange Rate &amp; Price of Oil ..'!$A$2:$L$91</definedName>
    <definedName name="_xlnm.Print_Area" localSheetId="21">'GBO'!$A$1:$H$49</definedName>
    <definedName name="_xlnm.Print_Area" localSheetId="36">'Inter bank '!$A$1:$I$20</definedName>
    <definedName name="_xlnm.Print_Area" localSheetId="37">'Interest Rate'!$A$1:$AY$34</definedName>
    <definedName name="_xlnm.Print_Area" localSheetId="15">'M_India$'!$A$1:$L$19</definedName>
    <definedName name="_xlnm.Print_Area" localSheetId="12">'M-China'!$B$1:$H$49</definedName>
    <definedName name="_xlnm.Print_Area" localSheetId="11">'M-India'!$B$1:$H$58</definedName>
    <definedName name="_xlnm.Print_Area" localSheetId="13">'M-Other'!$B$1:$H$73</definedName>
    <definedName name="_xlnm.Print_Area" localSheetId="24">'MS'!#REF!</definedName>
    <definedName name="_xlnm.Print_Area" localSheetId="26">'ODCS'!#REF!</definedName>
    <definedName name="_xlnm.Print_Area" localSheetId="23">'ODD'!$A$1:$H$40</definedName>
    <definedName name="_xlnm.Print_Area" localSheetId="17">'Reserve'!$C$1:$I$50</definedName>
    <definedName name="_xlnm.Print_Area" localSheetId="18">'Reserve$'!$C$1:$I$49</definedName>
    <definedName name="_xlnm.Print_Area" localSheetId="22">'Revenue'!$A$1:$L$23</definedName>
    <definedName name="_xlnm.Print_Area" localSheetId="16">'X&amp;MPrice Index &amp;TOT'!$A$1:$S$19</definedName>
    <definedName name="_xlnm.Print_Area" localSheetId="9">'X-China'!$B$1:$H$28</definedName>
    <definedName name="_xlnm.Print_Area" localSheetId="8">'X-India'!$B$1:$H$62</definedName>
    <definedName name="_xlnm.Print_Area" localSheetId="10">'X-Other'!$B$1:$H$21</definedName>
    <definedName name="q" localSheetId="14">#REF!</definedName>
    <definedName name="q">#REF!</definedName>
  </definedNames>
  <calcPr fullCalcOnLoad="1"/>
</workbook>
</file>

<file path=xl/sharedStrings.xml><?xml version="1.0" encoding="utf-8"?>
<sst xmlns="http://schemas.openxmlformats.org/spreadsheetml/2006/main" count="2514" uniqueCount="1092">
  <si>
    <t xml:space="preserve">Current Macroeconomic and Financial Situation </t>
  </si>
  <si>
    <t>Table No.</t>
  </si>
  <si>
    <t>Prices</t>
  </si>
  <si>
    <t xml:space="preserve">National Consumer Price Index </t>
  </si>
  <si>
    <t>National Consumer Price Index (Monthly Series)</t>
  </si>
  <si>
    <t>Consumer Price Inflation in Nepal and India (Monthly Series)</t>
  </si>
  <si>
    <t xml:space="preserve">National Wholesale Price Index </t>
  </si>
  <si>
    <t>National Wholesale Price Index (Monthly Series)</t>
  </si>
  <si>
    <t>National Salary and Wage Rate Index</t>
  </si>
  <si>
    <t>External Sector</t>
  </si>
  <si>
    <t>Direction of Foreign Trade</t>
  </si>
  <si>
    <t>Exports of Major Commodities to India</t>
  </si>
  <si>
    <t>Exports of Major Commodities to China</t>
  </si>
  <si>
    <t>Exports of Major Commodities to Other Countries</t>
  </si>
  <si>
    <t>Imports of Major Commodities from India</t>
  </si>
  <si>
    <t>Imports of Major Commodities from China</t>
  </si>
  <si>
    <t>Imports of Major Commodities from Other Countries</t>
  </si>
  <si>
    <t>Imports from India against Payment  in US Dollar</t>
  </si>
  <si>
    <t>Exchange Rate of US Dollar</t>
  </si>
  <si>
    <t>Price of Oil and Gold in the International Market</t>
  </si>
  <si>
    <t>Government Finance</t>
  </si>
  <si>
    <t>Government Budgetary Operation</t>
  </si>
  <si>
    <t>Government Revenue Collection</t>
  </si>
  <si>
    <t>Outstanding Domestic Debt of the GoN</t>
  </si>
  <si>
    <t>Monetary and Credit Aggregates</t>
  </si>
  <si>
    <t>Monetary Survey</t>
  </si>
  <si>
    <t>Central Bank Survey</t>
  </si>
  <si>
    <t>Other Depository Corporation Survey</t>
  </si>
  <si>
    <t>Condensed Assets and Liabilities of Commercial Banks</t>
  </si>
  <si>
    <t>Condensed Assets and Liabilities of Development Banks</t>
  </si>
  <si>
    <t>Condensed Assets and Liabilities of Finance Companies</t>
  </si>
  <si>
    <t>Deposit Details of Banks and Financial Institutions</t>
  </si>
  <si>
    <t>Sectorwise Outstanding Credit  of  Banks and Financial Institutions</t>
  </si>
  <si>
    <t>Securitywise Outstanding Credit of Banks and Financial Institutions</t>
  </si>
  <si>
    <t>Loan of Commercial Banks to Government Enterprises</t>
  </si>
  <si>
    <t>Monetary Operations</t>
  </si>
  <si>
    <t>Purchase/Sale of Foreign Currency</t>
  </si>
  <si>
    <t>Inter-bank Transaction and Interest Rates</t>
  </si>
  <si>
    <t>Inter-bank Transaction Amount &amp; Weighted Average Interest Rate</t>
  </si>
  <si>
    <t>Structure of Interest Rates</t>
  </si>
  <si>
    <t xml:space="preserve">Weighted Average Treasury Bills Rate </t>
  </si>
  <si>
    <t>2014/15</t>
  </si>
  <si>
    <t>2015/16</t>
  </si>
  <si>
    <t>Amount (Rs. in million)</t>
  </si>
  <si>
    <t xml:space="preserve">Annual 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</si>
  <si>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</si>
  <si>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</si>
  <si>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</si>
  <si>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</si>
  <si>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</si>
  <si>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Vehicle Tax</t>
  </si>
  <si>
    <t xml:space="preserve">   Educational Service Tax</t>
  </si>
  <si>
    <t xml:space="preserve">   Health Service Tax</t>
  </si>
  <si>
    <t xml:space="preserve">  Other Tax*</t>
  </si>
  <si>
    <t xml:space="preserve">   Non-Tax Revenue</t>
  </si>
  <si>
    <t>Total  Revenue</t>
  </si>
  <si>
    <t>* Other tax includes road maintenance and improvement duty, road construction and maintenance duty, firm and agency registration fee and ownership certificate charge .</t>
  </si>
  <si>
    <t>P: Provisional</t>
  </si>
  <si>
    <t>Source: Ministry of Finance</t>
  </si>
  <si>
    <t>(Rs. in million)</t>
  </si>
  <si>
    <t>No.</t>
  </si>
  <si>
    <t xml:space="preserve"> Name of Bonds/Ownership</t>
  </si>
  <si>
    <t>Mid-Jul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</si>
  <si>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</si>
  <si>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</si>
  <si>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</si>
  <si>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</si>
  <si>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</si>
  <si>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</si>
  <si>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>Development Bond</t>
  </si>
  <si>
    <t>National Saving Bond</t>
  </si>
  <si>
    <t>Citizen Saving Bond</t>
  </si>
  <si>
    <t xml:space="preserve">    a. Nepal Rastra Bank (Secondary Market)</t>
  </si>
  <si>
    <t>Foreign Employment Bond</t>
  </si>
  <si>
    <t>Total Domestic Debt</t>
  </si>
  <si>
    <t>Government Budgetary Operation+</t>
  </si>
  <si>
    <t xml:space="preserve"> (Rs. in million)</t>
  </si>
  <si>
    <t>Heads</t>
  </si>
  <si>
    <t>Amount</t>
  </si>
  <si>
    <t>Annual</t>
  </si>
  <si>
    <t>Expenditure of Budget</t>
  </si>
  <si>
    <t xml:space="preserve">  Recurrent</t>
  </si>
  <si>
    <t xml:space="preserve">  Capital</t>
  </si>
  <si>
    <t xml:space="preserve">  Financial</t>
  </si>
  <si>
    <t>Total Expenditure</t>
  </si>
  <si>
    <t>Total Resources</t>
  </si>
  <si>
    <t>Revenue and Grants</t>
  </si>
  <si>
    <t>Revenue</t>
  </si>
  <si>
    <t>Non-Budgetary Receipts, net</t>
  </si>
  <si>
    <t xml:space="preserve">Others </t>
  </si>
  <si>
    <t>V. A. T. Fund Account</t>
  </si>
  <si>
    <t>Customs Fund Account</t>
  </si>
  <si>
    <t>Reconstruction Fund Account</t>
  </si>
  <si>
    <t>Local Authorities' Accounts (LAA)#</t>
  </si>
  <si>
    <t>Deficits(-) Surplus(+)</t>
  </si>
  <si>
    <t>Sources of Financing</t>
  </si>
  <si>
    <t>(i) Treasury Bills</t>
  </si>
  <si>
    <t>(ii) Development Bonds</t>
  </si>
  <si>
    <t>(iii) National Savings Certificates</t>
  </si>
  <si>
    <t>(iv) Citizen Saving Certificates</t>
  </si>
  <si>
    <t>(v) Foreign Employment Bond</t>
  </si>
  <si>
    <t xml:space="preserve"> #  Change in outstanding amount disbursed to VDC/DDC remaining unspent.</t>
  </si>
  <si>
    <t xml:space="preserve"> ++ Minus (-) indicates surplus.</t>
  </si>
  <si>
    <t>-</t>
  </si>
  <si>
    <t>2016/17P</t>
  </si>
  <si>
    <t>2016/17</t>
  </si>
  <si>
    <t>Percent Change</t>
  </si>
  <si>
    <t>Gross Foreign Assets of the Banking Sector</t>
  </si>
  <si>
    <t>Export &amp; Import Unit Value Price Index and Terms of Trade</t>
  </si>
  <si>
    <t>Table 24</t>
  </si>
  <si>
    <t xml:space="preserve">Summary of Balance of Payments </t>
  </si>
  <si>
    <t>Gross Foreign Assets of the Banking Sector in US Dollar</t>
  </si>
  <si>
    <t>Composition of Foreign Trade (Customwise)</t>
  </si>
  <si>
    <t>(Based on the Seven Months' Data of 2016/17)</t>
  </si>
  <si>
    <t xml:space="preserve">a.Domestic Resources </t>
  </si>
  <si>
    <t>b.Foreign Loans</t>
  </si>
  <si>
    <t>c.Foreign Grants</t>
  </si>
  <si>
    <t xml:space="preserve">   Revenue</t>
  </si>
  <si>
    <t xml:space="preserve">   Foreign Grants</t>
  </si>
  <si>
    <t xml:space="preserve"> Internal Loans</t>
  </si>
  <si>
    <t xml:space="preserve">      Domestic Borrowings</t>
  </si>
  <si>
    <t xml:space="preserve">      Others@</t>
  </si>
  <si>
    <t xml:space="preserve"> Principal Refund and Share Divestment</t>
  </si>
  <si>
    <t xml:space="preserve"> Foreign Loans</t>
  </si>
  <si>
    <t xml:space="preserve"> +  Based on data reported by 8 offices of NRB,  69 branches of Rastriya Banijya Bank Limited, 49 branches of Nepal Bank Limited, 24 branches of Agriculture Development Bank, 9  branches of Everest Bank Limited, 4 branches of Global IME Bank Limited and 1 branch each from Nepal Bangladesh Bank, NMB Bank Limited, Bank of Kathmandu Lumbini Limited and Century Commercial Bank conducting government transactions and release report from 79  DTCOs and payment centres.</t>
  </si>
  <si>
    <t xml:space="preserve"> P :  Provisional.</t>
  </si>
  <si>
    <t xml:space="preserve">Outtern of Budget </t>
  </si>
  <si>
    <t>2071/71</t>
  </si>
  <si>
    <t>2072/72</t>
  </si>
  <si>
    <t>Estimates</t>
  </si>
  <si>
    <t>Progress upto this Months (in %)</t>
  </si>
  <si>
    <t>Mid-Feb</t>
  </si>
  <si>
    <t>Amount Change     
 Jul-Feb</t>
  </si>
  <si>
    <t>Balance at NRB (Overdraft (+) /Surplus (-)</t>
  </si>
  <si>
    <t xml:space="preserve"> a. Nepal Rastra Bank</t>
  </si>
  <si>
    <t xml:space="preserve"> b. Others</t>
  </si>
  <si>
    <t>Seven Months</t>
  </si>
  <si>
    <t>Growth Rate During Seven Months</t>
  </si>
  <si>
    <t>Composition During Seven Months</t>
  </si>
  <si>
    <t>2013/14</t>
  </si>
  <si>
    <t>Table 22</t>
  </si>
  <si>
    <t>(On Cash Basis)</t>
  </si>
  <si>
    <r>
      <t>2016/17</t>
    </r>
    <r>
      <rPr>
        <b/>
        <vertAlign val="superscript"/>
        <sz val="10"/>
        <rFont val="Times New Roman"/>
        <family val="1"/>
      </rPr>
      <t>P</t>
    </r>
  </si>
  <si>
    <r>
      <t xml:space="preserve">      Overdrafts</t>
    </r>
    <r>
      <rPr>
        <vertAlign val="superscript"/>
        <sz val="10"/>
        <rFont val="Times New Roman"/>
        <family val="1"/>
      </rPr>
      <t>++</t>
    </r>
  </si>
  <si>
    <t>During seven months</t>
  </si>
  <si>
    <t>Table 1</t>
  </si>
  <si>
    <t>(2014/15=100)</t>
  </si>
  <si>
    <t>Mid-February 2017</t>
  </si>
  <si>
    <t>Groups &amp; Sub-Groups</t>
  </si>
  <si>
    <t>Weight %</t>
  </si>
  <si>
    <t>2014/2015</t>
  </si>
  <si>
    <t>2015/2016</t>
  </si>
  <si>
    <t xml:space="preserve">2016/2017 </t>
  </si>
  <si>
    <t>Percentage Change</t>
  </si>
  <si>
    <t>Jan/Feb</t>
  </si>
  <si>
    <t>Dec/Jan</t>
  </si>
  <si>
    <t>Nov/Dec</t>
  </si>
  <si>
    <t>Column 5</t>
  </si>
  <si>
    <t>Column 8</t>
  </si>
  <si>
    <t>Over 3</t>
  </si>
  <si>
    <t>Over 4</t>
  </si>
  <si>
    <t>Over 5</t>
  </si>
  <si>
    <t>Over 7</t>
  </si>
  <si>
    <t>Overall Index</t>
  </si>
  <si>
    <t>Food and Beverage</t>
  </si>
  <si>
    <t>Cereal grains and their products</t>
  </si>
  <si>
    <t>Pulses and Legumes</t>
  </si>
  <si>
    <t>Vegetable</t>
  </si>
  <si>
    <t>Meat and Fish</t>
  </si>
  <si>
    <t>Milk products and Eggs</t>
  </si>
  <si>
    <t>Ghee and Oil</t>
  </si>
  <si>
    <t>Fruit</t>
  </si>
  <si>
    <t>Sugar and Sugar products</t>
  </si>
  <si>
    <t>Spices</t>
  </si>
  <si>
    <t>Non-alcoholic drinks</t>
  </si>
  <si>
    <t>Alcoholic drinks</t>
  </si>
  <si>
    <t>Tobacco products</t>
  </si>
  <si>
    <t>Restaurant and Hotel</t>
  </si>
  <si>
    <t>Non-food and Services</t>
  </si>
  <si>
    <t>Clothes and Footwear</t>
  </si>
  <si>
    <t>Housing and Utilities</t>
  </si>
  <si>
    <t>Furnishing and Household equipment</t>
  </si>
  <si>
    <t>Health</t>
  </si>
  <si>
    <t>Transportation</t>
  </si>
  <si>
    <t>Communication</t>
  </si>
  <si>
    <t>Recreation and Culture</t>
  </si>
  <si>
    <t>Education</t>
  </si>
  <si>
    <t>Miscellaneous goods and services</t>
  </si>
  <si>
    <t>Consumer Price Index : Kathmandu Valley</t>
  </si>
  <si>
    <t>Consumer Price Index : Terai</t>
  </si>
  <si>
    <t>Consumer Price Index : Hill</t>
  </si>
  <si>
    <t>Consumer Price Index : Mountain</t>
  </si>
  <si>
    <t>Table 2</t>
  </si>
  <si>
    <t>(2014/15 = 100)</t>
  </si>
  <si>
    <t>(y-o-y)</t>
  </si>
  <si>
    <t>Mid- month</t>
  </si>
  <si>
    <t>Index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</si>
  <si>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</si>
  <si>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</si>
  <si>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</si>
  <si>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</si>
  <si>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</si>
  <si>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</si>
  <si>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</si>
  <si>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</si>
  <si>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</si>
  <si>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</si>
  <si>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</si>
  <si>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</si>
  <si>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Average</t>
  </si>
  <si>
    <t>Table 3</t>
  </si>
  <si>
    <t>(y-o-y changes)</t>
  </si>
  <si>
    <t>Months</t>
  </si>
  <si>
    <t>2012/13 (2069/70)</t>
  </si>
  <si>
    <t>Nepal</t>
  </si>
  <si>
    <t>India</t>
  </si>
  <si>
    <t>Deviation</t>
  </si>
  <si>
    <t xml:space="preserve">Note : </t>
  </si>
  <si>
    <t>1) CPI in Nepal (2014/15 = 100)</t>
  </si>
  <si>
    <t>2) CPI in India (2012 = 100)</t>
  </si>
  <si>
    <t>Table 4</t>
  </si>
  <si>
    <t>National Wholesale Price Index</t>
  </si>
  <si>
    <t>(1999/00=100)</t>
  </si>
  <si>
    <t xml:space="preserve">Groups and Sub-groups </t>
  </si>
  <si>
    <t xml:space="preserve">Weight % 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</si>
  <si>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</si>
  <si>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</si>
  <si>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</si>
  <si>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</si>
  <si>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</si>
  <si>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</si>
  <si>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</si>
  <si>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</si>
  <si>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</si>
  <si>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</si>
  <si>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</si>
  <si>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</si>
  <si>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</si>
  <si>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</si>
  <si>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</si>
  <si>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</si>
  <si>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</si>
  <si>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</si>
  <si>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 xml:space="preserve">        Drugs and Medicine</t>
  </si>
  <si>
    <t xml:space="preserve">        Textile-Related Products</t>
  </si>
  <si>
    <t xml:space="preserve">        Others</t>
  </si>
  <si>
    <t>`</t>
  </si>
  <si>
    <t xml:space="preserve"> </t>
  </si>
  <si>
    <t>Table 5</t>
  </si>
  <si>
    <t>(1999/00 = 100)</t>
  </si>
  <si>
    <t>Mid-Months</t>
  </si>
  <si>
    <t xml:space="preserve">     2005/06P</t>
  </si>
  <si>
    <t>INDEX</t>
  </si>
  <si>
    <t>%CHANGES</t>
  </si>
  <si>
    <t>Table 6</t>
  </si>
  <si>
    <t>(2004/05=100)</t>
  </si>
  <si>
    <t>Mid-February 2017 (Magh-2073)</t>
  </si>
  <si>
    <t>S.No.</t>
  </si>
  <si>
    <t>Groups/Sub-groups</t>
  </si>
  <si>
    <t>Weight</t>
  </si>
  <si>
    <t>%</t>
  </si>
  <si>
    <t>5 over 3</t>
  </si>
  <si>
    <t>5 over 4</t>
  </si>
  <si>
    <t>8 over 5</t>
  </si>
  <si>
    <t>8 over 7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</si>
  <si>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</si>
  <si>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</si>
  <si>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</si>
  <si>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</si>
  <si>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</si>
  <si>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</si>
  <si>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</si>
  <si>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</si>
  <si>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</si>
  <si>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</si>
  <si>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</si>
  <si>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</si>
  <si>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</si>
  <si>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</si>
  <si>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</si>
  <si>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</si>
  <si>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</si>
  <si>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</si>
  <si>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</si>
  <si>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</si>
  <si>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</si>
  <si>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Table 7</t>
  </si>
  <si>
    <t>Direction of Foreign Trade*</t>
  </si>
  <si>
    <r>
      <t>2015/16</t>
    </r>
    <r>
      <rPr>
        <b/>
        <vertAlign val="superscript"/>
        <sz val="10"/>
        <rFont val="Times New Roman"/>
        <family val="1"/>
      </rPr>
      <t>R</t>
    </r>
  </si>
  <si>
    <t>TOTAL EXPORTS</t>
  </si>
  <si>
    <t>To India</t>
  </si>
  <si>
    <t>To China</t>
  </si>
  <si>
    <t>To Other Countries</t>
  </si>
  <si>
    <t>TOTAL IMPORTS</t>
  </si>
  <si>
    <t>From India</t>
  </si>
  <si>
    <t>From China</t>
  </si>
  <si>
    <t>From Other Countries</t>
  </si>
  <si>
    <t>TOTAL TRADE BALANCE</t>
  </si>
  <si>
    <t>With India</t>
  </si>
  <si>
    <t>With China</t>
  </si>
  <si>
    <t>With Other Countries</t>
  </si>
  <si>
    <t>TOTAL FOREIGN TRADE</t>
  </si>
  <si>
    <t>1. Ratio of export to  import</t>
  </si>
  <si>
    <t>China</t>
  </si>
  <si>
    <t>Other Countries</t>
  </si>
  <si>
    <t>2. Share in  total export</t>
  </si>
  <si>
    <t>3. Share in  total import</t>
  </si>
  <si>
    <t>4. Share in trade balance</t>
  </si>
  <si>
    <t xml:space="preserve">5. Share in  total trade </t>
  </si>
  <si>
    <t>6. Share of  export and import in total trade</t>
  </si>
  <si>
    <t>Export</t>
  </si>
  <si>
    <t>Import</t>
  </si>
  <si>
    <t>* Based on customs data</t>
  </si>
  <si>
    <t xml:space="preserve">P= Provisional   </t>
  </si>
  <si>
    <t>R= Revised</t>
  </si>
  <si>
    <t>Table 8</t>
  </si>
  <si>
    <t xml:space="preserve"> Exports of Major Commodities to India</t>
  </si>
  <si>
    <r>
      <t>2015/16</t>
    </r>
    <r>
      <rPr>
        <b/>
        <vertAlign val="superscript"/>
        <sz val="9"/>
        <rFont val="Times New Roman"/>
        <family val="1"/>
      </rPr>
      <t>R</t>
    </r>
  </si>
  <si>
    <r>
      <t>2016/17</t>
    </r>
    <r>
      <rPr>
        <b/>
        <vertAlign val="superscript"/>
        <sz val="9"/>
        <rFont val="Times New Roman"/>
        <family val="1"/>
      </rPr>
      <t>P</t>
    </r>
  </si>
  <si>
    <t>A. Major Commodities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</si>
  <si>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</si>
  <si>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</si>
  <si>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</si>
  <si>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</si>
  <si>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</si>
  <si>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</si>
  <si>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</si>
  <si>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</si>
  <si>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</si>
  <si>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</si>
  <si>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</si>
  <si>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</si>
  <si>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</si>
  <si>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</si>
  <si>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</si>
  <si>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</si>
  <si>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</si>
  <si>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</si>
  <si>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</si>
  <si>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 xml:space="preserve">         (a) Hessian</t>
  </si>
  <si>
    <t xml:space="preserve">         (b) Sackings</t>
  </si>
  <si>
    <t xml:space="preserve">         (c) Twines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</si>
  <si>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</si>
  <si>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</si>
  <si>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</si>
  <si>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</si>
  <si>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</si>
  <si>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</si>
  <si>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</si>
  <si>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</si>
  <si>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</si>
  <si>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</si>
  <si>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</si>
  <si>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</si>
  <si>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Pulses</t>
  </si>
  <si>
    <t>Raw Jute</t>
  </si>
  <si>
    <t>Readymade garments</t>
  </si>
  <si>
    <t>Ricebran Oil</t>
  </si>
  <si>
    <t>Rosin</t>
  </si>
  <si>
    <t>Shampoos and Hair Oils</t>
  </si>
  <si>
    <t>Shoes and Sandles</t>
  </si>
  <si>
    <t>Skin</t>
  </si>
  <si>
    <t>Soap</t>
  </si>
  <si>
    <t>Stone and Sand</t>
  </si>
  <si>
    <t>Turpentine</t>
  </si>
  <si>
    <t>Textiles*</t>
  </si>
  <si>
    <t>Thread</t>
  </si>
  <si>
    <t>Tooth Paste</t>
  </si>
  <si>
    <t>Turmeric</t>
  </si>
  <si>
    <t>Wire</t>
  </si>
  <si>
    <t>Zinc Sheet</t>
  </si>
  <si>
    <t xml:space="preserve"> B. Others</t>
  </si>
  <si>
    <t xml:space="preserve"> Total (A+B)</t>
  </si>
  <si>
    <t>* includes P.P. fabric</t>
  </si>
  <si>
    <t>R= Revised, P= Povisional</t>
  </si>
  <si>
    <t>Table 9</t>
  </si>
  <si>
    <t xml:space="preserve"> Exports of Major Commodities to China</t>
  </si>
  <si>
    <t xml:space="preserve">A. Major Commodities </t>
  </si>
  <si>
    <t>Agarbatti</t>
  </si>
  <si>
    <t>Aluminium, Copper and Brass Utensils</t>
  </si>
  <si>
    <t>Handicraft (Metal and Woolen)</t>
  </si>
  <si>
    <t>Human Hair</t>
  </si>
  <si>
    <t>Musical Instruments, Parts and Accessories</t>
  </si>
  <si>
    <t>Nepalese Paper &amp; Paper Products</t>
  </si>
  <si>
    <t>Other handicraft goods</t>
  </si>
  <si>
    <t>Readymade Garments</t>
  </si>
  <si>
    <t>Readymade Leather Goods</t>
  </si>
  <si>
    <t>Rudrakshya</t>
  </si>
  <si>
    <t xml:space="preserve">Silverware and Jewelleries </t>
  </si>
  <si>
    <t>Tanned Skin</t>
  </si>
  <si>
    <t>Tea</t>
  </si>
  <si>
    <t>Vegetables</t>
  </si>
  <si>
    <t>Wheat Flour</t>
  </si>
  <si>
    <t xml:space="preserve">Woolen Carpet </t>
  </si>
  <si>
    <t xml:space="preserve">B. Other </t>
  </si>
  <si>
    <t>Total (A+B)</t>
  </si>
  <si>
    <t>Table 10</t>
  </si>
  <si>
    <t xml:space="preserve"> Exports of Major Commodities to Other Countries</t>
  </si>
  <si>
    <t>Handicraft (Metal and Wooden)</t>
  </si>
  <si>
    <t>Nigerseed</t>
  </si>
  <si>
    <t>Silverware and Jewelleries</t>
  </si>
  <si>
    <t>Woolen Carpet</t>
  </si>
  <si>
    <t xml:space="preserve">    Total  (A+B)</t>
  </si>
  <si>
    <t>Table 11</t>
  </si>
  <si>
    <t>Agri. Equip.&amp; Parts</t>
  </si>
  <si>
    <t>Almunium Bars, Rods, Profiles, Foil etc.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</si>
  <si>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</si>
  <si>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</si>
  <si>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</si>
  <si>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</si>
  <si>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</si>
  <si>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</si>
  <si>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 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</si>
  <si>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</si>
  <si>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</si>
  <si>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</si>
  <si>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</si>
  <si>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</si>
  <si>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</si>
  <si>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</si>
  <si>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 Coil</t>
  </si>
  <si>
    <t>Incense Sticks</t>
  </si>
  <si>
    <t>Insecticides</t>
  </si>
  <si>
    <t>M.S. Billet</t>
  </si>
  <si>
    <t>M.S. Wires, Rods, Coils, Bars</t>
  </si>
  <si>
    <t>Medicine</t>
  </si>
  <si>
    <t>Molasses Sugar</t>
  </si>
  <si>
    <t>Other Machinery &amp; Parts</t>
  </si>
  <si>
    <t>Other Stationery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</si>
  <si>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</si>
  <si>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</si>
  <si>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</si>
  <si>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</si>
  <si>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</si>
  <si>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</si>
  <si>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</si>
  <si>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</si>
  <si>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</si>
  <si>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</si>
  <si>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</si>
  <si>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</si>
  <si>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Tyre, Tubes &amp; Flapes</t>
  </si>
  <si>
    <t>Vehicles &amp; Spare Parts</t>
  </si>
  <si>
    <t>Wire Products</t>
  </si>
  <si>
    <t>R= Revised, P= Povisional, * includes Paddy</t>
  </si>
  <si>
    <t>Table 12</t>
  </si>
  <si>
    <t>Aluminium Scrap, Flake, Foil, Bars, &amp; Rods</t>
  </si>
  <si>
    <t>Bags</t>
  </si>
  <si>
    <t>Camera</t>
  </si>
  <si>
    <t>Chemical</t>
  </si>
  <si>
    <t>Cosmetic Goods</t>
  </si>
  <si>
    <t>Electrical Goods</t>
  </si>
  <si>
    <t>Fastener</t>
  </si>
  <si>
    <t>Garlic</t>
  </si>
  <si>
    <t>Glasswares</t>
  </si>
  <si>
    <t>Medical Equipment &amp; Tools</t>
  </si>
  <si>
    <t>Metal &amp; Wooden furniture</t>
  </si>
  <si>
    <t>Office Equipment &amp; Stationary</t>
  </si>
  <si>
    <t>Other Machinery and Parts</t>
  </si>
  <si>
    <t>Other Stationaries</t>
  </si>
  <si>
    <t>Parafin Wax</t>
  </si>
  <si>
    <t>Plywood &amp; Particle board</t>
  </si>
  <si>
    <t>Polyethylene Terephthalate (Plastic pet chips/Pet Resin)</t>
  </si>
  <si>
    <t>Raw Silk</t>
  </si>
  <si>
    <t>Raw Wool</t>
  </si>
  <si>
    <t>Seasoning Powder &amp; Flavour for Instant Noodles</t>
  </si>
  <si>
    <t>Smart Cards</t>
  </si>
  <si>
    <t>Solar Pannel</t>
  </si>
  <si>
    <t>Steel Rod &amp; Sheet</t>
  </si>
  <si>
    <t>Storage Battery</t>
  </si>
  <si>
    <t>Telecommunication Equipments and Parts</t>
  </si>
  <si>
    <t>Threads - Polyster</t>
  </si>
  <si>
    <t>Toys</t>
  </si>
  <si>
    <t>Transport Equipment &amp; Parts</t>
  </si>
  <si>
    <t>Tyre, Tubes and Flapes</t>
  </si>
  <si>
    <t>Video Television &amp; Parts</t>
  </si>
  <si>
    <t>Welding Rods</t>
  </si>
  <si>
    <t>Wheat Products</t>
  </si>
  <si>
    <t>Writing &amp; Printing Paper</t>
  </si>
  <si>
    <t xml:space="preserve">B. Other Commodities </t>
  </si>
  <si>
    <t>Total (A + B)</t>
  </si>
  <si>
    <t>Table 13</t>
  </si>
  <si>
    <t>Aircraft &amp; Spareparts</t>
  </si>
  <si>
    <t>Betelnut</t>
  </si>
  <si>
    <t>Button</t>
  </si>
  <si>
    <t>Cigarette Paper</t>
  </si>
  <si>
    <t>Clove</t>
  </si>
  <si>
    <t>Coconut Oil</t>
  </si>
  <si>
    <t>Computer and Parts</t>
  </si>
  <si>
    <t>Copper Wire Rod, Scrapes &amp; Sheets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</si>
  <si>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</si>
  <si>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</si>
  <si>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</si>
  <si>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</si>
  <si>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</si>
  <si>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</si>
  <si>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</si>
  <si>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Flash Light</t>
  </si>
  <si>
    <t>G.I.Wire</t>
  </si>
  <si>
    <t>Gold</t>
  </si>
  <si>
    <t>M.S.Wire Rod</t>
  </si>
  <si>
    <t>Other Machinary &amp; Parts</t>
  </si>
  <si>
    <t>P.V.C.Compound</t>
  </si>
  <si>
    <t>Palm Oil</t>
  </si>
  <si>
    <t>Pipe &amp; Pipe Fittings</t>
  </si>
  <si>
    <t>Polythene Granules</t>
  </si>
  <si>
    <t>Powder Milk</t>
  </si>
  <si>
    <t>Shoes and Sandals</t>
  </si>
  <si>
    <t>Silver</t>
  </si>
  <si>
    <t>Small Cardamom</t>
  </si>
  <si>
    <t>Synthetic &amp; Natural Rubber</t>
  </si>
  <si>
    <t>Synthetic Carpet</t>
  </si>
  <si>
    <t>Telecommunication Equipment &amp; Parts</t>
  </si>
  <si>
    <t>Tello</t>
  </si>
  <si>
    <t>Textile Dyes</t>
  </si>
  <si>
    <t>Threads</t>
  </si>
  <si>
    <t>Tyre,Tube &amp; Flaps</t>
  </si>
  <si>
    <t>Umbrella and Parts</t>
  </si>
  <si>
    <t>Watches &amp; Bands</t>
  </si>
  <si>
    <t>X-Ray Film</t>
  </si>
  <si>
    <t>Zinc Ingot</t>
  </si>
  <si>
    <t>Table 15</t>
  </si>
  <si>
    <t>Imports from India against Payment in US Dollar</t>
  </si>
  <si>
    <t>Mid-month</t>
  </si>
  <si>
    <t>2006/07</t>
  </si>
  <si>
    <t>2007/08</t>
  </si>
  <si>
    <t>2008/09</t>
  </si>
  <si>
    <t>2009/10</t>
  </si>
  <si>
    <t>2010/11</t>
  </si>
  <si>
    <t>2011/12</t>
  </si>
  <si>
    <t>2012/13</t>
  </si>
  <si>
    <r>
      <t>2016/17</t>
    </r>
    <r>
      <rPr>
        <b/>
        <vertAlign val="superscript"/>
        <sz val="11"/>
        <rFont val="Times New Roman"/>
        <family val="1"/>
      </rPr>
      <t>P</t>
    </r>
  </si>
  <si>
    <t>Total</t>
  </si>
  <si>
    <t>* The monthly data are updated based on the latest information from custom office and differ from earlier issues.</t>
  </si>
  <si>
    <t>Table 16</t>
  </si>
  <si>
    <t>Export and Import Unit Value Price Index and Terms of Trade</t>
  </si>
  <si>
    <t>(FY 2012/13 = 100)</t>
  </si>
  <si>
    <t>Export Unit Value Price Index</t>
  </si>
  <si>
    <t xml:space="preserve">Import Unit Value Price Index </t>
  </si>
  <si>
    <t xml:space="preserve">Terms of Trade </t>
  </si>
  <si>
    <t>Mid-Month</t>
  </si>
  <si>
    <t>Percent 
Change</t>
  </si>
  <si>
    <t>Percentage 
Change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</si>
  <si>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</si>
  <si>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</si>
  <si>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</si>
  <si>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</si>
  <si>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</si>
  <si>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</si>
  <si>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</si>
  <si>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</si>
  <si>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</si>
  <si>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</si>
  <si>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</si>
  <si>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</si>
  <si>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Table 21</t>
  </si>
  <si>
    <t>Seven Months Data</t>
  </si>
  <si>
    <t>(Rs. in million )</t>
  </si>
  <si>
    <t>Custom Points</t>
  </si>
  <si>
    <t>Exports</t>
  </si>
  <si>
    <t>Imports</t>
  </si>
  <si>
    <t xml:space="preserve">% Change </t>
  </si>
  <si>
    <t>Birgunj Customs Office</t>
  </si>
  <si>
    <t>Dry Port Customs Office</t>
  </si>
  <si>
    <t>Bhairawa Customs Office</t>
  </si>
  <si>
    <t>Biratnagar Customs Office</t>
  </si>
  <si>
    <t>Tribhuwan Airport Customs Office</t>
  </si>
  <si>
    <t>Nepalgunj Customs Office</t>
  </si>
  <si>
    <t>Mechi Customs Office</t>
  </si>
  <si>
    <t>Krishnagar Customs Office</t>
  </si>
  <si>
    <t>Kailali Customs Office</t>
  </si>
  <si>
    <t>Jaleshwar Customs Office</t>
  </si>
  <si>
    <t>Tatopani Customs Office</t>
  </si>
  <si>
    <t>Kanchanpur Customs Office</t>
  </si>
  <si>
    <t>Rasuwa Customs Office</t>
  </si>
  <si>
    <t>Others</t>
  </si>
  <si>
    <t xml:space="preserve">Total </t>
  </si>
  <si>
    <t>Table 25</t>
  </si>
  <si>
    <t>Changes during seven months</t>
  </si>
  <si>
    <t>Monetary Aggregates</t>
  </si>
  <si>
    <t xml:space="preserve">Jul </t>
  </si>
  <si>
    <t>Feb</t>
  </si>
  <si>
    <t>Jul (R)</t>
  </si>
  <si>
    <t>Feb(P)</t>
  </si>
  <si>
    <t>Percent</t>
  </si>
  <si>
    <t>1. Foreign Assets, Net</t>
  </si>
  <si>
    <t>1/</t>
  </si>
  <si>
    <t>2/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</si>
  <si>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</si>
  <si>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</si>
  <si>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</si>
  <si>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</si>
  <si>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>2. Net Domestic Assets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</si>
  <si>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</si>
  <si>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</si>
  <si>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</si>
  <si>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</si>
  <si>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</si>
  <si>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c. Claims on Financial Institutions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</si>
  <si>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</si>
  <si>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</si>
  <si>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</si>
  <si>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</si>
  <si>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>3. Broad Money (M2)</t>
  </si>
  <si>
    <t xml:space="preserve">  3.1 Money Supply (a+b), M1+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</si>
  <si>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</si>
  <si>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</si>
  <si>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</si>
  <si>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</si>
  <si>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</si>
  <si>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4. Broad Money Liquidity (M3)</t>
  </si>
  <si>
    <r>
      <t>1</t>
    </r>
    <r>
      <rPr>
        <b/>
        <sz val="10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gain (+)/loss (-) of  Rs. </t>
    </r>
  </si>
  <si>
    <t>million</t>
  </si>
  <si>
    <r>
      <t>2/</t>
    </r>
    <r>
      <rPr>
        <sz val="10"/>
        <rFont val="Times New Roman"/>
        <family val="1"/>
      </rPr>
      <t xml:space="preserve"> Adjusting the exchange valuation gain (+)/loss (-) of  Rs. </t>
    </r>
  </si>
  <si>
    <t>R= Revised, P = Provisional</t>
  </si>
  <si>
    <t>Memorandum Items</t>
  </si>
  <si>
    <t>Money multiplier (M1)</t>
  </si>
  <si>
    <t>Money multiplier (M1+)</t>
  </si>
  <si>
    <t>Money multiplier (M2)</t>
  </si>
  <si>
    <t>Table 26</t>
  </si>
  <si>
    <t>Headings</t>
  </si>
  <si>
    <t>1. Foreign Assets</t>
  </si>
  <si>
    <t xml:space="preserve">     1.1 Gold Investment</t>
  </si>
  <si>
    <t xml:space="preserve">     1.2 SDR Holdings</t>
  </si>
  <si>
    <t xml:space="preserve">     1.3 Reserve Position in the Fund</t>
  </si>
  <si>
    <t xml:space="preserve">     1.4 Foreign Exchange</t>
  </si>
  <si>
    <t>2. Claims on Government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</si>
  <si>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</si>
  <si>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</si>
  <si>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</si>
  <si>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</si>
  <si>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</si>
  <si>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</si>
  <si>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4.1 Government </t>
  </si>
  <si>
    <t xml:space="preserve">     4.2 Non-Government</t>
  </si>
  <si>
    <t>5. Claims on Banks and Financial Institutons</t>
  </si>
  <si>
    <t xml:space="preserve">     5.1 Refinance</t>
  </si>
  <si>
    <t xml:space="preserve">     5.2 Repo Lending and SLF</t>
  </si>
  <si>
    <t>6. Claims on Private Sector</t>
  </si>
  <si>
    <t>7. Other Assets</t>
  </si>
  <si>
    <t xml:space="preserve">   Assets = Liabilities</t>
  </si>
  <si>
    <t>8.  Reserve Money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</si>
  <si>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</si>
  <si>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</si>
  <si>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</si>
  <si>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Deposits of Development Banks</t>
  </si>
  <si>
    <t xml:space="preserve">     8.5 Deposits of  Finance Companies</t>
  </si>
  <si>
    <t xml:space="preserve">     8.6 Other Deposits</t>
  </si>
  <si>
    <t>9.  Govt. Deposits</t>
  </si>
  <si>
    <t>10. Deposit Auction</t>
  </si>
  <si>
    <t>11. Reverse Repo</t>
  </si>
  <si>
    <t>12.  NRB Bond</t>
  </si>
  <si>
    <t>13.  Foreign Liabilities</t>
  </si>
  <si>
    <t xml:space="preserve">     13.1 Foreign Deposits</t>
  </si>
  <si>
    <t xml:space="preserve">     13.2 IMF Trust Fund</t>
  </si>
  <si>
    <t xml:space="preserve">     13.3 Use of Fund Resources</t>
  </si>
  <si>
    <t xml:space="preserve">     13.4 SAF</t>
  </si>
  <si>
    <t xml:space="preserve">     13.5 ESAF</t>
  </si>
  <si>
    <t xml:space="preserve">     13.6 ECF</t>
  </si>
  <si>
    <t xml:space="preserve">     13.7 RCF</t>
  </si>
  <si>
    <t xml:space="preserve">     13.8 CSI </t>
  </si>
  <si>
    <t>14. Capital and Reserve</t>
  </si>
  <si>
    <t>15. Other Liabilities</t>
  </si>
  <si>
    <t>Net Foreign Assets</t>
  </si>
  <si>
    <t>Net Domestic Assets</t>
  </si>
  <si>
    <t>Other Items, Net</t>
  </si>
  <si>
    <t>Table 27</t>
  </si>
  <si>
    <t>1. Total Deposits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</si>
  <si>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</si>
  <si>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</si>
  <si>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</si>
  <si>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</si>
  <si>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</si>
  <si>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</si>
  <si>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</si>
  <si>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2. Borrowings from Nepal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</si>
  <si>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</si>
  <si>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</si>
  <si>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</si>
  <si>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</si>
  <si>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</si>
  <si>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Assets =  Liabilities</t>
  </si>
  <si>
    <t>5. Liquid Funds</t>
  </si>
  <si>
    <t xml:space="preserve">    5.1 Cash in Hand</t>
  </si>
  <si>
    <t xml:space="preserve">    5.2 Balance with Nepal 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</si>
  <si>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</si>
  <si>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</si>
  <si>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</si>
  <si>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</si>
  <si>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</si>
  <si>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</si>
  <si>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</si>
  <si>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</si>
  <si>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</si>
  <si>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</si>
  <si>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</si>
  <si>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</si>
  <si>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</si>
  <si>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7. NRB Bond</t>
  </si>
  <si>
    <t>8. Other Assets</t>
  </si>
  <si>
    <t>Table 28</t>
  </si>
  <si>
    <t xml:space="preserve">    5.2 Balance with Nepal Rastra Bank</t>
  </si>
  <si>
    <t>Table 29</t>
  </si>
  <si>
    <t>Table 30</t>
  </si>
  <si>
    <t>Table 31</t>
  </si>
  <si>
    <t>1. Foreign Deposits</t>
  </si>
  <si>
    <t>2. Local Government/VDC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</si>
  <si>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</si>
  <si>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</si>
  <si>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</si>
  <si>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</si>
  <si>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</si>
  <si>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4. Government Corporations</t>
  </si>
  <si>
    <t>5. Non-government Corporations</t>
  </si>
  <si>
    <t>6. Inter-bank Deposits*</t>
  </si>
  <si>
    <t>7. Non-profit Organisations</t>
  </si>
  <si>
    <t>8. Individuals</t>
  </si>
  <si>
    <t>9. Miscellaneous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</si>
  <si>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</si>
  <si>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</si>
  <si>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</si>
  <si>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</si>
  <si>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</si>
  <si>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</si>
  <si>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>*Deposits among "A", "B" and "C" class financial institutions</t>
  </si>
  <si>
    <t>Table 32</t>
  </si>
  <si>
    <t>Sectorwise Outstanding Credit of Banks and Financial Insitutions</t>
  </si>
  <si>
    <t xml:space="preserve"> 1. Agriculture</t>
  </si>
  <si>
    <t xml:space="preserve"> 6. Transportation Equipment Production and Fitting</t>
  </si>
  <si>
    <t xml:space="preserve">     1.1 Farming /Farming Service</t>
  </si>
  <si>
    <t xml:space="preserve">     6.1 Vehicles and Vehicle Parts</t>
  </si>
  <si>
    <t xml:space="preserve">     1.2 Tea</t>
  </si>
  <si>
    <t xml:space="preserve">     6.2 Jet Boat/Water Transportation</t>
  </si>
  <si>
    <t xml:space="preserve">     1.3 Animals Farming/Service</t>
  </si>
  <si>
    <t xml:space="preserve">     6.3 Aircraft  and Aircraft Parts</t>
  </si>
  <si>
    <t xml:space="preserve">     1.4 Forest, Fish Farming, and Slaughter</t>
  </si>
  <si>
    <t xml:space="preserve">     6.4 Other Parts about Transportation</t>
  </si>
  <si>
    <t xml:space="preserve">     1.5 Other Agriculture and Agricultural Services</t>
  </si>
  <si>
    <t xml:space="preserve"> 7. Transportation, Communications and Public Services</t>
  </si>
  <si>
    <t xml:space="preserve"> 2. Mines</t>
  </si>
  <si>
    <t xml:space="preserve">     7.1 Railways and Passengers Vehicles</t>
  </si>
  <si>
    <t xml:space="preserve">     2.1 Metals (Iron, Lead, etc.)</t>
  </si>
  <si>
    <t xml:space="preserve">     7.2 Truck Services and Store Arrangements</t>
  </si>
  <si>
    <t xml:space="preserve">     2.2 Charcoal</t>
  </si>
  <si>
    <t xml:space="preserve">     7.3 Pipe Lines Except Natural Gas</t>
  </si>
  <si>
    <t xml:space="preserve">     2.3 Graphite</t>
  </si>
  <si>
    <t xml:space="preserve">     7.4 Communications</t>
  </si>
  <si>
    <t xml:space="preserve">     2.4 Magnesite</t>
  </si>
  <si>
    <t xml:space="preserve">     7.5 Electricity</t>
  </si>
  <si>
    <t xml:space="preserve">     2.5 Chalks</t>
  </si>
  <si>
    <t xml:space="preserve">     7.6 Gas and Gas Pipe Line Services</t>
  </si>
  <si>
    <t xml:space="preserve">     2.6 Oil and Gas Extraction</t>
  </si>
  <si>
    <t xml:space="preserve">     7.7 Other Services</t>
  </si>
  <si>
    <t xml:space="preserve">     2.7 About Mines Others</t>
  </si>
  <si>
    <t xml:space="preserve"> 8. Wholesaler and Retailers</t>
  </si>
  <si>
    <t xml:space="preserve"> 3. Productions</t>
  </si>
  <si>
    <t xml:space="preserve">     8.1 Wholesale Business - Durable Commodities</t>
  </si>
  <si>
    <t xml:space="preserve">     3.1 Food Production (Packing and Processing)</t>
  </si>
  <si>
    <t xml:space="preserve">     8.2 Wholesale Business - Non Durable Commodities</t>
  </si>
  <si>
    <t xml:space="preserve">     3.2 Agriculture and Forest Production</t>
  </si>
  <si>
    <t xml:space="preserve">     8.3 Automative Dealer/ Franchise</t>
  </si>
  <si>
    <t xml:space="preserve">     3.3 Drinking Materials (Bear, Alcohol, Soda, etc.)</t>
  </si>
  <si>
    <t xml:space="preserve">     8.4 Other Retail Business</t>
  </si>
  <si>
    <t xml:space="preserve">         3.3.1 Alcohol</t>
  </si>
  <si>
    <t xml:space="preserve">     8.5 Import Business</t>
  </si>
  <si>
    <t xml:space="preserve">         3.3.2 Non-Alcohol</t>
  </si>
  <si>
    <t xml:space="preserve">     8.6 Export Business</t>
  </si>
  <si>
    <t xml:space="preserve">     3.4 Tobacco</t>
  </si>
  <si>
    <t xml:space="preserve"> 9. Finance, Insurance, and Fixed Assets</t>
  </si>
  <si>
    <t xml:space="preserve">     3.5 Handicrafts</t>
  </si>
  <si>
    <t xml:space="preserve">     9.1 Commercial Banks</t>
  </si>
  <si>
    <t xml:space="preserve">     3.6 Sunpat</t>
  </si>
  <si>
    <t xml:space="preserve">     9.2 Finance Companies</t>
  </si>
  <si>
    <t xml:space="preserve">     3.7 Textile Production and Ready Made Clothings</t>
  </si>
  <si>
    <t xml:space="preserve">     9.3 Development Banks</t>
  </si>
  <si>
    <t xml:space="preserve">     3.8 Loging and Timber Production / Furniture</t>
  </si>
  <si>
    <t xml:space="preserve">     9.4 Rural Development Banks</t>
  </si>
  <si>
    <t xml:space="preserve">     3.9 Paper</t>
  </si>
  <si>
    <t xml:space="preserve">     9.5 Saving and Debt Cooperatives</t>
  </si>
  <si>
    <t xml:space="preserve">     3.10 Printing and Publishing</t>
  </si>
  <si>
    <t xml:space="preserve">     9.6 Pension Fund and Insurance Companies</t>
  </si>
  <si>
    <t xml:space="preserve">     3.11 Industrial and Agricultural</t>
  </si>
  <si>
    <t xml:space="preserve">     9.7 Other Financial Institutions</t>
  </si>
  <si>
    <t xml:space="preserve">     3.12 Medicine</t>
  </si>
  <si>
    <t xml:space="preserve">     9.8 Local Government (VDC/Municipality/DDC)</t>
  </si>
  <si>
    <t xml:space="preserve">     3.13 Processed Oil and Charcoal Production</t>
  </si>
  <si>
    <t xml:space="preserve">     9.9 Non Financial Government Institutions</t>
  </si>
  <si>
    <t xml:space="preserve">     3.14 Rasin and Tarpin</t>
  </si>
  <si>
    <t xml:space="preserve">     9.10 Private Non Financial Institutions</t>
  </si>
  <si>
    <t xml:space="preserve">     3.15 Rubber Tyre</t>
  </si>
  <si>
    <t xml:space="preserve">     9.11 Real Estates</t>
  </si>
  <si>
    <t xml:space="preserve">     3.16 Leather</t>
  </si>
  <si>
    <t xml:space="preserve">     9.12 Other Investment Institutions</t>
  </si>
  <si>
    <t xml:space="preserve">     3.17 Plastic</t>
  </si>
  <si>
    <t xml:space="preserve"> 10. Service Industries</t>
  </si>
  <si>
    <t xml:space="preserve">     3.18 Cement</t>
  </si>
  <si>
    <t xml:space="preserve">     10.1 Tourism (Treaking, Mountaining, Resort, Rafting, Camping, etc.)</t>
  </si>
  <si>
    <t xml:space="preserve">     3.19 Stone, Soil and Lead Production</t>
  </si>
  <si>
    <t xml:space="preserve">     10.2 Hotel</t>
  </si>
  <si>
    <t xml:space="preserve">     3.20 Metals - Basic Iron and Steel Plants</t>
  </si>
  <si>
    <t xml:space="preserve">     10.3 Advertising Agency</t>
  </si>
  <si>
    <t xml:space="preserve">     3.21 Metals - Other Plants</t>
  </si>
  <si>
    <t xml:space="preserve">     10.4 Automotive Services</t>
  </si>
  <si>
    <t xml:space="preserve">     3.22 Miscellaneous Productions</t>
  </si>
  <si>
    <t xml:space="preserve">     10.5 Hospitals, Clinic, etc./Health Service </t>
  </si>
  <si>
    <t xml:space="preserve"> 4. Construction</t>
  </si>
  <si>
    <t xml:space="preserve">     10.6 Educational Services</t>
  </si>
  <si>
    <t xml:space="preserve">     4.1 Residential</t>
  </si>
  <si>
    <t xml:space="preserve">     10.7 Entertainment, Recreation, Films</t>
  </si>
  <si>
    <t xml:space="preserve">     4.2 Non Residential</t>
  </si>
  <si>
    <t xml:space="preserve">     10.8 Other Service Companies</t>
  </si>
  <si>
    <t xml:space="preserve">     4.3 Heavy Constructions (Highway, Bridges, etc.)</t>
  </si>
  <si>
    <t xml:space="preserve"> 11. Consumable Loan</t>
  </si>
  <si>
    <t xml:space="preserve"> 5. Metal Productions, Machinary, and Electrical Tools and fitting</t>
  </si>
  <si>
    <t xml:space="preserve">     11.1 Gold and Silver</t>
  </si>
  <si>
    <t xml:space="preserve">     5.1 Fabricated Metal Equipments</t>
  </si>
  <si>
    <t xml:space="preserve">     11.2 Fixed A/c Receipt</t>
  </si>
  <si>
    <t xml:space="preserve">     5.2 Machine Tools</t>
  </si>
  <si>
    <t xml:space="preserve">     11.3 Guarantee Bond</t>
  </si>
  <si>
    <t xml:space="preserve">     5.3 Machinary - Agricultural</t>
  </si>
  <si>
    <t xml:space="preserve">     11.4 Credit Card</t>
  </si>
  <si>
    <t xml:space="preserve">     5.4 Machinary - Construction, Oil, and Mines</t>
  </si>
  <si>
    <t xml:space="preserve"> 12. Local Government</t>
  </si>
  <si>
    <t xml:space="preserve">     5.5 Machinary - Office and Computing</t>
  </si>
  <si>
    <t xml:space="preserve"> 13. Others</t>
  </si>
  <si>
    <t xml:space="preserve">     5.6 Machinary - Others</t>
  </si>
  <si>
    <t>Total (1 to 13)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</si>
  <si>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</si>
  <si>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</si>
  <si>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</si>
  <si>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</si>
  <si>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</si>
  <si>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</si>
  <si>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</si>
  <si>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>Table 33</t>
  </si>
  <si>
    <t>Feb (P)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</si>
  <si>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</si>
  <si>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</si>
  <si>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</si>
  <si>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</si>
  <si>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</si>
  <si>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</si>
  <si>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</si>
  <si>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</si>
  <si>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</si>
  <si>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</si>
  <si>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</si>
  <si>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</si>
  <si>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</si>
  <si>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</si>
  <si>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</si>
  <si>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</si>
  <si>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</si>
  <si>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</si>
  <si>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</si>
  <si>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</si>
  <si>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</si>
  <si>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</si>
  <si>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</si>
  <si>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</si>
  <si>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</si>
  <si>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</si>
  <si>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</si>
  <si>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</si>
  <si>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</si>
  <si>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</si>
  <si>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</si>
  <si>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</si>
  <si>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</si>
  <si>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</si>
  <si>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</si>
  <si>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</si>
  <si>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</si>
  <si>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</si>
  <si>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</si>
  <si>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</si>
  <si>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</si>
  <si>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>Table 34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</si>
  <si>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</si>
  <si>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</si>
  <si>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</si>
  <si>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</si>
  <si>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</si>
  <si>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</si>
  <si>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</si>
  <si>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</si>
  <si>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</si>
  <si>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</si>
  <si>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</si>
  <si>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</si>
  <si>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Table 35</t>
  </si>
  <si>
    <t>Outright Sale Auction</t>
  </si>
  <si>
    <t>Outright Purchase Auction</t>
  </si>
  <si>
    <t>Interest Rate* (%)</t>
  </si>
  <si>
    <t>Reverse Repo Auction</t>
  </si>
  <si>
    <t>Repo Auction (7 days)</t>
  </si>
  <si>
    <t>Deposit Auction (90 days)</t>
  </si>
  <si>
    <t>Standing Liquidity Facility</t>
  </si>
  <si>
    <t xml:space="preserve"> Interest Rate(%)*</t>
  </si>
  <si>
    <t>Under interest Rate Corridor System</t>
  </si>
  <si>
    <t>14 Days Deposit Auction</t>
  </si>
  <si>
    <t>14 Days Repo Auction</t>
  </si>
  <si>
    <t>Interest Rate(%)*</t>
  </si>
  <si>
    <t>*Weighted average interest rate.</t>
  </si>
  <si>
    <t>Table 37</t>
  </si>
  <si>
    <t>Among Commercial Banks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</si>
  <si>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</si>
  <si>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>Interest rate</t>
  </si>
  <si>
    <t># Interbank transaction among A &amp; B, A &amp; C, B &amp; B, B &amp; C and C &amp; C class banks and financial institutions.</t>
  </si>
  <si>
    <t>Table 38</t>
  </si>
  <si>
    <t>Structure of Interest Rate</t>
  </si>
  <si>
    <t>(Percent per annum)</t>
  </si>
  <si>
    <t>Year</t>
  </si>
  <si>
    <t>Jul</t>
  </si>
  <si>
    <t>Jun</t>
  </si>
  <si>
    <t>Aug</t>
  </si>
  <si>
    <t>Sep</t>
  </si>
  <si>
    <t>Oct</t>
  </si>
  <si>
    <t>Nov</t>
  </si>
  <si>
    <t>Dec</t>
  </si>
  <si>
    <t>Jan</t>
  </si>
  <si>
    <t>Mar</t>
  </si>
  <si>
    <t>Apr</t>
  </si>
  <si>
    <t>Sept</t>
  </si>
  <si>
    <t>A. Policy Rates</t>
  </si>
  <si>
    <t>CRR</t>
  </si>
  <si>
    <t>Commercial Banks</t>
  </si>
  <si>
    <t>Development Banks</t>
  </si>
  <si>
    <t>Finance Companies</t>
  </si>
  <si>
    <t>Bank Rate</t>
  </si>
  <si>
    <t>Refinance Rates Against Loans to:</t>
  </si>
  <si>
    <t>Special Refinance</t>
  </si>
  <si>
    <t>General Refinance</t>
  </si>
  <si>
    <t>Export Credit in Foreign Currency</t>
  </si>
  <si>
    <t>LIBOR+0.25</t>
  </si>
  <si>
    <t>Standing Liquidity Facility (SLF)  Rate ^</t>
  </si>
  <si>
    <t>Standing Liquidity Facility (SLF) Penal Rate#</t>
  </si>
  <si>
    <t>B. Government Securities</t>
  </si>
  <si>
    <t>T-bills (28 days)*</t>
  </si>
  <si>
    <t>T-bills (91 days)*</t>
  </si>
  <si>
    <t>T-bills (182 days)*</t>
  </si>
  <si>
    <t>T-bills (364 days)*</t>
  </si>
  <si>
    <t>Development Bonds</t>
  </si>
  <si>
    <t>5.0-9.0</t>
  </si>
  <si>
    <t>5.0-9.5</t>
  </si>
  <si>
    <t>3.25-9.5</t>
  </si>
  <si>
    <t>3.08-9.5</t>
  </si>
  <si>
    <t>2.65-9.5</t>
  </si>
  <si>
    <t>2.65-9.0</t>
  </si>
  <si>
    <t>National/Citizen SCs</t>
  </si>
  <si>
    <t>6.0-9.5</t>
  </si>
  <si>
    <t>6.0-10.0</t>
  </si>
  <si>
    <t>6.0-10</t>
  </si>
  <si>
    <t>C. Interbank Rate of Commercial Banks</t>
  </si>
  <si>
    <t>D. Weighted Average Deposit Rate (Commercial Banks)</t>
  </si>
  <si>
    <t>E. Weighted Average Lending Rate (Commercial Banks)</t>
  </si>
  <si>
    <t>F. Base Rate (Commercial Banks)$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</si>
  <si>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</si>
  <si>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</si>
  <si>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</si>
  <si>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$ Base rate has been compiled since January 2013.</t>
  </si>
  <si>
    <t>Table 39</t>
  </si>
  <si>
    <t>(In percent)</t>
  </si>
  <si>
    <t>TRB-91 Days</t>
  </si>
  <si>
    <t>TRB-364 Days</t>
  </si>
  <si>
    <t>Annual average</t>
  </si>
  <si>
    <t>Table 36</t>
  </si>
  <si>
    <t>( Amount in million)</t>
  </si>
  <si>
    <t>Purchase/Sale of Convertible Currency</t>
  </si>
  <si>
    <t>IC Purchase</t>
  </si>
  <si>
    <t>Purchase</t>
  </si>
  <si>
    <t>Sale</t>
  </si>
  <si>
    <t>Net 
Injection</t>
  </si>
  <si>
    <t>US$</t>
  </si>
  <si>
    <t>Nrs.</t>
  </si>
  <si>
    <t>US$ Sale</t>
  </si>
  <si>
    <t>Table 23</t>
  </si>
  <si>
    <t>Table 14</t>
  </si>
  <si>
    <t xml:space="preserve">Summary of Balance of Payments              </t>
  </si>
  <si>
    <t>Particulars</t>
  </si>
  <si>
    <r>
      <t xml:space="preserve">2016/17 </t>
    </r>
    <r>
      <rPr>
        <b/>
        <vertAlign val="superscript"/>
        <sz val="10"/>
        <rFont val="Times New Roman"/>
        <family val="1"/>
      </rPr>
      <t>P</t>
    </r>
  </si>
  <si>
    <t>A. Current Account</t>
  </si>
  <si>
    <t>Goods: Exports f.o.b.</t>
  </si>
  <si>
    <t>Oil</t>
  </si>
  <si>
    <t>Other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</si>
  <si>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</si>
  <si>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</si>
  <si>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</si>
  <si>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</si>
  <si>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</si>
  <si>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</si>
  <si>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</si>
  <si>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O/W Education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</si>
  <si>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</si>
  <si>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</si>
  <si>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</si>
  <si>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</si>
  <si>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</si>
  <si>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</si>
  <si>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</si>
  <si>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</si>
  <si>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</si>
  <si>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</si>
  <si>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</si>
  <si>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Other (Indian Excise Refund)</t>
  </si>
  <si>
    <t>Current transfers: debit</t>
  </si>
  <si>
    <t>B</t>
  </si>
  <si>
    <t>Capital Account (Capital Transfer)</t>
  </si>
  <si>
    <t xml:space="preserve">  Total, Groups A plus B</t>
  </si>
  <si>
    <t>C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</si>
  <si>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</si>
  <si>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</si>
  <si>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</si>
  <si>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</si>
  <si>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</si>
  <si>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</si>
  <si>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</si>
  <si>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</si>
  <si>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</si>
  <si>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</si>
  <si>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</si>
  <si>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</si>
  <si>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Nepal Rastra Bank</t>
  </si>
  <si>
    <t>Deposit money banks</t>
  </si>
  <si>
    <t>Other liabilities</t>
  </si>
  <si>
    <t xml:space="preserve">  Total, Group A through C</t>
  </si>
  <si>
    <t>D.</t>
  </si>
  <si>
    <t>Miscellaneous Items, Net</t>
  </si>
  <si>
    <t xml:space="preserve">  Total, Group A through D</t>
  </si>
  <si>
    <t>E. Reserves and Related Items</t>
  </si>
  <si>
    <t>Reserve assets</t>
  </si>
  <si>
    <t>Use of Fund Credit and Loans</t>
  </si>
  <si>
    <t>Changes in reserve net (- increase)*</t>
  </si>
  <si>
    <t>P= Povisional</t>
  </si>
  <si>
    <t xml:space="preserve">* Change in reserve net is derived by netting out  reserves and related items (Group E) and currency and deposits </t>
  </si>
  <si>
    <t xml:space="preserve"> (under Group C)  with adjustment of valuation gain/loss.</t>
  </si>
  <si>
    <t xml:space="preserve">Seven Months </t>
  </si>
  <si>
    <t>Table 17</t>
  </si>
  <si>
    <t>(Rs in million)</t>
  </si>
  <si>
    <t>Mid-Jul to Mid-Feb</t>
  </si>
  <si>
    <t>A. Nepal Rastra Bank (1+2)</t>
  </si>
  <si>
    <t xml:space="preserve">   1. Gold, SDR, IMF Reserve Position</t>
  </si>
  <si>
    <t xml:space="preserve">   2. Foreign Exchange Reserve </t>
  </si>
  <si>
    <t>Convertible</t>
  </si>
  <si>
    <t>Inconvertible</t>
  </si>
  <si>
    <t>B. Bank and Financial Institutions *</t>
  </si>
  <si>
    <t>C. Gross Foreign Exchange Reserve</t>
  </si>
  <si>
    <t xml:space="preserve">      Share in total (in percent)</t>
  </si>
  <si>
    <t>D. Gross Foreign Assets (A+B)</t>
  </si>
  <si>
    <t xml:space="preserve"> Import Capacity in Months </t>
  </si>
  <si>
    <t xml:space="preserve">   Gross Foreign Exchange Reserve</t>
  </si>
  <si>
    <t>Merchandise</t>
  </si>
  <si>
    <t>Merchandise and Services</t>
  </si>
  <si>
    <t xml:space="preserve">  Gross Foreign Assets</t>
  </si>
  <si>
    <t>E. Foreign Liabilities</t>
  </si>
  <si>
    <t>F. Net Foreign Assets(D-E)</t>
  </si>
  <si>
    <t>G. Change in NFA (before adj. ex. val.)**</t>
  </si>
  <si>
    <t xml:space="preserve">H. Exchange Valuation </t>
  </si>
  <si>
    <t>I. Change in NFA (G+H)***</t>
  </si>
  <si>
    <t>Sources : Nepal Rastra Bank and Commercial Banks;  Estimated.</t>
  </si>
  <si>
    <t>* indicates the "A","B" &amp; " C" class financial institutions licensed by NRB.</t>
  </si>
  <si>
    <t>**Change in NFA is derived by taking mid-July as base and minus (-) sign indicates increase.</t>
  </si>
  <si>
    <t>*** After adjusting exchange valuation gain/loss</t>
  </si>
  <si>
    <t>Period-end Buying Rate (Rs/USD)</t>
  </si>
  <si>
    <t>Table 18</t>
  </si>
  <si>
    <t>(USD in million)</t>
  </si>
  <si>
    <t>Table 19</t>
  </si>
  <si>
    <t>Exchange Rate of US Dollar (NRs/USD)</t>
  </si>
  <si>
    <t xml:space="preserve">FY </t>
  </si>
  <si>
    <t>Month End*</t>
  </si>
  <si>
    <t>Monthly Average*</t>
  </si>
  <si>
    <t>Buying</t>
  </si>
  <si>
    <t>Selling</t>
  </si>
  <si>
    <t xml:space="preserve">Middle </t>
  </si>
  <si>
    <t>Annual Average</t>
  </si>
  <si>
    <t xml:space="preserve">Feburary </t>
  </si>
  <si>
    <t xml:space="preserve">June </t>
  </si>
  <si>
    <t xml:space="preserve">February </t>
  </si>
  <si>
    <t>* As per Nepalese Calendar.</t>
  </si>
  <si>
    <t>Table 20</t>
  </si>
  <si>
    <t>Mid-July</t>
  </si>
  <si>
    <t>Jul-Jul</t>
  </si>
  <si>
    <t>Feb-Feb</t>
  </si>
  <si>
    <t>2014</t>
  </si>
  <si>
    <t>2015</t>
  </si>
  <si>
    <t>2016</t>
  </si>
  <si>
    <t>Oil ($/barrel)*</t>
  </si>
  <si>
    <t>Gold ($/ounce)**</t>
  </si>
  <si>
    <t>* Crude Oil Brent</t>
  </si>
  <si>
    <t>** Refers to p.m. London historical fix.</t>
  </si>
  <si>
    <t xml:space="preserve">Sources: http://www.eia.gov/dnav/pet/hist/LeafHandler.ashx?n=PET&amp;s=RBRTE&amp;f=D </t>
  </si>
  <si>
    <t>http://www.kitco.com/gold.londonfix.html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</si>
</sst>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0_);_(* \(#,##0.00\);_(* \-??_);_(@_)"/>
    <numFmt numFmtId="166" formatCode="0_);[Red]\(0\)"/>
    <numFmt numFmtId="167" formatCode="_(* #,##0_);_(* \(#,##0\);_(* \-??_);_(@_)"/>
    <numFmt numFmtId="168" formatCode="0.0_)"/>
    <numFmt numFmtId="169" formatCode="0.0"/>
    <numFmt numFmtId="170" formatCode="_(* #,##0.0_);_(* \(#,##0.0\);_(* &quot;-&quot;??_);_(@_)"/>
    <numFmt numFmtId="171" formatCode="#,##0.0"/>
    <numFmt numFmtId="172" formatCode="0.00_)"/>
    <numFmt numFmtId="173" formatCode="0.000_)"/>
    <numFmt numFmtId="174" formatCode="0.0_);[Red]\(0.0\)"/>
    <numFmt numFmtId="175" formatCode="0_)"/>
    <numFmt numFmtId="176" formatCode="0.000000"/>
    <numFmt numFmtId="177" formatCode="0.00000"/>
    <numFmt numFmtId="178" formatCode="_-* #,##0.0_-;\-* #,##0.0_-;_-* &quot;-&quot;??_-;_-@_-"/>
    <numFmt numFmtId="179" formatCode="_-* #,##0.00_-;\-* #,##0.00_-;_-* &quot;-&quot;??_-;_-@_-"/>
    <numFmt numFmtId="180" formatCode="_-* #,##0.0000_-;\-* #,##0.0000_-;_-* &quot;-&quot;??_-;_-@_-"/>
    <numFmt numFmtId="181" formatCode="0.0000"/>
    <numFmt numFmtId="182" formatCode="_(* #,##0_);_(* \(#,##0\);_(* &quot;-&quot;??_);_(@_)"/>
    <numFmt numFmtId="183" formatCode="0.0000_)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dddd\,\ mmmm\ dd\,\ yyyy"/>
    <numFmt numFmtId="190" formatCode="[$-409]h:mm:ss\ AM/PM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Courier"/>
      <family val="3"/>
    </font>
    <font>
      <sz val="10"/>
      <name val="Times New Roman"/>
      <family val="1"/>
    </font>
    <font>
      <sz val="14"/>
      <name val="AngsanaUPC"/>
      <family val="1"/>
    </font>
    <font>
      <sz val="10"/>
      <color indexed="8"/>
      <name val="Times New Roman"/>
      <family val="2"/>
    </font>
    <font>
      <sz val="12"/>
      <name val="Helv"/>
      <family val="0"/>
    </font>
    <font>
      <sz val="12"/>
      <name val="Univers (WN)"/>
      <family val="2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9"/>
      <name val="Times New Roman"/>
      <family val="1"/>
    </font>
    <font>
      <b/>
      <vertAlign val="superscript"/>
      <sz val="11"/>
      <name val="Times New Roman"/>
      <family val="1"/>
    </font>
    <font>
      <b/>
      <sz val="18"/>
      <name val="Book Antiqua"/>
      <family val="1"/>
    </font>
    <font>
      <sz val="14"/>
      <name val="Book Antiqua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i/>
      <vertAlign val="superscript"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.5"/>
      <color indexed="8"/>
      <name val="Calibri"/>
      <family val="2"/>
    </font>
    <font>
      <b/>
      <sz val="8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Calibri"/>
      <family val="2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u val="single"/>
      <sz val="10"/>
      <color theme="1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 style="thin"/>
      <top/>
      <bottom style="double"/>
    </border>
    <border>
      <left style="thin"/>
      <right style="double"/>
      <top/>
      <bottom/>
    </border>
    <border>
      <left style="double"/>
      <right style="thin"/>
      <top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/>
      <bottom style="double"/>
    </border>
    <border>
      <left style="thin"/>
      <right/>
      <top style="thin"/>
      <bottom/>
    </border>
    <border>
      <left style="double"/>
      <right/>
      <top/>
      <bottom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 style="double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double"/>
      <right style="thin"/>
      <top/>
      <bottom style="thin"/>
    </border>
    <border>
      <left/>
      <right style="double"/>
      <top/>
      <bottom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/>
    </border>
    <border>
      <left style="double"/>
      <right/>
      <top style="thin"/>
      <bottom style="double"/>
    </border>
    <border>
      <left style="thin"/>
      <right style="hair"/>
      <top/>
      <bottom/>
    </border>
    <border>
      <left style="thin"/>
      <right style="hair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/>
      <right style="double"/>
      <top/>
      <bottom style="thin"/>
    </border>
    <border>
      <left/>
      <right/>
      <top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/>
      <top/>
      <bottom style="thin"/>
    </border>
    <border>
      <left/>
      <right style="double"/>
      <top style="thin"/>
      <bottom/>
    </border>
    <border>
      <left style="double"/>
      <right/>
      <top style="double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double"/>
      <top style="double"/>
      <bottom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thin"/>
      <bottom/>
    </border>
    <border>
      <left style="double"/>
      <right/>
      <top/>
      <bottom style="double"/>
    </border>
    <border>
      <left/>
      <right style="thin"/>
      <top/>
      <bottom style="medium"/>
    </border>
    <border>
      <left style="thin"/>
      <right style="double"/>
      <top/>
      <bottom style="medium"/>
    </border>
    <border>
      <left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/>
      <bottom style="medium"/>
    </border>
    <border>
      <left style="double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thin"/>
    </border>
  </borders>
  <cellStyleXfs count="3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 applyAlignment="0">
      <protection/>
    </xf>
    <xf numFmtId="0" fontId="2" fillId="0" borderId="0" applyAlignment="0">
      <protection/>
    </xf>
    <xf numFmtId="0" fontId="4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 applyAlignment="0"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1" fillId="0" borderId="0">
      <alignment/>
      <protection/>
    </xf>
    <xf numFmtId="168" fontId="11" fillId="0" borderId="0">
      <alignment/>
      <protection/>
    </xf>
    <xf numFmtId="168" fontId="11" fillId="0" borderId="0">
      <alignment/>
      <protection/>
    </xf>
    <xf numFmtId="168" fontId="11" fillId="0" borderId="0">
      <alignment/>
      <protection/>
    </xf>
    <xf numFmtId="168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9" fillId="0" borderId="0" applyFont="0" applyFill="0" applyBorder="0" applyAlignment="0" applyProtection="0"/>
    <xf numFmtId="0" fontId="2" fillId="0" borderId="0">
      <alignment/>
      <protection/>
    </xf>
    <xf numFmtId="0" fontId="2" fillId="0" borderId="0" applyAlignment="0">
      <protection/>
    </xf>
    <xf numFmtId="0" fontId="2" fillId="0" borderId="0" applyAlignment="0">
      <protection/>
    </xf>
    <xf numFmtId="167" fontId="0" fillId="0" borderId="0">
      <alignment/>
      <protection/>
    </xf>
    <xf numFmtId="0" fontId="7" fillId="0" borderId="0">
      <alignment/>
      <protection/>
    </xf>
    <xf numFmtId="177" fontId="7" fillId="0" borderId="0">
      <alignment/>
      <protection/>
    </xf>
    <xf numFmtId="165" fontId="7" fillId="0" borderId="0">
      <alignment/>
      <protection/>
    </xf>
    <xf numFmtId="165" fontId="7" fillId="0" borderId="0">
      <alignment/>
      <protection/>
    </xf>
    <xf numFmtId="165" fontId="7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168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>
      <alignment/>
      <protection/>
    </xf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1728">
    <xf numFmtId="0" fontId="0" fillId="0" borderId="0" xfId="0" applyFont="1" applyAlignment="1">
      <alignment/>
    </xf>
    <xf numFmtId="0" fontId="4" fillId="0" borderId="0" xfId="217" applyFont="1" applyAlignment="1">
      <alignment horizontal="centerContinuous"/>
      <protection/>
    </xf>
    <xf numFmtId="0" fontId="4" fillId="0" borderId="0" xfId="217" applyFont="1">
      <alignment/>
      <protection/>
    </xf>
    <xf numFmtId="0" fontId="5" fillId="0" borderId="0" xfId="217" applyFont="1" applyAlignment="1">
      <alignment horizontal="centerContinuous"/>
      <protection/>
    </xf>
    <xf numFmtId="0" fontId="5" fillId="0" borderId="0" xfId="217" applyFont="1">
      <alignment/>
      <protection/>
    </xf>
    <xf numFmtId="0" fontId="4" fillId="0" borderId="0" xfId="217" applyFont="1" applyBorder="1">
      <alignment/>
      <protection/>
    </xf>
    <xf numFmtId="0" fontId="6" fillId="0" borderId="0" xfId="217" applyFont="1">
      <alignment/>
      <protection/>
    </xf>
    <xf numFmtId="0" fontId="6" fillId="0" borderId="0" xfId="217" applyFont="1" applyAlignment="1">
      <alignment wrapText="1"/>
      <protection/>
    </xf>
    <xf numFmtId="164" fontId="4" fillId="0" borderId="0" xfId="288" applyNumberFormat="1" applyFont="1" applyAlignment="1" applyProtection="1">
      <alignment/>
      <protection/>
    </xf>
    <xf numFmtId="164" fontId="6" fillId="0" borderId="0" xfId="288" applyNumberFormat="1" applyFont="1" applyAlignment="1" applyProtection="1">
      <alignment/>
      <protection/>
    </xf>
    <xf numFmtId="0" fontId="6" fillId="0" borderId="0" xfId="217" applyFont="1" applyBorder="1">
      <alignment/>
      <protection/>
    </xf>
    <xf numFmtId="0" fontId="4" fillId="0" borderId="0" xfId="217" applyFont="1" applyFill="1" applyBorder="1">
      <alignment/>
      <protection/>
    </xf>
    <xf numFmtId="0" fontId="6" fillId="0" borderId="0" xfId="217" applyFont="1" applyBorder="1" applyAlignment="1">
      <alignment horizontal="left"/>
      <protection/>
    </xf>
    <xf numFmtId="0" fontId="2" fillId="0" borderId="0" xfId="230">
      <alignment/>
      <protection/>
    </xf>
    <xf numFmtId="0" fontId="13" fillId="0" borderId="10" xfId="161" applyFont="1" applyBorder="1" applyAlignment="1">
      <alignment horizontal="center"/>
      <protection/>
    </xf>
    <xf numFmtId="0" fontId="16" fillId="33" borderId="11" xfId="161" applyFont="1" applyFill="1" applyBorder="1" applyAlignment="1">
      <alignment horizontal="center"/>
      <protection/>
    </xf>
    <xf numFmtId="49" fontId="13" fillId="33" borderId="11" xfId="161" applyNumberFormat="1" applyFont="1" applyFill="1" applyBorder="1" applyAlignment="1">
      <alignment horizontal="center"/>
      <protection/>
    </xf>
    <xf numFmtId="0" fontId="13" fillId="33" borderId="12" xfId="161" applyFont="1" applyFill="1" applyBorder="1">
      <alignment/>
      <protection/>
    </xf>
    <xf numFmtId="0" fontId="13" fillId="33" borderId="13" xfId="161" applyFont="1" applyFill="1" applyBorder="1">
      <alignment/>
      <protection/>
    </xf>
    <xf numFmtId="0" fontId="16" fillId="33" borderId="11" xfId="161" applyFont="1" applyFill="1" applyBorder="1" applyAlignment="1" quotePrefix="1">
      <alignment horizontal="center"/>
      <protection/>
    </xf>
    <xf numFmtId="0" fontId="16" fillId="33" borderId="14" xfId="161" applyFont="1" applyFill="1" applyBorder="1" applyAlignment="1">
      <alignment horizontal="center"/>
      <protection/>
    </xf>
    <xf numFmtId="0" fontId="8" fillId="0" borderId="15" xfId="161" applyFont="1" applyBorder="1">
      <alignment/>
      <protection/>
    </xf>
    <xf numFmtId="169" fontId="8" fillId="0" borderId="11" xfId="161" applyNumberFormat="1" applyFont="1" applyBorder="1">
      <alignment/>
      <protection/>
    </xf>
    <xf numFmtId="169" fontId="8" fillId="0" borderId="11" xfId="161" applyNumberFormat="1" applyFont="1" applyFill="1" applyBorder="1" applyAlignment="1">
      <alignment horizontal="right"/>
      <protection/>
    </xf>
    <xf numFmtId="171" fontId="8" fillId="0" borderId="11" xfId="161" applyNumberFormat="1" applyFont="1" applyBorder="1" applyAlignment="1">
      <alignment horizontal="center"/>
      <protection/>
    </xf>
    <xf numFmtId="169" fontId="8" fillId="0" borderId="14" xfId="161" applyNumberFormat="1" applyFont="1" applyBorder="1" applyAlignment="1">
      <alignment horizontal="center"/>
      <protection/>
    </xf>
    <xf numFmtId="0" fontId="8" fillId="0" borderId="16" xfId="161" applyFont="1" applyBorder="1">
      <alignment/>
      <protection/>
    </xf>
    <xf numFmtId="169" fontId="8" fillId="0" borderId="17" xfId="161" applyNumberFormat="1" applyFont="1" applyBorder="1">
      <alignment/>
      <protection/>
    </xf>
    <xf numFmtId="169" fontId="8" fillId="0" borderId="17" xfId="161" applyNumberFormat="1" applyFont="1" applyFill="1" applyBorder="1" applyAlignment="1">
      <alignment horizontal="right"/>
      <protection/>
    </xf>
    <xf numFmtId="169" fontId="8" fillId="0" borderId="18" xfId="161" applyNumberFormat="1" applyFont="1" applyFill="1" applyBorder="1" applyAlignment="1">
      <alignment horizontal="right"/>
      <protection/>
    </xf>
    <xf numFmtId="171" fontId="8" fillId="0" borderId="19" xfId="161" applyNumberFormat="1" applyFont="1" applyBorder="1" applyAlignment="1">
      <alignment horizontal="center"/>
      <protection/>
    </xf>
    <xf numFmtId="171" fontId="8" fillId="0" borderId="17" xfId="161" applyNumberFormat="1" applyFont="1" applyBorder="1" applyAlignment="1">
      <alignment horizontal="center"/>
      <protection/>
    </xf>
    <xf numFmtId="169" fontId="8" fillId="0" borderId="20" xfId="161" applyNumberFormat="1" applyFont="1" applyBorder="1" applyAlignment="1">
      <alignment horizontal="center"/>
      <protection/>
    </xf>
    <xf numFmtId="169" fontId="8" fillId="0" borderId="17" xfId="161" applyNumberFormat="1" applyFont="1" applyBorder="1" applyAlignment="1">
      <alignment horizontal="right"/>
      <protection/>
    </xf>
    <xf numFmtId="169" fontId="8" fillId="0" borderId="18" xfId="161" applyNumberFormat="1" applyFont="1" applyBorder="1" applyAlignment="1">
      <alignment horizontal="right"/>
      <protection/>
    </xf>
    <xf numFmtId="0" fontId="13" fillId="0" borderId="21" xfId="161" applyFont="1" applyBorder="1">
      <alignment/>
      <protection/>
    </xf>
    <xf numFmtId="169" fontId="13" fillId="0" borderId="22" xfId="161" applyNumberFormat="1" applyFont="1" applyBorder="1" applyAlignment="1">
      <alignment horizontal="right"/>
      <protection/>
    </xf>
    <xf numFmtId="0" fontId="13" fillId="0" borderId="23" xfId="161" applyFont="1" applyBorder="1">
      <alignment/>
      <protection/>
    </xf>
    <xf numFmtId="169" fontId="13" fillId="0" borderId="23" xfId="161" applyNumberFormat="1" applyFont="1" applyBorder="1">
      <alignment/>
      <protection/>
    </xf>
    <xf numFmtId="169" fontId="13" fillId="0" borderId="23" xfId="161" applyNumberFormat="1" applyFont="1" applyBorder="1" applyAlignment="1">
      <alignment horizontal="right"/>
      <protection/>
    </xf>
    <xf numFmtId="171" fontId="8" fillId="0" borderId="23" xfId="161" applyNumberFormat="1" applyFont="1" applyBorder="1" applyAlignment="1">
      <alignment horizontal="center"/>
      <protection/>
    </xf>
    <xf numFmtId="169" fontId="8" fillId="0" borderId="23" xfId="161" applyNumberFormat="1" applyFont="1" applyBorder="1" applyAlignment="1">
      <alignment horizontal="center"/>
      <protection/>
    </xf>
    <xf numFmtId="0" fontId="8" fillId="0" borderId="0" xfId="161" applyFont="1">
      <alignment/>
      <protection/>
    </xf>
    <xf numFmtId="0" fontId="4" fillId="0" borderId="0" xfId="161" applyFont="1">
      <alignment/>
      <protection/>
    </xf>
    <xf numFmtId="169" fontId="4" fillId="0" borderId="0" xfId="161" applyNumberFormat="1" applyFont="1">
      <alignment/>
      <protection/>
    </xf>
    <xf numFmtId="0" fontId="13" fillId="0" borderId="0" xfId="161" applyFont="1" applyFill="1" applyBorder="1" applyAlignment="1">
      <alignment horizontal="center" vertical="center"/>
      <protection/>
    </xf>
    <xf numFmtId="0" fontId="2" fillId="0" borderId="0" xfId="229">
      <alignment/>
      <protection/>
    </xf>
    <xf numFmtId="0" fontId="2" fillId="0" borderId="0" xfId="229" applyFill="1">
      <alignment/>
      <protection/>
    </xf>
    <xf numFmtId="0" fontId="2" fillId="0" borderId="0" xfId="229" applyFont="1" applyFill="1">
      <alignment/>
      <protection/>
    </xf>
    <xf numFmtId="0" fontId="2" fillId="0" borderId="0" xfId="229" applyFont="1">
      <alignment/>
      <protection/>
    </xf>
    <xf numFmtId="2" fontId="2" fillId="0" borderId="0" xfId="229" applyNumberFormat="1" applyFont="1" applyFill="1">
      <alignment/>
      <protection/>
    </xf>
    <xf numFmtId="2" fontId="2" fillId="0" borderId="0" xfId="229" applyNumberFormat="1" applyFont="1">
      <alignment/>
      <protection/>
    </xf>
    <xf numFmtId="169" fontId="2" fillId="0" borderId="0" xfId="229" applyNumberFormat="1">
      <alignment/>
      <protection/>
    </xf>
    <xf numFmtId="168" fontId="13" fillId="0" borderId="0" xfId="229" applyNumberFormat="1" applyFont="1" applyFill="1" applyBorder="1" applyAlignment="1" applyProtection="1">
      <alignment horizontal="right"/>
      <protection locked="0"/>
    </xf>
    <xf numFmtId="0" fontId="13" fillId="0" borderId="24" xfId="229" applyFont="1" applyBorder="1">
      <alignment/>
      <protection/>
    </xf>
    <xf numFmtId="168" fontId="8" fillId="0" borderId="0" xfId="229" applyNumberFormat="1" applyFont="1" applyFill="1" applyBorder="1" applyAlignment="1" applyProtection="1">
      <alignment horizontal="right"/>
      <protection locked="0"/>
    </xf>
    <xf numFmtId="168" fontId="8" fillId="0" borderId="25" xfId="229" applyNumberFormat="1" applyFont="1" applyBorder="1" applyAlignment="1" applyProtection="1">
      <alignment horizontal="right"/>
      <protection locked="0"/>
    </xf>
    <xf numFmtId="168" fontId="8" fillId="0" borderId="17" xfId="229" applyNumberFormat="1" applyFont="1" applyBorder="1" applyAlignment="1" applyProtection="1">
      <alignment horizontal="right"/>
      <protection locked="0"/>
    </xf>
    <xf numFmtId="0" fontId="8" fillId="0" borderId="17" xfId="229" applyFont="1" applyBorder="1">
      <alignment/>
      <protection/>
    </xf>
    <xf numFmtId="168" fontId="13" fillId="0" borderId="25" xfId="229" applyNumberFormat="1" applyFont="1" applyBorder="1" applyAlignment="1" applyProtection="1">
      <alignment horizontal="right"/>
      <protection locked="0"/>
    </xf>
    <xf numFmtId="168" fontId="13" fillId="0" borderId="17" xfId="229" applyNumberFormat="1" applyFont="1" applyBorder="1" applyAlignment="1" applyProtection="1">
      <alignment horizontal="right"/>
      <protection locked="0"/>
    </xf>
    <xf numFmtId="0" fontId="13" fillId="0" borderId="17" xfId="229" applyFont="1" applyBorder="1">
      <alignment/>
      <protection/>
    </xf>
    <xf numFmtId="168" fontId="8" fillId="0" borderId="17" xfId="229" applyNumberFormat="1" applyFont="1" applyFill="1" applyBorder="1" applyAlignment="1">
      <alignment horizontal="right"/>
      <protection/>
    </xf>
    <xf numFmtId="168" fontId="8" fillId="0" borderId="17" xfId="229" applyNumberFormat="1" applyFont="1" applyBorder="1" applyAlignment="1">
      <alignment horizontal="right"/>
      <protection/>
    </xf>
    <xf numFmtId="0" fontId="8" fillId="0" borderId="17" xfId="229" applyFont="1" applyFill="1" applyBorder="1" applyAlignment="1" applyProtection="1">
      <alignment horizontal="left" indent="1"/>
      <protection locked="0"/>
    </xf>
    <xf numFmtId="172" fontId="8" fillId="0" borderId="0" xfId="229" applyNumberFormat="1" applyFont="1" applyFill="1" applyBorder="1" applyAlignment="1" applyProtection="1">
      <alignment horizontal="right"/>
      <protection locked="0"/>
    </xf>
    <xf numFmtId="168" fontId="13" fillId="0" borderId="17" xfId="229" applyNumberFormat="1" applyFont="1" applyFill="1" applyBorder="1" applyAlignment="1">
      <alignment horizontal="right"/>
      <protection/>
    </xf>
    <xf numFmtId="0" fontId="13" fillId="0" borderId="17" xfId="229" applyFont="1" applyFill="1" applyBorder="1" applyAlignment="1" applyProtection="1">
      <alignment horizontal="left"/>
      <protection locked="0"/>
    </xf>
    <xf numFmtId="168" fontId="8" fillId="0" borderId="17" xfId="229" applyNumberFormat="1" applyFont="1" applyBorder="1" applyAlignment="1" applyProtection="1">
      <alignment horizontal="right"/>
      <protection/>
    </xf>
    <xf numFmtId="0" fontId="8" fillId="0" borderId="17" xfId="229" applyFont="1" applyBorder="1" applyAlignment="1" applyProtection="1">
      <alignment horizontal="left"/>
      <protection locked="0"/>
    </xf>
    <xf numFmtId="1" fontId="8" fillId="0" borderId="26" xfId="229" applyNumberFormat="1" applyFont="1" applyBorder="1" applyProtection="1">
      <alignment/>
      <protection locked="0"/>
    </xf>
    <xf numFmtId="168" fontId="15" fillId="0" borderId="17" xfId="229" applyNumberFormat="1" applyFont="1" applyBorder="1" applyAlignment="1" applyProtection="1">
      <alignment horizontal="right"/>
      <protection locked="0"/>
    </xf>
    <xf numFmtId="1" fontId="13" fillId="0" borderId="26" xfId="229" applyNumberFormat="1" applyFont="1" applyBorder="1" applyAlignment="1" applyProtection="1">
      <alignment horizontal="center"/>
      <protection locked="0"/>
    </xf>
    <xf numFmtId="0" fontId="13" fillId="0" borderId="17" xfId="229" applyFont="1" applyBorder="1" applyAlignment="1" applyProtection="1">
      <alignment horizontal="left"/>
      <protection locked="0"/>
    </xf>
    <xf numFmtId="1" fontId="8" fillId="0" borderId="26" xfId="229" applyNumberFormat="1" applyFont="1" applyBorder="1" applyAlignment="1" applyProtection="1">
      <alignment horizontal="center"/>
      <protection locked="0"/>
    </xf>
    <xf numFmtId="168" fontId="13" fillId="0" borderId="27" xfId="229" applyNumberFormat="1" applyFont="1" applyBorder="1" applyAlignment="1" applyProtection="1">
      <alignment horizontal="right"/>
      <protection locked="0"/>
    </xf>
    <xf numFmtId="168" fontId="13" fillId="0" borderId="11" xfId="229" applyNumberFormat="1" applyFont="1" applyBorder="1" applyAlignment="1" applyProtection="1">
      <alignment horizontal="right"/>
      <protection locked="0"/>
    </xf>
    <xf numFmtId="0" fontId="13" fillId="0" borderId="11" xfId="229" applyFont="1" applyBorder="1" applyAlignment="1" applyProtection="1">
      <alignment horizontal="left"/>
      <protection locked="0"/>
    </xf>
    <xf numFmtId="1" fontId="13" fillId="0" borderId="28" xfId="229" applyNumberFormat="1" applyFont="1" applyBorder="1" applyAlignment="1" applyProtection="1">
      <alignment horizontal="center"/>
      <protection locked="0"/>
    </xf>
    <xf numFmtId="0" fontId="13" fillId="34" borderId="29" xfId="161" applyFont="1" applyFill="1" applyBorder="1" applyAlignment="1">
      <alignment horizontal="center" vertical="center"/>
      <protection/>
    </xf>
    <xf numFmtId="0" fontId="13" fillId="34" borderId="30" xfId="161" applyFont="1" applyFill="1" applyBorder="1" applyAlignment="1">
      <alignment horizontal="center" vertical="center"/>
      <protection/>
    </xf>
    <xf numFmtId="0" fontId="13" fillId="34" borderId="31" xfId="229" applyFont="1" applyFill="1" applyBorder="1" applyAlignment="1" applyProtection="1">
      <alignment horizontal="center" vertical="center" wrapText="1"/>
      <protection locked="0"/>
    </xf>
    <xf numFmtId="0" fontId="13" fillId="0" borderId="0" xfId="229" applyFont="1" applyFill="1" applyBorder="1" applyAlignment="1">
      <alignment horizontal="center" vertical="center"/>
      <protection/>
    </xf>
    <xf numFmtId="0" fontId="14" fillId="0" borderId="0" xfId="229" applyFont="1" applyFill="1" applyBorder="1" applyAlignment="1">
      <alignment horizontal="right"/>
      <protection/>
    </xf>
    <xf numFmtId="0" fontId="6" fillId="0" borderId="0" xfId="229" applyFont="1" applyFill="1" applyAlignment="1">
      <alignment horizontal="center"/>
      <protection/>
    </xf>
    <xf numFmtId="0" fontId="13" fillId="0" borderId="0" xfId="229" applyFont="1" applyFill="1" applyAlignment="1">
      <alignment horizontal="center"/>
      <protection/>
    </xf>
    <xf numFmtId="0" fontId="18" fillId="0" borderId="0" xfId="229" applyFont="1">
      <alignment/>
      <protection/>
    </xf>
    <xf numFmtId="0" fontId="18" fillId="0" borderId="0" xfId="229" applyFont="1" applyFill="1">
      <alignment/>
      <protection/>
    </xf>
    <xf numFmtId="168" fontId="13" fillId="0" borderId="24" xfId="229" applyNumberFormat="1" applyFont="1" applyFill="1" applyBorder="1" applyAlignment="1" applyProtection="1">
      <alignment horizontal="right"/>
      <protection locked="0"/>
    </xf>
    <xf numFmtId="168" fontId="13" fillId="0" borderId="24" xfId="229" applyNumberFormat="1" applyFont="1" applyFill="1" applyBorder="1" applyAlignment="1">
      <alignment horizontal="right"/>
      <protection/>
    </xf>
    <xf numFmtId="168" fontId="13" fillId="0" borderId="32" xfId="229" applyNumberFormat="1" applyFont="1" applyFill="1" applyBorder="1" applyAlignment="1" applyProtection="1">
      <alignment horizontal="right"/>
      <protection locked="0"/>
    </xf>
    <xf numFmtId="0" fontId="4" fillId="0" borderId="0" xfId="217" applyFont="1" applyAlignment="1">
      <alignment horizontal="center"/>
      <protection/>
    </xf>
    <xf numFmtId="0" fontId="4" fillId="0" borderId="0" xfId="217" applyFont="1" applyAlignment="1">
      <alignment horizontal="center" wrapText="1"/>
      <protection/>
    </xf>
    <xf numFmtId="0" fontId="0" fillId="0" borderId="0" xfId="0" applyAlignment="1">
      <alignment horizontal="justify" vertic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19" fillId="0" borderId="0" xfId="0" applyFont="1" applyBorder="1" applyAlignment="1">
      <alignment vertical="center"/>
    </xf>
    <xf numFmtId="43" fontId="0" fillId="0" borderId="29" xfId="75" applyFont="1" applyBorder="1" applyAlignment="1">
      <alignment horizontal="justify" vertical="center"/>
    </xf>
    <xf numFmtId="43" fontId="0" fillId="0" borderId="33" xfId="75" applyFont="1" applyBorder="1" applyAlignment="1">
      <alignment horizontal="justify" vertical="center"/>
    </xf>
    <xf numFmtId="43" fontId="0" fillId="0" borderId="34" xfId="75" applyFont="1" applyBorder="1" applyAlignment="1">
      <alignment horizontal="justify" vertical="center"/>
    </xf>
    <xf numFmtId="0" fontId="81" fillId="0" borderId="30" xfId="0" applyFont="1" applyBorder="1" applyAlignment="1">
      <alignment horizontal="justify" vertical="center" wrapText="1"/>
    </xf>
    <xf numFmtId="0" fontId="81" fillId="0" borderId="29" xfId="0" applyFont="1" applyBorder="1" applyAlignment="1">
      <alignment horizontal="justify" vertical="center" wrapText="1"/>
    </xf>
    <xf numFmtId="0" fontId="0" fillId="0" borderId="35" xfId="0" applyBorder="1" applyAlignment="1">
      <alignment horizontal="justify" vertical="center"/>
    </xf>
    <xf numFmtId="43" fontId="0" fillId="0" borderId="30" xfId="75" applyFont="1" applyBorder="1" applyAlignment="1">
      <alignment horizontal="justify" vertical="center"/>
    </xf>
    <xf numFmtId="43" fontId="0" fillId="0" borderId="30" xfId="75" applyFont="1" applyBorder="1" applyAlignment="1">
      <alignment horizontal="right" vertical="center"/>
    </xf>
    <xf numFmtId="0" fontId="81" fillId="0" borderId="35" xfId="0" applyFont="1" applyBorder="1" applyAlignment="1">
      <alignment horizontal="justify" vertical="center"/>
    </xf>
    <xf numFmtId="43" fontId="81" fillId="0" borderId="30" xfId="75" applyFont="1" applyBorder="1" applyAlignment="1">
      <alignment horizontal="right" vertical="center"/>
    </xf>
    <xf numFmtId="43" fontId="81" fillId="0" borderId="29" xfId="75" applyFont="1" applyBorder="1" applyAlignment="1">
      <alignment horizontal="justify" vertical="center"/>
    </xf>
    <xf numFmtId="0" fontId="0" fillId="0" borderId="36" xfId="0" applyFont="1" applyBorder="1" applyAlignment="1">
      <alignment horizontal="justify" vertical="center"/>
    </xf>
    <xf numFmtId="43" fontId="0" fillId="0" borderId="33" xfId="75" applyFont="1" applyBorder="1" applyAlignment="1">
      <alignment horizontal="right" vertical="center"/>
    </xf>
    <xf numFmtId="43" fontId="0" fillId="0" borderId="0" xfId="0" applyNumberFormat="1" applyAlignment="1">
      <alignment/>
    </xf>
    <xf numFmtId="0" fontId="13" fillId="0" borderId="26" xfId="229" applyFont="1" applyBorder="1" applyAlignment="1">
      <alignment horizontal="center"/>
      <protection/>
    </xf>
    <xf numFmtId="0" fontId="8" fillId="0" borderId="26" xfId="229" applyFont="1" applyBorder="1" applyAlignment="1">
      <alignment horizontal="center"/>
      <protection/>
    </xf>
    <xf numFmtId="0" fontId="13" fillId="0" borderId="37" xfId="229" applyFont="1" applyBorder="1" applyAlignment="1">
      <alignment horizontal="center"/>
      <protection/>
    </xf>
    <xf numFmtId="0" fontId="13" fillId="0" borderId="0" xfId="161" applyFont="1" applyBorder="1" applyAlignment="1">
      <alignment horizontal="center"/>
      <protection/>
    </xf>
    <xf numFmtId="0" fontId="13" fillId="33" borderId="38" xfId="161" applyFont="1" applyFill="1" applyBorder="1">
      <alignment/>
      <protection/>
    </xf>
    <xf numFmtId="0" fontId="2" fillId="0" borderId="0" xfId="230" applyBorder="1">
      <alignment/>
      <protection/>
    </xf>
    <xf numFmtId="0" fontId="8" fillId="0" borderId="0" xfId="161" applyFont="1" applyBorder="1">
      <alignment/>
      <protection/>
    </xf>
    <xf numFmtId="169" fontId="8" fillId="0" borderId="19" xfId="161" applyNumberFormat="1" applyFont="1" applyFill="1" applyBorder="1" applyAlignment="1">
      <alignment horizontal="right"/>
      <protection/>
    </xf>
    <xf numFmtId="169" fontId="13" fillId="0" borderId="22" xfId="161" applyNumberFormat="1" applyFont="1" applyFill="1" applyBorder="1" applyAlignment="1">
      <alignment horizontal="right"/>
      <protection/>
    </xf>
    <xf numFmtId="169" fontId="13" fillId="0" borderId="22" xfId="161" applyNumberFormat="1" applyFont="1" applyFill="1" applyBorder="1">
      <alignment/>
      <protection/>
    </xf>
    <xf numFmtId="171" fontId="13" fillId="0" borderId="17" xfId="161" applyNumberFormat="1" applyFont="1" applyBorder="1" applyAlignment="1">
      <alignment horizontal="center"/>
      <protection/>
    </xf>
    <xf numFmtId="169" fontId="13" fillId="0" borderId="20" xfId="161" applyNumberFormat="1" applyFont="1" applyBorder="1" applyAlignment="1">
      <alignment horizontal="center"/>
      <protection/>
    </xf>
    <xf numFmtId="49" fontId="13" fillId="35" borderId="31" xfId="0" applyNumberFormat="1" applyFont="1" applyFill="1" applyBorder="1" applyAlignment="1">
      <alignment horizontal="center" vertical="center"/>
    </xf>
    <xf numFmtId="2" fontId="13" fillId="35" borderId="30" xfId="0" applyNumberFormat="1" applyFont="1" applyFill="1" applyBorder="1" applyAlignment="1">
      <alignment horizontal="center" vertical="center" wrapText="1"/>
    </xf>
    <xf numFmtId="49" fontId="13" fillId="35" borderId="30" xfId="0" applyNumberFormat="1" applyFont="1" applyFill="1" applyBorder="1" applyAlignment="1">
      <alignment horizontal="center" vertical="center" wrapText="1"/>
    </xf>
    <xf numFmtId="49" fontId="13" fillId="35" borderId="30" xfId="0" applyNumberFormat="1" applyFont="1" applyFill="1" applyBorder="1" applyAlignment="1">
      <alignment horizontal="center" vertical="center"/>
    </xf>
    <xf numFmtId="49" fontId="13" fillId="35" borderId="29" xfId="0" applyNumberFormat="1" applyFont="1" applyFill="1" applyBorder="1" applyAlignment="1">
      <alignment horizontal="center" vertical="center"/>
    </xf>
    <xf numFmtId="0" fontId="13" fillId="0" borderId="26" xfId="0" applyFont="1" applyBorder="1" applyAlignment="1" applyProtection="1">
      <alignment horizontal="justify" vertical="center"/>
      <protection/>
    </xf>
    <xf numFmtId="169" fontId="13" fillId="0" borderId="17" xfId="0" applyNumberFormat="1" applyFont="1" applyFill="1" applyBorder="1" applyAlignment="1" applyProtection="1">
      <alignment horizontal="right" vertical="center"/>
      <protection/>
    </xf>
    <xf numFmtId="169" fontId="13" fillId="0" borderId="17" xfId="0" applyNumberFormat="1" applyFont="1" applyFill="1" applyBorder="1" applyAlignment="1">
      <alignment horizontal="center" vertical="center"/>
    </xf>
    <xf numFmtId="169" fontId="13" fillId="0" borderId="25" xfId="0" applyNumberFormat="1" applyFont="1" applyFill="1" applyBorder="1" applyAlignment="1">
      <alignment horizontal="center" vertical="center"/>
    </xf>
    <xf numFmtId="169" fontId="13" fillId="0" borderId="17" xfId="0" applyNumberFormat="1" applyFont="1" applyFill="1" applyBorder="1" applyAlignment="1">
      <alignment horizontal="right" vertical="center"/>
    </xf>
    <xf numFmtId="0" fontId="8" fillId="0" borderId="26" xfId="0" applyFont="1" applyBorder="1" applyAlignment="1" applyProtection="1">
      <alignment horizontal="left" vertical="center" indent="1"/>
      <protection/>
    </xf>
    <xf numFmtId="169" fontId="8" fillId="0" borderId="17" xfId="0" applyNumberFormat="1" applyFont="1" applyFill="1" applyBorder="1" applyAlignment="1">
      <alignment horizontal="right" vertical="center"/>
    </xf>
    <xf numFmtId="169" fontId="8" fillId="0" borderId="17" xfId="0" applyNumberFormat="1" applyFont="1" applyFill="1" applyBorder="1" applyAlignment="1">
      <alignment horizontal="center" vertical="center"/>
    </xf>
    <xf numFmtId="169" fontId="8" fillId="0" borderId="25" xfId="0" applyNumberFormat="1" applyFont="1" applyFill="1" applyBorder="1" applyAlignment="1">
      <alignment horizontal="center" vertical="center"/>
    </xf>
    <xf numFmtId="169" fontId="8" fillId="0" borderId="25" xfId="0" applyNumberFormat="1" applyFont="1" applyFill="1" applyBorder="1" applyAlignment="1" quotePrefix="1">
      <alignment horizontal="center" vertical="center"/>
    </xf>
    <xf numFmtId="0" fontId="13" fillId="0" borderId="39" xfId="0" applyFont="1" applyBorder="1" applyAlignment="1" applyProtection="1">
      <alignment horizontal="justify" vertical="center"/>
      <protection/>
    </xf>
    <xf numFmtId="0" fontId="13" fillId="0" borderId="40" xfId="0" applyFont="1" applyBorder="1" applyAlignment="1" applyProtection="1">
      <alignment horizontal="justify" vertical="center"/>
      <protection/>
    </xf>
    <xf numFmtId="169" fontId="13" fillId="0" borderId="41" xfId="0" applyNumberFormat="1" applyFont="1" applyFill="1" applyBorder="1" applyAlignment="1" applyProtection="1">
      <alignment horizontal="right" vertical="center"/>
      <protection/>
    </xf>
    <xf numFmtId="169" fontId="13" fillId="0" borderId="41" xfId="0" applyNumberFormat="1" applyFont="1" applyFill="1" applyBorder="1" applyAlignment="1">
      <alignment horizontal="center" vertical="center"/>
    </xf>
    <xf numFmtId="169" fontId="13" fillId="0" borderId="42" xfId="0" applyNumberFormat="1" applyFont="1" applyFill="1" applyBorder="1" applyAlignment="1">
      <alignment horizontal="center" vertical="center"/>
    </xf>
    <xf numFmtId="0" fontId="8" fillId="0" borderId="26" xfId="0" applyFont="1" applyBorder="1" applyAlignment="1" applyProtection="1">
      <alignment horizontal="justify" vertical="center"/>
      <protection/>
    </xf>
    <xf numFmtId="169" fontId="8" fillId="0" borderId="17" xfId="0" applyNumberFormat="1" applyFont="1" applyFill="1" applyBorder="1" applyAlignment="1" applyProtection="1">
      <alignment horizontal="right" vertical="center"/>
      <protection/>
    </xf>
    <xf numFmtId="0" fontId="15" fillId="0" borderId="26" xfId="0" applyFont="1" applyBorder="1" applyAlignment="1" applyProtection="1">
      <alignment horizontal="justify" vertical="center"/>
      <protection/>
    </xf>
    <xf numFmtId="169" fontId="15" fillId="0" borderId="17" xfId="0" applyNumberFormat="1" applyFont="1" applyFill="1" applyBorder="1" applyAlignment="1">
      <alignment horizontal="right" vertical="center"/>
    </xf>
    <xf numFmtId="169" fontId="15" fillId="0" borderId="17" xfId="0" applyNumberFormat="1" applyFont="1" applyFill="1" applyBorder="1" applyAlignment="1">
      <alignment horizontal="center" vertical="center"/>
    </xf>
    <xf numFmtId="169" fontId="15" fillId="0" borderId="25" xfId="0" applyNumberFormat="1" applyFont="1" applyFill="1" applyBorder="1" applyAlignment="1">
      <alignment horizontal="center" vertical="center"/>
    </xf>
    <xf numFmtId="0" fontId="8" fillId="0" borderId="26" xfId="0" applyFont="1" applyBorder="1" applyAlignment="1" applyProtection="1">
      <alignment horizontal="left" vertical="center"/>
      <protection/>
    </xf>
    <xf numFmtId="0" fontId="8" fillId="0" borderId="26" xfId="0" applyFont="1" applyBorder="1" applyAlignment="1" applyProtection="1">
      <alignment horizontal="left"/>
      <protection/>
    </xf>
    <xf numFmtId="0" fontId="8" fillId="0" borderId="17" xfId="0" applyFont="1" applyFill="1" applyBorder="1" applyAlignment="1">
      <alignment horizontal="right" vertical="center"/>
    </xf>
    <xf numFmtId="170" fontId="8" fillId="0" borderId="17" xfId="75" applyNumberFormat="1" applyFont="1" applyFill="1" applyBorder="1" applyAlignment="1">
      <alignment horizontal="right" vertical="center"/>
    </xf>
    <xf numFmtId="169" fontId="13" fillId="0" borderId="41" xfId="0" applyNumberFormat="1" applyFont="1" applyFill="1" applyBorder="1" applyAlignment="1">
      <alignment horizontal="right" vertical="center"/>
    </xf>
    <xf numFmtId="0" fontId="21" fillId="0" borderId="26" xfId="0" applyFont="1" applyBorder="1" applyAlignment="1" applyProtection="1">
      <alignment horizontal="justify" vertical="center"/>
      <protection/>
    </xf>
    <xf numFmtId="0" fontId="8" fillId="0" borderId="26" xfId="0" applyFont="1" applyBorder="1" applyAlignment="1" applyProtection="1">
      <alignment horizontal="left" vertical="center" indent="3"/>
      <protection/>
    </xf>
    <xf numFmtId="169" fontId="15" fillId="0" borderId="17" xfId="0" applyNumberFormat="1" applyFont="1" applyFill="1" applyBorder="1" applyAlignment="1" applyProtection="1">
      <alignment horizontal="right" vertical="center"/>
      <protection/>
    </xf>
    <xf numFmtId="169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justify" vertical="center"/>
      <protection/>
    </xf>
    <xf numFmtId="169" fontId="8" fillId="0" borderId="24" xfId="0" applyNumberFormat="1" applyFont="1" applyFill="1" applyBorder="1" applyAlignment="1" applyProtection="1">
      <alignment horizontal="right" vertical="center"/>
      <protection/>
    </xf>
    <xf numFmtId="169" fontId="8" fillId="0" borderId="24" xfId="0" applyNumberFormat="1" applyFont="1" applyFill="1" applyBorder="1" applyAlignment="1" applyProtection="1">
      <alignment horizontal="center" vertical="center"/>
      <protection/>
    </xf>
    <xf numFmtId="169" fontId="8" fillId="0" borderId="32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 horizontal="justify" vertical="center"/>
    </xf>
    <xf numFmtId="169" fontId="8" fillId="0" borderId="17" xfId="0" applyNumberFormat="1" applyFont="1" applyFill="1" applyBorder="1" applyAlignment="1" quotePrefix="1">
      <alignment horizontal="center" vertical="center"/>
    </xf>
    <xf numFmtId="0" fontId="13" fillId="0" borderId="0" xfId="161" applyFont="1" applyAlignment="1">
      <alignment horizontal="center"/>
      <protection/>
    </xf>
    <xf numFmtId="0" fontId="16" fillId="33" borderId="11" xfId="161" applyFont="1" applyFill="1" applyBorder="1" applyAlignment="1">
      <alignment horizontal="left" indent="1"/>
      <protection/>
    </xf>
    <xf numFmtId="0" fontId="83" fillId="0" borderId="0" xfId="173" applyFont="1">
      <alignment/>
      <protection/>
    </xf>
    <xf numFmtId="0" fontId="84" fillId="34" borderId="43" xfId="0" applyFont="1" applyFill="1" applyBorder="1" applyAlignment="1">
      <alignment horizontal="center" wrapText="1"/>
    </xf>
    <xf numFmtId="0" fontId="84" fillId="34" borderId="30" xfId="0" applyFont="1" applyFill="1" applyBorder="1" applyAlignment="1">
      <alignment horizontal="center" wrapText="1"/>
    </xf>
    <xf numFmtId="0" fontId="84" fillId="34" borderId="30" xfId="173" applyFont="1" applyFill="1" applyBorder="1" applyAlignment="1">
      <alignment horizontal="center"/>
      <protection/>
    </xf>
    <xf numFmtId="0" fontId="84" fillId="34" borderId="30" xfId="173" applyFont="1" applyFill="1" applyBorder="1" applyAlignment="1">
      <alignment horizontal="center" vertical="center"/>
      <protection/>
    </xf>
    <xf numFmtId="0" fontId="83" fillId="0" borderId="0" xfId="173" applyFont="1" applyAlignment="1">
      <alignment/>
      <protection/>
    </xf>
    <xf numFmtId="0" fontId="0" fillId="0" borderId="0" xfId="173">
      <alignment/>
      <protection/>
    </xf>
    <xf numFmtId="164" fontId="13" fillId="35" borderId="31" xfId="291" applyNumberFormat="1" applyFont="1" applyFill="1" applyBorder="1" applyAlignment="1" applyProtection="1">
      <alignment horizontal="center" vertical="center"/>
      <protection/>
    </xf>
    <xf numFmtId="164" fontId="13" fillId="35" borderId="30" xfId="291" applyNumberFormat="1" applyFont="1" applyFill="1" applyBorder="1" applyAlignment="1" applyProtection="1">
      <alignment horizontal="center" vertical="center"/>
      <protection/>
    </xf>
    <xf numFmtId="164" fontId="13" fillId="35" borderId="29" xfId="291" applyNumberFormat="1" applyFont="1" applyFill="1" applyBorder="1" applyAlignment="1" applyProtection="1">
      <alignment horizontal="center" vertical="center"/>
      <protection/>
    </xf>
    <xf numFmtId="164" fontId="8" fillId="0" borderId="26" xfId="291" applyNumberFormat="1" applyFont="1" applyBorder="1" applyAlignment="1" applyProtection="1">
      <alignment horizontal="left" vertical="center"/>
      <protection/>
    </xf>
    <xf numFmtId="169" fontId="8" fillId="0" borderId="17" xfId="49" applyNumberFormat="1" applyFont="1" applyBorder="1" applyAlignment="1" applyProtection="1">
      <alignment horizontal="center" vertical="center"/>
      <protection/>
    </xf>
    <xf numFmtId="168" fontId="8" fillId="0" borderId="17" xfId="291" applyNumberFormat="1" applyFont="1" applyBorder="1" applyAlignment="1" applyProtection="1">
      <alignment horizontal="center" vertical="center"/>
      <protection/>
    </xf>
    <xf numFmtId="168" fontId="8" fillId="0" borderId="11" xfId="291" applyNumberFormat="1" applyFont="1" applyBorder="1" applyAlignment="1" applyProtection="1">
      <alignment horizontal="center" vertical="center"/>
      <protection/>
    </xf>
    <xf numFmtId="168" fontId="8" fillId="0" borderId="19" xfId="291" applyNumberFormat="1" applyFont="1" applyBorder="1" applyAlignment="1" applyProtection="1">
      <alignment horizontal="center" vertical="center"/>
      <protection/>
    </xf>
    <xf numFmtId="168" fontId="8" fillId="0" borderId="25" xfId="291" applyNumberFormat="1" applyFont="1" applyBorder="1" applyAlignment="1" applyProtection="1">
      <alignment horizontal="center" vertical="center"/>
      <protection/>
    </xf>
    <xf numFmtId="169" fontId="8" fillId="0" borderId="17" xfId="49" applyNumberFormat="1" applyFont="1" applyFill="1" applyBorder="1" applyAlignment="1" applyProtection="1">
      <alignment horizontal="center" vertical="center"/>
      <protection/>
    </xf>
    <xf numFmtId="164" fontId="8" fillId="0" borderId="17" xfId="291" applyNumberFormat="1" applyFont="1" applyFill="1" applyBorder="1" applyAlignment="1" applyProtection="1">
      <alignment horizontal="center" vertical="center"/>
      <protection/>
    </xf>
    <xf numFmtId="169" fontId="8" fillId="0" borderId="17" xfId="291" applyNumberFormat="1" applyFont="1" applyFill="1" applyBorder="1" applyAlignment="1" applyProtection="1">
      <alignment horizontal="center" vertical="center"/>
      <protection/>
    </xf>
    <xf numFmtId="169" fontId="8" fillId="0" borderId="19" xfId="291" applyNumberFormat="1" applyFont="1" applyFill="1" applyBorder="1" applyAlignment="1" applyProtection="1">
      <alignment horizontal="center" vertical="center"/>
      <protection/>
    </xf>
    <xf numFmtId="164" fontId="8" fillId="0" borderId="25" xfId="291" applyNumberFormat="1" applyFont="1" applyFill="1" applyBorder="1" applyAlignment="1" applyProtection="1">
      <alignment horizontal="center" vertical="center"/>
      <protection/>
    </xf>
    <xf numFmtId="169" fontId="8" fillId="0" borderId="17" xfId="49" applyNumberFormat="1" applyFont="1" applyBorder="1" applyAlignment="1">
      <alignment horizontal="center" vertical="center"/>
    </xf>
    <xf numFmtId="169" fontId="8" fillId="0" borderId="17" xfId="291" applyNumberFormat="1" applyFont="1" applyBorder="1" applyAlignment="1">
      <alignment horizontal="center" vertical="center"/>
      <protection/>
    </xf>
    <xf numFmtId="169" fontId="8" fillId="0" borderId="19" xfId="291" applyNumberFormat="1" applyFont="1" applyBorder="1" applyAlignment="1">
      <alignment horizontal="center" vertical="center"/>
      <protection/>
    </xf>
    <xf numFmtId="169" fontId="8" fillId="0" borderId="25" xfId="291" applyNumberFormat="1" applyFont="1" applyBorder="1" applyAlignment="1">
      <alignment horizontal="center" vertical="center"/>
      <protection/>
    </xf>
    <xf numFmtId="0" fontId="0" fillId="0" borderId="0" xfId="173" applyFont="1">
      <alignment/>
      <protection/>
    </xf>
    <xf numFmtId="168" fontId="8" fillId="0" borderId="31" xfId="291" applyNumberFormat="1" applyFont="1" applyBorder="1" applyAlignment="1" applyProtection="1">
      <alignment horizontal="center" vertical="center"/>
      <protection/>
    </xf>
    <xf numFmtId="164" fontId="13" fillId="0" borderId="36" xfId="291" applyNumberFormat="1" applyFont="1" applyBorder="1" applyAlignment="1" applyProtection="1">
      <alignment horizontal="center" vertical="center"/>
      <protection/>
    </xf>
    <xf numFmtId="169" fontId="13" fillId="0" borderId="33" xfId="291" applyNumberFormat="1" applyFont="1" applyBorder="1" applyAlignment="1">
      <alignment horizontal="center" vertical="center"/>
      <protection/>
    </xf>
    <xf numFmtId="169" fontId="13" fillId="0" borderId="44" xfId="291" applyNumberFormat="1" applyFont="1" applyBorder="1" applyAlignment="1">
      <alignment horizontal="center" vertical="center"/>
      <protection/>
    </xf>
    <xf numFmtId="169" fontId="13" fillId="0" borderId="34" xfId="291" applyNumberFormat="1" applyFont="1" applyBorder="1" applyAlignment="1">
      <alignment horizontal="center" vertical="center"/>
      <protection/>
    </xf>
    <xf numFmtId="164" fontId="24" fillId="0" borderId="45" xfId="291" applyNumberFormat="1" applyFont="1" applyFill="1" applyBorder="1" applyAlignment="1" applyProtection="1">
      <alignment horizontal="left" vertical="center"/>
      <protection/>
    </xf>
    <xf numFmtId="0" fontId="0" fillId="0" borderId="0" xfId="173" applyAlignment="1">
      <alignment horizontal="center"/>
      <protection/>
    </xf>
    <xf numFmtId="164" fontId="24" fillId="0" borderId="0" xfId="291" applyNumberFormat="1" applyFont="1" applyFill="1" applyBorder="1" applyAlignment="1" applyProtection="1">
      <alignment horizontal="left" vertical="center"/>
      <protection/>
    </xf>
    <xf numFmtId="168" fontId="0" fillId="0" borderId="0" xfId="173" applyNumberFormat="1">
      <alignment/>
      <protection/>
    </xf>
    <xf numFmtId="0" fontId="2" fillId="0" borderId="0" xfId="161">
      <alignment/>
      <protection/>
    </xf>
    <xf numFmtId="164" fontId="13" fillId="0" borderId="0" xfId="289" applyNumberFormat="1" applyFont="1" applyBorder="1" applyAlignment="1" quotePrefix="1">
      <alignment horizontal="center"/>
      <protection/>
    </xf>
    <xf numFmtId="164" fontId="13" fillId="35" borderId="30" xfId="289" applyNumberFormat="1" applyFont="1" applyFill="1" applyBorder="1" applyAlignment="1" applyProtection="1">
      <alignment horizontal="center" vertical="center"/>
      <protection/>
    </xf>
    <xf numFmtId="164" fontId="8" fillId="0" borderId="17" xfId="289" applyNumberFormat="1" applyFont="1" applyBorder="1" applyAlignment="1" applyProtection="1">
      <alignment horizontal="left" vertical="center"/>
      <protection/>
    </xf>
    <xf numFmtId="168" fontId="8" fillId="0" borderId="19" xfId="289" applyNumberFormat="1" applyFont="1" applyBorder="1" applyAlignment="1" applyProtection="1">
      <alignment horizontal="center" vertical="center"/>
      <protection/>
    </xf>
    <xf numFmtId="169" fontId="85" fillId="0" borderId="0" xfId="223" applyNumberFormat="1" applyFont="1" applyBorder="1" applyAlignment="1">
      <alignment horizontal="center"/>
      <protection/>
    </xf>
    <xf numFmtId="174" fontId="13" fillId="0" borderId="11" xfId="289" applyNumberFormat="1" applyFont="1" applyFill="1" applyBorder="1" applyAlignment="1" applyProtection="1">
      <alignment horizontal="center" vertical="center"/>
      <protection/>
    </xf>
    <xf numFmtId="168" fontId="8" fillId="0" borderId="0" xfId="289" applyNumberFormat="1" applyFont="1" applyBorder="1" applyAlignment="1" applyProtection="1">
      <alignment horizontal="center" vertical="center"/>
      <protection/>
    </xf>
    <xf numFmtId="169" fontId="8" fillId="0" borderId="11" xfId="223" applyNumberFormat="1" applyFont="1" applyBorder="1" applyAlignment="1">
      <alignment horizontal="center"/>
      <protection/>
    </xf>
    <xf numFmtId="169" fontId="8" fillId="0" borderId="11" xfId="289" applyNumberFormat="1" applyFont="1" applyFill="1" applyBorder="1" applyAlignment="1" applyProtection="1">
      <alignment horizontal="center" vertical="center"/>
      <protection/>
    </xf>
    <xf numFmtId="169" fontId="85" fillId="0" borderId="11" xfId="223" applyNumberFormat="1" applyFont="1" applyBorder="1" applyAlignment="1">
      <alignment horizontal="center"/>
      <protection/>
    </xf>
    <xf numFmtId="174" fontId="8" fillId="0" borderId="17" xfId="289" applyNumberFormat="1" applyFont="1" applyFill="1" applyBorder="1" applyAlignment="1" applyProtection="1">
      <alignment horizontal="center" vertical="center"/>
      <protection/>
    </xf>
    <xf numFmtId="174" fontId="13" fillId="0" borderId="17" xfId="289" applyNumberFormat="1" applyFont="1" applyFill="1" applyBorder="1" applyAlignment="1" applyProtection="1">
      <alignment horizontal="center" vertical="center"/>
      <protection/>
    </xf>
    <xf numFmtId="164" fontId="8" fillId="0" borderId="18" xfId="289" applyNumberFormat="1" applyFont="1" applyFill="1" applyBorder="1" applyAlignment="1" applyProtection="1">
      <alignment horizontal="center" vertical="center"/>
      <protection/>
    </xf>
    <xf numFmtId="169" fontId="8" fillId="0" borderId="17" xfId="223" applyNumberFormat="1" applyFont="1" applyBorder="1" applyAlignment="1">
      <alignment horizontal="center"/>
      <protection/>
    </xf>
    <xf numFmtId="169" fontId="8" fillId="0" borderId="17" xfId="289" applyNumberFormat="1" applyFont="1" applyFill="1" applyBorder="1" applyAlignment="1" applyProtection="1">
      <alignment horizontal="center" vertical="center"/>
      <protection/>
    </xf>
    <xf numFmtId="169" fontId="85" fillId="0" borderId="17" xfId="223" applyNumberFormat="1" applyFont="1" applyBorder="1" applyAlignment="1">
      <alignment horizontal="center"/>
      <protection/>
    </xf>
    <xf numFmtId="168" fontId="8" fillId="0" borderId="18" xfId="289" applyNumberFormat="1" applyFont="1" applyBorder="1" applyAlignment="1" applyProtection="1">
      <alignment horizontal="center" vertical="center"/>
      <protection/>
    </xf>
    <xf numFmtId="169" fontId="2" fillId="0" borderId="0" xfId="161" applyNumberFormat="1">
      <alignment/>
      <protection/>
    </xf>
    <xf numFmtId="169" fontId="8" fillId="0" borderId="18" xfId="289" applyNumberFormat="1" applyFont="1" applyBorder="1" applyAlignment="1">
      <alignment horizontal="center" vertical="center"/>
      <protection/>
    </xf>
    <xf numFmtId="169" fontId="85" fillId="0" borderId="31" xfId="223" applyNumberFormat="1" applyFont="1" applyBorder="1" applyAlignment="1">
      <alignment horizontal="center"/>
      <protection/>
    </xf>
    <xf numFmtId="174" fontId="8" fillId="0" borderId="31" xfId="289" applyNumberFormat="1" applyFont="1" applyFill="1" applyBorder="1" applyAlignment="1" applyProtection="1">
      <alignment horizontal="center" vertical="center"/>
      <protection/>
    </xf>
    <xf numFmtId="164" fontId="13" fillId="0" borderId="30" xfId="289" applyNumberFormat="1" applyFont="1" applyBorder="1" applyAlignment="1" applyProtection="1">
      <alignment horizontal="center" vertical="center"/>
      <protection/>
    </xf>
    <xf numFmtId="169" fontId="13" fillId="0" borderId="30" xfId="289" applyNumberFormat="1" applyFont="1" applyBorder="1" applyAlignment="1">
      <alignment horizontal="center" vertical="center"/>
      <protection/>
    </xf>
    <xf numFmtId="174" fontId="13" fillId="0" borderId="30" xfId="289" applyNumberFormat="1" applyFont="1" applyFill="1" applyBorder="1" applyAlignment="1">
      <alignment horizontal="center" vertical="center"/>
      <protection/>
    </xf>
    <xf numFmtId="0" fontId="85" fillId="0" borderId="0" xfId="223" applyFont="1">
      <alignment/>
      <protection/>
    </xf>
    <xf numFmtId="0" fontId="86" fillId="0" borderId="0" xfId="223" applyFont="1">
      <alignment/>
      <protection/>
    </xf>
    <xf numFmtId="170" fontId="2" fillId="0" borderId="0" xfId="75" applyNumberFormat="1" applyFont="1" applyAlignment="1">
      <alignment/>
    </xf>
    <xf numFmtId="0" fontId="85" fillId="0" borderId="0" xfId="223" applyFont="1" quotePrefix="1">
      <alignment/>
      <protection/>
    </xf>
    <xf numFmtId="0" fontId="13" fillId="0" borderId="0" xfId="218" applyFont="1" applyBorder="1" applyAlignment="1">
      <alignment horizontal="center" vertical="center"/>
      <protection/>
    </xf>
    <xf numFmtId="0" fontId="8" fillId="0" borderId="0" xfId="293" applyFont="1">
      <alignment/>
      <protection/>
    </xf>
    <xf numFmtId="0" fontId="13" fillId="35" borderId="46" xfId="218" applyFont="1" applyFill="1" applyBorder="1" applyAlignment="1" applyProtection="1" quotePrefix="1">
      <alignment horizontal="center" vertical="center"/>
      <protection/>
    </xf>
    <xf numFmtId="0" fontId="84" fillId="33" borderId="30" xfId="0" applyFont="1" applyFill="1" applyBorder="1" applyAlignment="1">
      <alignment horizontal="center" wrapText="1"/>
    </xf>
    <xf numFmtId="0" fontId="13" fillId="35" borderId="38" xfId="293" applyFont="1" applyFill="1" applyBorder="1" applyAlignment="1">
      <alignment horizontal="center"/>
      <protection/>
    </xf>
    <xf numFmtId="0" fontId="13" fillId="35" borderId="11" xfId="293" applyFont="1" applyFill="1" applyBorder="1" applyAlignment="1">
      <alignment horizontal="center"/>
      <protection/>
    </xf>
    <xf numFmtId="0" fontId="13" fillId="35" borderId="12" xfId="293" applyFont="1" applyFill="1" applyBorder="1" applyAlignment="1">
      <alignment horizontal="center"/>
      <protection/>
    </xf>
    <xf numFmtId="0" fontId="13" fillId="35" borderId="27" xfId="293" applyFont="1" applyFill="1" applyBorder="1" applyAlignment="1">
      <alignment horizontal="center"/>
      <protection/>
    </xf>
    <xf numFmtId="0" fontId="8" fillId="35" borderId="47" xfId="293" applyNumberFormat="1" applyFont="1" applyFill="1" applyBorder="1" applyAlignment="1">
      <alignment horizontal="center"/>
      <protection/>
    </xf>
    <xf numFmtId="0" fontId="13" fillId="35" borderId="30" xfId="293" applyFont="1" applyFill="1" applyBorder="1" applyAlignment="1">
      <alignment horizontal="center"/>
      <protection/>
    </xf>
    <xf numFmtId="0" fontId="13" fillId="35" borderId="43" xfId="293" applyFont="1" applyFill="1" applyBorder="1" applyAlignment="1">
      <alignment horizontal="center"/>
      <protection/>
    </xf>
    <xf numFmtId="0" fontId="13" fillId="35" borderId="48" xfId="293" applyFont="1" applyFill="1" applyBorder="1" applyAlignment="1">
      <alignment horizontal="center"/>
      <protection/>
    </xf>
    <xf numFmtId="0" fontId="13" fillId="35" borderId="49" xfId="293" applyFont="1" applyFill="1" applyBorder="1" applyAlignment="1">
      <alignment horizontal="center"/>
      <protection/>
    </xf>
    <xf numFmtId="0" fontId="13" fillId="35" borderId="31" xfId="293" applyFont="1" applyFill="1" applyBorder="1" applyAlignment="1">
      <alignment horizontal="center"/>
      <protection/>
    </xf>
    <xf numFmtId="0" fontId="13" fillId="35" borderId="50" xfId="293" applyFont="1" applyFill="1" applyBorder="1" applyAlignment="1">
      <alignment horizontal="center"/>
      <protection/>
    </xf>
    <xf numFmtId="0" fontId="13" fillId="35" borderId="51" xfId="293" applyFont="1" applyFill="1" applyBorder="1" applyAlignment="1">
      <alignment horizontal="center"/>
      <protection/>
    </xf>
    <xf numFmtId="0" fontId="13" fillId="0" borderId="30" xfId="293" applyFont="1" applyBorder="1">
      <alignment/>
      <protection/>
    </xf>
    <xf numFmtId="2" fontId="13" fillId="0" borderId="30" xfId="293" applyNumberFormat="1" applyFont="1" applyBorder="1" applyAlignment="1">
      <alignment horizontal="center" vertical="center"/>
      <protection/>
    </xf>
    <xf numFmtId="169" fontId="13" fillId="0" borderId="30" xfId="198" applyNumberFormat="1" applyFont="1" applyBorder="1" applyAlignment="1">
      <alignment horizontal="right" vertical="center"/>
      <protection/>
    </xf>
    <xf numFmtId="169" fontId="13" fillId="0" borderId="30" xfId="198" applyNumberFormat="1" applyFont="1" applyFill="1" applyBorder="1" applyAlignment="1">
      <alignment horizontal="right" vertical="center"/>
      <protection/>
    </xf>
    <xf numFmtId="169" fontId="13" fillId="0" borderId="30" xfId="198" applyNumberFormat="1" applyFont="1" applyBorder="1" applyAlignment="1">
      <alignment horizontal="center" vertical="center"/>
      <protection/>
    </xf>
    <xf numFmtId="169" fontId="8" fillId="0" borderId="0" xfId="293" applyNumberFormat="1" applyFont="1">
      <alignment/>
      <protection/>
    </xf>
    <xf numFmtId="0" fontId="8" fillId="0" borderId="30" xfId="293" applyFont="1" applyBorder="1">
      <alignment/>
      <protection/>
    </xf>
    <xf numFmtId="2" fontId="8" fillId="0" borderId="30" xfId="293" applyNumberFormat="1" applyFont="1" applyBorder="1" applyAlignment="1">
      <alignment horizontal="center" vertical="center"/>
      <protection/>
    </xf>
    <xf numFmtId="169" fontId="8" fillId="0" borderId="30" xfId="198" applyNumberFormat="1" applyFont="1" applyBorder="1" applyAlignment="1">
      <alignment horizontal="right" vertical="center"/>
      <protection/>
    </xf>
    <xf numFmtId="169" fontId="13" fillId="0" borderId="30" xfId="198" applyNumberFormat="1" applyFont="1" applyBorder="1" applyAlignment="1">
      <alignment vertical="center"/>
      <protection/>
    </xf>
    <xf numFmtId="0" fontId="13" fillId="0" borderId="0" xfId="293" applyFont="1">
      <alignment/>
      <protection/>
    </xf>
    <xf numFmtId="169" fontId="13" fillId="0" borderId="0" xfId="293" applyNumberFormat="1" applyFont="1">
      <alignment/>
      <protection/>
    </xf>
    <xf numFmtId="169" fontId="8" fillId="0" borderId="30" xfId="198" applyNumberFormat="1" applyFont="1" applyBorder="1" applyAlignment="1">
      <alignment vertical="center"/>
      <protection/>
    </xf>
    <xf numFmtId="0" fontId="8" fillId="0" borderId="0" xfId="293" applyFont="1" applyBorder="1">
      <alignment/>
      <protection/>
    </xf>
    <xf numFmtId="164" fontId="8" fillId="0" borderId="0" xfId="295" applyNumberFormat="1" applyFont="1">
      <alignment/>
      <protection/>
    </xf>
    <xf numFmtId="164" fontId="8" fillId="0" borderId="0" xfId="292" applyNumberFormat="1" applyFont="1">
      <alignment/>
      <protection/>
    </xf>
    <xf numFmtId="164" fontId="8" fillId="0" borderId="0" xfId="292" applyNumberFormat="1" applyFont="1" applyFill="1">
      <alignment/>
      <protection/>
    </xf>
    <xf numFmtId="164" fontId="8" fillId="0" borderId="52" xfId="292" applyNumberFormat="1" applyFont="1" applyBorder="1" applyAlignment="1" applyProtection="1">
      <alignment horizontal="centerContinuous"/>
      <protection/>
    </xf>
    <xf numFmtId="164" fontId="8" fillId="0" borderId="48" xfId="292" applyNumberFormat="1" applyFont="1" applyBorder="1" applyAlignment="1">
      <alignment horizontal="centerContinuous"/>
      <protection/>
    </xf>
    <xf numFmtId="169" fontId="8" fillId="0" borderId="0" xfId="292" applyNumberFormat="1" applyFont="1">
      <alignment/>
      <protection/>
    </xf>
    <xf numFmtId="164" fontId="23" fillId="35" borderId="30" xfId="292" applyNumberFormat="1" applyFont="1" applyFill="1" applyBorder="1" applyAlignment="1" applyProtection="1">
      <alignment horizontal="center" vertical="center"/>
      <protection/>
    </xf>
    <xf numFmtId="164" fontId="23" fillId="35" borderId="31" xfId="292" applyNumberFormat="1" applyFont="1" applyFill="1" applyBorder="1" applyAlignment="1" applyProtection="1">
      <alignment horizontal="center" vertical="center"/>
      <protection/>
    </xf>
    <xf numFmtId="164" fontId="23" fillId="35" borderId="48" xfId="292" applyNumberFormat="1" applyFont="1" applyFill="1" applyBorder="1" applyAlignment="1" applyProtection="1">
      <alignment horizontal="center" vertical="center"/>
      <protection/>
    </xf>
    <xf numFmtId="164" fontId="23" fillId="35" borderId="51" xfId="292" applyNumberFormat="1" applyFont="1" applyFill="1" applyBorder="1" applyAlignment="1" applyProtection="1">
      <alignment horizontal="center" vertical="center"/>
      <protection/>
    </xf>
    <xf numFmtId="164" fontId="8" fillId="0" borderId="53" xfId="292" applyNumberFormat="1" applyFont="1" applyBorder="1" applyAlignment="1" applyProtection="1">
      <alignment horizontal="center"/>
      <protection/>
    </xf>
    <xf numFmtId="164" fontId="21" fillId="0" borderId="26" xfId="292" applyNumberFormat="1" applyFont="1" applyBorder="1" applyAlignment="1" applyProtection="1">
      <alignment horizontal="left" vertical="center"/>
      <protection/>
    </xf>
    <xf numFmtId="169" fontId="21" fillId="0" borderId="17" xfId="292" applyNumberFormat="1" applyFont="1" applyBorder="1" applyAlignment="1">
      <alignment horizontal="center" vertical="center"/>
      <protection/>
    </xf>
    <xf numFmtId="169" fontId="21" fillId="0" borderId="19" xfId="292" applyNumberFormat="1" applyFont="1" applyBorder="1" applyAlignment="1">
      <alignment horizontal="center" vertical="center"/>
      <protection/>
    </xf>
    <xf numFmtId="169" fontId="21" fillId="0" borderId="11" xfId="292" applyNumberFormat="1" applyFont="1" applyBorder="1" applyAlignment="1">
      <alignment horizontal="center" vertical="center"/>
      <protection/>
    </xf>
    <xf numFmtId="169" fontId="21" fillId="0" borderId="25" xfId="292" applyNumberFormat="1" applyFont="1" applyBorder="1" applyAlignment="1">
      <alignment horizontal="center" vertical="center"/>
      <protection/>
    </xf>
    <xf numFmtId="169" fontId="21" fillId="0" borderId="31" xfId="292" applyNumberFormat="1" applyFont="1" applyBorder="1" applyAlignment="1">
      <alignment horizontal="center" vertical="center"/>
      <protection/>
    </xf>
    <xf numFmtId="164" fontId="23" fillId="0" borderId="36" xfId="292" applyNumberFormat="1" applyFont="1" applyBorder="1" applyAlignment="1" applyProtection="1">
      <alignment horizontal="center" vertical="center"/>
      <protection/>
    </xf>
    <xf numFmtId="169" fontId="23" fillId="0" borderId="54" xfId="292" applyNumberFormat="1" applyFont="1" applyBorder="1" applyAlignment="1">
      <alignment horizontal="center" vertical="center"/>
      <protection/>
    </xf>
    <xf numFmtId="169" fontId="23" fillId="0" borderId="44" xfId="292" applyNumberFormat="1" applyFont="1" applyBorder="1" applyAlignment="1">
      <alignment horizontal="center" vertical="center"/>
      <protection/>
    </xf>
    <xf numFmtId="169" fontId="23" fillId="0" borderId="33" xfId="292" applyNumberFormat="1" applyFont="1" applyBorder="1" applyAlignment="1">
      <alignment horizontal="center" vertical="center"/>
      <protection/>
    </xf>
    <xf numFmtId="169" fontId="23" fillId="0" borderId="34" xfId="292" applyNumberFormat="1" applyFont="1" applyBorder="1" applyAlignment="1">
      <alignment horizontal="center" vertical="center"/>
      <protection/>
    </xf>
    <xf numFmtId="164" fontId="8" fillId="0" borderId="0" xfId="292" applyNumberFormat="1" applyFont="1" applyAlignment="1" applyProtection="1">
      <alignment horizontal="left"/>
      <protection/>
    </xf>
    <xf numFmtId="164" fontId="8" fillId="0" borderId="0" xfId="292" applyNumberFormat="1" applyFont="1" applyBorder="1">
      <alignment/>
      <protection/>
    </xf>
    <xf numFmtId="164" fontId="8" fillId="0" borderId="0" xfId="292" applyNumberFormat="1" applyFont="1" applyBorder="1" applyAlignment="1" applyProtection="1">
      <alignment horizontal="center" vertical="center"/>
      <protection/>
    </xf>
    <xf numFmtId="0" fontId="13" fillId="0" borderId="0" xfId="293" applyFont="1" applyAlignment="1">
      <alignment horizontal="center"/>
      <protection/>
    </xf>
    <xf numFmtId="0" fontId="13" fillId="35" borderId="55" xfId="293" applyFont="1" applyFill="1" applyBorder="1" applyAlignment="1">
      <alignment horizontal="center"/>
      <protection/>
    </xf>
    <xf numFmtId="1" fontId="13" fillId="35" borderId="30" xfId="293" applyNumberFormat="1" applyFont="1" applyFill="1" applyBorder="1" applyAlignment="1" quotePrefix="1">
      <alignment horizontal="center"/>
      <protection/>
    </xf>
    <xf numFmtId="0" fontId="13" fillId="0" borderId="56" xfId="293" applyFont="1" applyBorder="1" applyAlignment="1">
      <alignment horizontal="center" vertical="center"/>
      <protection/>
    </xf>
    <xf numFmtId="0" fontId="13" fillId="0" borderId="50" xfId="293" applyFont="1" applyBorder="1" applyAlignment="1">
      <alignment vertical="center"/>
      <protection/>
    </xf>
    <xf numFmtId="169" fontId="13" fillId="0" borderId="30" xfId="293" applyNumberFormat="1" applyFont="1" applyBorder="1" applyAlignment="1">
      <alignment horizontal="center" vertical="center"/>
      <protection/>
    </xf>
    <xf numFmtId="0" fontId="13" fillId="0" borderId="26" xfId="293" applyFont="1" applyBorder="1" applyAlignment="1">
      <alignment horizontal="center" vertical="center"/>
      <protection/>
    </xf>
    <xf numFmtId="0" fontId="13" fillId="0" borderId="0" xfId="293" applyFont="1" applyBorder="1" applyAlignment="1">
      <alignment vertical="center"/>
      <protection/>
    </xf>
    <xf numFmtId="169" fontId="13" fillId="0" borderId="17" xfId="293" applyNumberFormat="1" applyFont="1" applyBorder="1" applyAlignment="1">
      <alignment horizontal="center"/>
      <protection/>
    </xf>
    <xf numFmtId="169" fontId="6" fillId="0" borderId="57" xfId="293" applyNumberFormat="1" applyFont="1" applyBorder="1" applyAlignment="1">
      <alignment horizontal="center"/>
      <protection/>
    </xf>
    <xf numFmtId="0" fontId="13" fillId="0" borderId="26" xfId="293" applyFont="1" applyBorder="1" applyAlignment="1">
      <alignment vertical="center"/>
      <protection/>
    </xf>
    <xf numFmtId="0" fontId="8" fillId="0" borderId="0" xfId="293" applyFont="1" applyBorder="1" applyAlignment="1">
      <alignment vertical="center"/>
      <protection/>
    </xf>
    <xf numFmtId="169" fontId="8" fillId="0" borderId="17" xfId="293" applyNumberFormat="1" applyFont="1" applyBorder="1" applyAlignment="1">
      <alignment horizontal="center"/>
      <protection/>
    </xf>
    <xf numFmtId="169" fontId="4" fillId="0" borderId="57" xfId="293" applyNumberFormat="1" applyFont="1" applyBorder="1" applyAlignment="1">
      <alignment horizontal="center"/>
      <protection/>
    </xf>
    <xf numFmtId="169" fontId="13" fillId="0" borderId="17" xfId="294" applyNumberFormat="1" applyFont="1" applyBorder="1" applyAlignment="1">
      <alignment horizontal="center"/>
      <protection/>
    </xf>
    <xf numFmtId="169" fontId="8" fillId="0" borderId="17" xfId="294" applyNumberFormat="1" applyFont="1" applyBorder="1" applyAlignment="1">
      <alignment horizontal="center"/>
      <protection/>
    </xf>
    <xf numFmtId="169" fontId="13" fillId="0" borderId="17" xfId="294" applyNumberFormat="1" applyFont="1" applyFill="1" applyBorder="1" applyAlignment="1">
      <alignment horizontal="center"/>
      <protection/>
    </xf>
    <xf numFmtId="169" fontId="6" fillId="0" borderId="57" xfId="293" applyNumberFormat="1" applyFont="1" applyFill="1" applyBorder="1" applyAlignment="1">
      <alignment horizontal="center"/>
      <protection/>
    </xf>
    <xf numFmtId="169" fontId="25" fillId="0" borderId="57" xfId="293" applyNumberFormat="1" applyFont="1" applyBorder="1" applyAlignment="1">
      <alignment horizontal="center"/>
      <protection/>
    </xf>
    <xf numFmtId="0" fontId="13" fillId="0" borderId="26" xfId="293" applyFont="1" applyBorder="1" applyAlignment="1">
      <alignment horizontal="center"/>
      <protection/>
    </xf>
    <xf numFmtId="0" fontId="8" fillId="0" borderId="26" xfId="293" applyFont="1" applyBorder="1" applyAlignment="1">
      <alignment horizontal="center"/>
      <protection/>
    </xf>
    <xf numFmtId="0" fontId="13" fillId="0" borderId="37" xfId="293" applyFont="1" applyBorder="1">
      <alignment/>
      <protection/>
    </xf>
    <xf numFmtId="0" fontId="8" fillId="0" borderId="58" xfId="293" applyFont="1" applyBorder="1" applyAlignment="1">
      <alignment vertical="center"/>
      <protection/>
    </xf>
    <xf numFmtId="169" fontId="8" fillId="0" borderId="24" xfId="293" applyNumberFormat="1" applyFont="1" applyBorder="1" applyAlignment="1">
      <alignment horizontal="center"/>
      <protection/>
    </xf>
    <xf numFmtId="169" fontId="4" fillId="0" borderId="59" xfId="293" applyNumberFormat="1" applyFont="1" applyBorder="1" applyAlignment="1">
      <alignment horizontal="center"/>
      <protection/>
    </xf>
    <xf numFmtId="0" fontId="2" fillId="0" borderId="0" xfId="293" applyFill="1" applyBorder="1">
      <alignment/>
      <protection/>
    </xf>
    <xf numFmtId="0" fontId="8" fillId="0" borderId="0" xfId="293" applyFont="1" applyAlignment="1">
      <alignment horizontal="center"/>
      <protection/>
    </xf>
    <xf numFmtId="0" fontId="87" fillId="0" borderId="30" xfId="173" applyFont="1" applyBorder="1" applyAlignment="1">
      <alignment/>
      <protection/>
    </xf>
    <xf numFmtId="0" fontId="87" fillId="0" borderId="30" xfId="173" applyFont="1" applyBorder="1">
      <alignment/>
      <protection/>
    </xf>
    <xf numFmtId="0" fontId="88" fillId="0" borderId="30" xfId="173" applyFont="1" applyBorder="1" applyAlignment="1">
      <alignment/>
      <protection/>
    </xf>
    <xf numFmtId="2" fontId="88" fillId="0" borderId="30" xfId="173" applyNumberFormat="1" applyFont="1" applyBorder="1">
      <alignment/>
      <protection/>
    </xf>
    <xf numFmtId="169" fontId="88" fillId="0" borderId="30" xfId="0" applyNumberFormat="1" applyFont="1" applyBorder="1" applyAlignment="1">
      <alignment/>
    </xf>
    <xf numFmtId="0" fontId="88" fillId="0" borderId="30" xfId="173" applyFont="1" applyBorder="1">
      <alignment/>
      <protection/>
    </xf>
    <xf numFmtId="169" fontId="87" fillId="0" borderId="30" xfId="0" applyNumberFormat="1" applyFont="1" applyBorder="1" applyAlignment="1">
      <alignment/>
    </xf>
    <xf numFmtId="0" fontId="87" fillId="0" borderId="38" xfId="173" applyFont="1" applyBorder="1" applyAlignment="1">
      <alignment/>
      <protection/>
    </xf>
    <xf numFmtId="0" fontId="87" fillId="0" borderId="0" xfId="173" applyFont="1">
      <alignment/>
      <protection/>
    </xf>
    <xf numFmtId="0" fontId="87" fillId="0" borderId="43" xfId="173" applyFont="1" applyBorder="1" applyAlignment="1">
      <alignment horizontal="center"/>
      <protection/>
    </xf>
    <xf numFmtId="169" fontId="87" fillId="0" borderId="31" xfId="173" applyNumberFormat="1" applyFont="1" applyBorder="1">
      <alignment/>
      <protection/>
    </xf>
    <xf numFmtId="169" fontId="88" fillId="0" borderId="30" xfId="173" applyNumberFormat="1" applyFont="1" applyBorder="1" applyAlignment="1">
      <alignment/>
      <protection/>
    </xf>
    <xf numFmtId="2" fontId="88" fillId="0" borderId="30" xfId="0" applyNumberFormat="1" applyFont="1" applyBorder="1" applyAlignment="1">
      <alignment/>
    </xf>
    <xf numFmtId="0" fontId="88" fillId="0" borderId="30" xfId="0" applyFont="1" applyBorder="1" applyAlignment="1">
      <alignment/>
    </xf>
    <xf numFmtId="169" fontId="87" fillId="0" borderId="30" xfId="173" applyNumberFormat="1" applyFont="1" applyBorder="1" applyAlignment="1">
      <alignment/>
      <protection/>
    </xf>
    <xf numFmtId="2" fontId="87" fillId="0" borderId="30" xfId="0" applyNumberFormat="1" applyFont="1" applyBorder="1" applyAlignment="1">
      <alignment/>
    </xf>
    <xf numFmtId="169" fontId="13" fillId="0" borderId="30" xfId="0" applyNumberFormat="1" applyFont="1" applyBorder="1" applyAlignment="1">
      <alignment horizontal="center"/>
    </xf>
    <xf numFmtId="169" fontId="13" fillId="0" borderId="17" xfId="0" applyNumberFormat="1" applyFont="1" applyBorder="1" applyAlignment="1">
      <alignment horizontal="center"/>
    </xf>
    <xf numFmtId="169" fontId="8" fillId="0" borderId="17" xfId="0" applyNumberFormat="1" applyFont="1" applyBorder="1" applyAlignment="1">
      <alignment horizontal="center"/>
    </xf>
    <xf numFmtId="169" fontId="8" fillId="0" borderId="24" xfId="0" applyNumberFormat="1" applyFont="1" applyBorder="1" applyAlignment="1">
      <alignment horizontal="center"/>
    </xf>
    <xf numFmtId="169" fontId="6" fillId="0" borderId="60" xfId="293" applyNumberFormat="1" applyFont="1" applyBorder="1" applyAlignment="1">
      <alignment horizontal="center" vertical="center"/>
      <protection/>
    </xf>
    <xf numFmtId="169" fontId="6" fillId="0" borderId="30" xfId="293" applyNumberFormat="1" applyFont="1" applyBorder="1" applyAlignment="1">
      <alignment horizontal="center" vertical="center"/>
      <protection/>
    </xf>
    <xf numFmtId="169" fontId="6" fillId="0" borderId="17" xfId="293" applyNumberFormat="1" applyFont="1" applyBorder="1" applyAlignment="1">
      <alignment horizontal="center"/>
      <protection/>
    </xf>
    <xf numFmtId="169" fontId="4" fillId="0" borderId="17" xfId="293" applyNumberFormat="1" applyFont="1" applyBorder="1" applyAlignment="1">
      <alignment horizontal="center"/>
      <protection/>
    </xf>
    <xf numFmtId="169" fontId="6" fillId="0" borderId="17" xfId="293" applyNumberFormat="1" applyFont="1" applyFill="1" applyBorder="1" applyAlignment="1">
      <alignment horizontal="center"/>
      <protection/>
    </xf>
    <xf numFmtId="169" fontId="4" fillId="0" borderId="24" xfId="293" applyNumberFormat="1" applyFont="1" applyBorder="1" applyAlignment="1">
      <alignment horizontal="center"/>
      <protection/>
    </xf>
    <xf numFmtId="0" fontId="2" fillId="0" borderId="0" xfId="161" applyNumberFormat="1" applyFill="1">
      <alignment/>
      <protection/>
    </xf>
    <xf numFmtId="0" fontId="8" fillId="0" borderId="0" xfId="296" applyFont="1" applyFill="1">
      <alignment/>
      <protection/>
    </xf>
    <xf numFmtId="169" fontId="8" fillId="0" borderId="0" xfId="296" applyNumberFormat="1" applyFont="1" applyFill="1">
      <alignment/>
      <protection/>
    </xf>
    <xf numFmtId="0" fontId="15" fillId="0" borderId="0" xfId="296" applyFont="1" applyFill="1" applyAlignment="1" applyProtection="1">
      <alignment horizontal="right"/>
      <protection/>
    </xf>
    <xf numFmtId="0" fontId="13" fillId="35" borderId="61" xfId="296" applyFont="1" applyFill="1" applyBorder="1" applyAlignment="1" applyProtection="1" quotePrefix="1">
      <alignment horizontal="center" vertical="center"/>
      <protection/>
    </xf>
    <xf numFmtId="0" fontId="13" fillId="35" borderId="30" xfId="296" applyFont="1" applyFill="1" applyBorder="1" applyAlignment="1" applyProtection="1">
      <alignment horizontal="center" vertical="center"/>
      <protection/>
    </xf>
    <xf numFmtId="4" fontId="13" fillId="35" borderId="30" xfId="296" applyNumberFormat="1" applyFont="1" applyFill="1" applyBorder="1" applyAlignment="1" applyProtection="1">
      <alignment horizontal="center" vertical="center"/>
      <protection/>
    </xf>
    <xf numFmtId="0" fontId="13" fillId="35" borderId="31" xfId="296" applyFont="1" applyFill="1" applyBorder="1" applyAlignment="1" applyProtection="1" quotePrefix="1">
      <alignment horizontal="center"/>
      <protection/>
    </xf>
    <xf numFmtId="0" fontId="13" fillId="35" borderId="51" xfId="296" applyFont="1" applyFill="1" applyBorder="1" applyAlignment="1" applyProtection="1" quotePrefix="1">
      <alignment horizontal="center" vertical="center"/>
      <protection/>
    </xf>
    <xf numFmtId="0" fontId="8" fillId="0" borderId="26" xfId="296" applyFont="1" applyFill="1" applyBorder="1">
      <alignment/>
      <protection/>
    </xf>
    <xf numFmtId="0" fontId="8" fillId="0" borderId="17" xfId="296" applyFont="1" applyFill="1" applyBorder="1" applyAlignment="1">
      <alignment horizontal="center"/>
      <protection/>
    </xf>
    <xf numFmtId="0" fontId="8" fillId="0" borderId="11" xfId="296" applyFont="1" applyFill="1" applyBorder="1" applyAlignment="1">
      <alignment horizontal="center"/>
      <protection/>
    </xf>
    <xf numFmtId="0" fontId="8" fillId="0" borderId="27" xfId="296" applyFont="1" applyFill="1" applyBorder="1" applyAlignment="1">
      <alignment horizontal="center"/>
      <protection/>
    </xf>
    <xf numFmtId="0" fontId="13" fillId="0" borderId="26" xfId="296" applyFont="1" applyFill="1" applyBorder="1" applyAlignment="1" applyProtection="1">
      <alignment horizontal="left"/>
      <protection/>
    </xf>
    <xf numFmtId="169" fontId="13" fillId="0" borderId="17" xfId="297" applyNumberFormat="1" applyFont="1" applyFill="1" applyBorder="1" applyAlignment="1">
      <alignment horizontal="right" vertical="center"/>
      <protection/>
    </xf>
    <xf numFmtId="169" fontId="13" fillId="0" borderId="17" xfId="296" applyNumberFormat="1" applyFont="1" applyBorder="1">
      <alignment/>
      <protection/>
    </xf>
    <xf numFmtId="169" fontId="13" fillId="0" borderId="25" xfId="296" applyNumberFormat="1" applyFont="1" applyBorder="1">
      <alignment/>
      <protection/>
    </xf>
    <xf numFmtId="0" fontId="8" fillId="0" borderId="26" xfId="296" applyFont="1" applyFill="1" applyBorder="1" applyAlignment="1" applyProtection="1">
      <alignment horizontal="left"/>
      <protection/>
    </xf>
    <xf numFmtId="169" fontId="13" fillId="0" borderId="17" xfId="296" applyNumberFormat="1" applyFont="1" applyBorder="1" applyAlignment="1">
      <alignment horizontal="right" vertical="center"/>
      <protection/>
    </xf>
    <xf numFmtId="169" fontId="8" fillId="0" borderId="17" xfId="297" applyNumberFormat="1" applyFont="1" applyFill="1" applyBorder="1" applyAlignment="1">
      <alignment horizontal="right" vertical="center"/>
      <protection/>
    </xf>
    <xf numFmtId="169" fontId="8" fillId="0" borderId="17" xfId="296" applyNumberFormat="1" applyFont="1" applyBorder="1" applyAlignment="1">
      <alignment horizontal="right" vertical="center"/>
      <protection/>
    </xf>
    <xf numFmtId="169" fontId="8" fillId="0" borderId="17" xfId="296" applyNumberFormat="1" applyFont="1" applyBorder="1">
      <alignment/>
      <protection/>
    </xf>
    <xf numFmtId="169" fontId="8" fillId="0" borderId="25" xfId="296" applyNumberFormat="1" applyFont="1" applyBorder="1">
      <alignment/>
      <protection/>
    </xf>
    <xf numFmtId="0" fontId="8" fillId="0" borderId="56" xfId="296" applyFont="1" applyFill="1" applyBorder="1" applyAlignment="1" applyProtection="1">
      <alignment horizontal="left"/>
      <protection/>
    </xf>
    <xf numFmtId="169" fontId="8" fillId="0" borderId="31" xfId="296" applyNumberFormat="1" applyFont="1" applyBorder="1" applyAlignment="1">
      <alignment horizontal="right" vertical="center"/>
      <protection/>
    </xf>
    <xf numFmtId="169" fontId="8" fillId="0" borderId="31" xfId="296" applyNumberFormat="1" applyFont="1" applyBorder="1">
      <alignment/>
      <protection/>
    </xf>
    <xf numFmtId="169" fontId="8" fillId="0" borderId="51" xfId="296" applyNumberFormat="1" applyFont="1" applyBorder="1">
      <alignment/>
      <protection/>
    </xf>
    <xf numFmtId="169" fontId="8" fillId="0" borderId="17" xfId="296" applyNumberFormat="1" applyFont="1" applyFill="1" applyBorder="1" applyAlignment="1">
      <alignment horizontal="right" vertical="center"/>
      <protection/>
    </xf>
    <xf numFmtId="169" fontId="8" fillId="0" borderId="31" xfId="297" applyNumberFormat="1" applyFont="1" applyFill="1" applyBorder="1" applyAlignment="1">
      <alignment horizontal="right" vertical="center"/>
      <protection/>
    </xf>
    <xf numFmtId="0" fontId="8" fillId="0" borderId="37" xfId="296" applyFont="1" applyFill="1" applyBorder="1" applyAlignment="1" applyProtection="1">
      <alignment horizontal="left"/>
      <protection/>
    </xf>
    <xf numFmtId="169" fontId="8" fillId="0" borderId="24" xfId="297" applyNumberFormat="1" applyFont="1" applyFill="1" applyBorder="1" applyAlignment="1">
      <alignment horizontal="right" vertical="center"/>
      <protection/>
    </xf>
    <xf numFmtId="169" fontId="8" fillId="0" borderId="24" xfId="296" applyNumberFormat="1" applyFont="1" applyBorder="1">
      <alignment/>
      <protection/>
    </xf>
    <xf numFmtId="169" fontId="8" fillId="0" borderId="32" xfId="296" applyNumberFormat="1" applyFont="1" applyBorder="1">
      <alignment/>
      <protection/>
    </xf>
    <xf numFmtId="0" fontId="8" fillId="0" borderId="0" xfId="296" applyFont="1" applyFill="1" applyAlignment="1">
      <alignment horizontal="right"/>
      <protection/>
    </xf>
    <xf numFmtId="169" fontId="8" fillId="0" borderId="0" xfId="296" applyNumberFormat="1" applyFont="1" applyFill="1" applyAlignment="1">
      <alignment horizontal="right"/>
      <protection/>
    </xf>
    <xf numFmtId="0" fontId="18" fillId="0" borderId="0" xfId="161" applyNumberFormat="1" applyFont="1" applyFill="1" applyAlignment="1">
      <alignment/>
      <protection/>
    </xf>
    <xf numFmtId="168" fontId="13" fillId="0" borderId="38" xfId="296" applyNumberFormat="1" applyFont="1" applyFill="1" applyBorder="1" applyAlignment="1" applyProtection="1" quotePrefix="1">
      <alignment horizontal="left"/>
      <protection/>
    </xf>
    <xf numFmtId="169" fontId="8" fillId="0" borderId="11" xfId="296" applyNumberFormat="1" applyFont="1" applyBorder="1" applyAlignment="1">
      <alignment horizontal="center" vertical="center"/>
      <protection/>
    </xf>
    <xf numFmtId="169" fontId="2" fillId="0" borderId="0" xfId="161" applyNumberFormat="1" applyFill="1">
      <alignment/>
      <protection/>
    </xf>
    <xf numFmtId="168" fontId="8" fillId="0" borderId="38" xfId="296" applyNumberFormat="1" applyFont="1" applyFill="1" applyBorder="1" applyAlignment="1" applyProtection="1" quotePrefix="1">
      <alignment horizontal="left"/>
      <protection/>
    </xf>
    <xf numFmtId="168" fontId="8" fillId="0" borderId="18" xfId="296" applyNumberFormat="1" applyFont="1" applyFill="1" applyBorder="1" applyAlignment="1" applyProtection="1">
      <alignment horizontal="left"/>
      <protection/>
    </xf>
    <xf numFmtId="169" fontId="8" fillId="0" borderId="17" xfId="296" applyNumberFormat="1" applyFont="1" applyBorder="1" applyAlignment="1">
      <alignment horizontal="center" vertical="center"/>
      <protection/>
    </xf>
    <xf numFmtId="168" fontId="8" fillId="0" borderId="49" xfId="296" applyNumberFormat="1" applyFont="1" applyFill="1" applyBorder="1" applyAlignment="1" applyProtection="1">
      <alignment horizontal="left"/>
      <protection/>
    </xf>
    <xf numFmtId="169" fontId="8" fillId="0" borderId="31" xfId="296" applyNumberFormat="1" applyFont="1" applyBorder="1" applyAlignment="1">
      <alignment horizontal="center" vertical="center"/>
      <protection/>
    </xf>
    <xf numFmtId="168" fontId="13" fillId="0" borderId="43" xfId="296" applyNumberFormat="1" applyFont="1" applyFill="1" applyBorder="1" applyAlignment="1" applyProtection="1" quotePrefix="1">
      <alignment/>
      <protection/>
    </xf>
    <xf numFmtId="168" fontId="13" fillId="0" borderId="52" xfId="296" applyNumberFormat="1" applyFont="1" applyFill="1" applyBorder="1" applyAlignment="1" applyProtection="1" quotePrefix="1">
      <alignment/>
      <protection/>
    </xf>
    <xf numFmtId="168" fontId="13" fillId="0" borderId="48" xfId="296" applyNumberFormat="1" applyFont="1" applyFill="1" applyBorder="1" applyAlignment="1" applyProtection="1" quotePrefix="1">
      <alignment/>
      <protection/>
    </xf>
    <xf numFmtId="168" fontId="8" fillId="0" borderId="11" xfId="296" applyNumberFormat="1" applyFont="1" applyFill="1" applyBorder="1" applyAlignment="1" applyProtection="1" quotePrefix="1">
      <alignment horizontal="left"/>
      <protection/>
    </xf>
    <xf numFmtId="168" fontId="8" fillId="0" borderId="31" xfId="296" applyNumberFormat="1" applyFont="1" applyFill="1" applyBorder="1" applyAlignment="1" applyProtection="1">
      <alignment horizontal="left"/>
      <protection/>
    </xf>
    <xf numFmtId="168" fontId="8" fillId="0" borderId="13" xfId="296" applyNumberFormat="1" applyFont="1" applyFill="1" applyBorder="1" applyAlignment="1" applyProtection="1" quotePrefix="1">
      <alignment horizontal="center" vertical="center"/>
      <protection/>
    </xf>
    <xf numFmtId="168" fontId="8" fillId="0" borderId="17" xfId="296" applyNumberFormat="1" applyFont="1" applyFill="1" applyBorder="1" applyAlignment="1" applyProtection="1">
      <alignment horizontal="left"/>
      <protection/>
    </xf>
    <xf numFmtId="168" fontId="8" fillId="0" borderId="19" xfId="296" applyNumberFormat="1" applyFont="1" applyFill="1" applyBorder="1" applyAlignment="1" applyProtection="1">
      <alignment horizontal="center" vertical="center"/>
      <protection/>
    </xf>
    <xf numFmtId="168" fontId="8" fillId="0" borderId="53" xfId="296" applyNumberFormat="1" applyFont="1" applyFill="1" applyBorder="1" applyAlignment="1" applyProtection="1">
      <alignment horizontal="center" vertical="center"/>
      <protection/>
    </xf>
    <xf numFmtId="168" fontId="8" fillId="0" borderId="18" xfId="296" applyNumberFormat="1" applyFont="1" applyFill="1" applyBorder="1" applyAlignment="1" applyProtection="1">
      <alignment horizontal="center" vertical="center"/>
      <protection/>
    </xf>
    <xf numFmtId="168" fontId="8" fillId="0" borderId="11" xfId="296" applyNumberFormat="1" applyFont="1" applyFill="1" applyBorder="1" applyAlignment="1" applyProtection="1">
      <alignment horizontal="center" vertical="center"/>
      <protection/>
    </xf>
    <xf numFmtId="168" fontId="8" fillId="0" borderId="49" xfId="296" applyNumberFormat="1" applyFont="1" applyFill="1" applyBorder="1" applyAlignment="1" applyProtection="1">
      <alignment horizontal="center" vertical="center"/>
      <protection/>
    </xf>
    <xf numFmtId="168" fontId="8" fillId="0" borderId="31" xfId="296" applyNumberFormat="1" applyFont="1" applyFill="1" applyBorder="1" applyAlignment="1" applyProtection="1">
      <alignment horizontal="center" vertical="center"/>
      <protection/>
    </xf>
    <xf numFmtId="0" fontId="21" fillId="0" borderId="0" xfId="296" applyFont="1" applyFill="1">
      <alignment/>
      <protection/>
    </xf>
    <xf numFmtId="168" fontId="23" fillId="35" borderId="62" xfId="299" applyNumberFormat="1" applyFont="1" applyFill="1" applyBorder="1" applyAlignment="1">
      <alignment horizontal="center"/>
      <protection/>
    </xf>
    <xf numFmtId="168" fontId="23" fillId="35" borderId="55" xfId="299" applyNumberFormat="1" applyFont="1" applyFill="1" applyBorder="1">
      <alignment/>
      <protection/>
    </xf>
    <xf numFmtId="168" fontId="23" fillId="35" borderId="56" xfId="299" applyNumberFormat="1" applyFont="1" applyFill="1" applyBorder="1" applyAlignment="1">
      <alignment horizontal="center"/>
      <protection/>
    </xf>
    <xf numFmtId="168" fontId="23" fillId="35" borderId="31" xfId="299" applyNumberFormat="1" applyFont="1" applyFill="1" applyBorder="1" applyAlignment="1">
      <alignment horizontal="center"/>
      <protection/>
    </xf>
    <xf numFmtId="49" fontId="23" fillId="35" borderId="31" xfId="299" applyNumberFormat="1" applyFont="1" applyFill="1" applyBorder="1" applyAlignment="1" quotePrefix="1">
      <alignment horizontal="center"/>
      <protection/>
    </xf>
    <xf numFmtId="49" fontId="23" fillId="35" borderId="31" xfId="299" applyNumberFormat="1" applyFont="1" applyFill="1" applyBorder="1" applyAlignment="1">
      <alignment horizontal="center"/>
      <protection/>
    </xf>
    <xf numFmtId="168" fontId="23" fillId="35" borderId="29" xfId="177" applyNumberFormat="1" applyFont="1" applyFill="1" applyBorder="1" applyAlignment="1" quotePrefix="1">
      <alignment horizontal="center"/>
      <protection/>
    </xf>
    <xf numFmtId="168" fontId="21" fillId="0" borderId="26" xfId="241" applyFont="1" applyBorder="1" applyAlignment="1">
      <alignment horizontal="center"/>
      <protection/>
    </xf>
    <xf numFmtId="168" fontId="23" fillId="0" borderId="17" xfId="241" applyFont="1" applyBorder="1">
      <alignment/>
      <protection/>
    </xf>
    <xf numFmtId="168" fontId="23" fillId="0" borderId="27" xfId="241" applyFont="1" applyBorder="1">
      <alignment/>
      <protection/>
    </xf>
    <xf numFmtId="175" fontId="21" fillId="0" borderId="26" xfId="241" applyNumberFormat="1" applyFont="1" applyBorder="1" applyAlignment="1">
      <alignment horizontal="center"/>
      <protection/>
    </xf>
    <xf numFmtId="168" fontId="21" fillId="0" borderId="17" xfId="241" applyFont="1" applyBorder="1">
      <alignment/>
      <protection/>
    </xf>
    <xf numFmtId="168" fontId="21" fillId="0" borderId="17" xfId="241" applyFont="1" applyBorder="1" applyAlignment="1">
      <alignment horizontal="right"/>
      <protection/>
    </xf>
    <xf numFmtId="168" fontId="21" fillId="0" borderId="25" xfId="241" applyFont="1" applyBorder="1" applyAlignment="1">
      <alignment horizontal="right"/>
      <protection/>
    </xf>
    <xf numFmtId="168" fontId="8" fillId="0" borderId="0" xfId="161" applyNumberFormat="1" applyFont="1">
      <alignment/>
      <protection/>
    </xf>
    <xf numFmtId="175" fontId="23" fillId="0" borderId="26" xfId="241" applyNumberFormat="1" applyFont="1" applyBorder="1" applyAlignment="1">
      <alignment horizontal="left"/>
      <protection/>
    </xf>
    <xf numFmtId="168" fontId="21" fillId="0" borderId="51" xfId="241" applyFont="1" applyBorder="1" applyAlignment="1">
      <alignment horizontal="right"/>
      <protection/>
    </xf>
    <xf numFmtId="168" fontId="21" fillId="0" borderId="36" xfId="241" applyFont="1" applyBorder="1">
      <alignment/>
      <protection/>
    </xf>
    <xf numFmtId="168" fontId="23" fillId="0" borderId="54" xfId="241" applyFont="1" applyBorder="1">
      <alignment/>
      <protection/>
    </xf>
    <xf numFmtId="168" fontId="23" fillId="0" borderId="33" xfId="241" applyFont="1" applyBorder="1" applyAlignment="1">
      <alignment horizontal="right"/>
      <protection/>
    </xf>
    <xf numFmtId="168" fontId="23" fillId="0" borderId="34" xfId="241" applyFont="1" applyBorder="1" applyAlignment="1">
      <alignment horizontal="right"/>
      <protection/>
    </xf>
    <xf numFmtId="168" fontId="21" fillId="0" borderId="0" xfId="299" applyNumberFormat="1" applyFont="1" applyBorder="1">
      <alignment/>
      <protection/>
    </xf>
    <xf numFmtId="168" fontId="23" fillId="0" borderId="0" xfId="299" applyNumberFormat="1" applyFont="1" applyBorder="1">
      <alignment/>
      <protection/>
    </xf>
    <xf numFmtId="168" fontId="23" fillId="0" borderId="0" xfId="299" applyNumberFormat="1" applyFont="1" applyBorder="1" applyAlignment="1">
      <alignment horizontal="right"/>
      <protection/>
    </xf>
    <xf numFmtId="168" fontId="21" fillId="0" borderId="0" xfId="299" applyNumberFormat="1" applyFont="1" applyBorder="1" applyAlignment="1">
      <alignment horizontal="right"/>
      <protection/>
    </xf>
    <xf numFmtId="168" fontId="23" fillId="0" borderId="0" xfId="299" applyNumberFormat="1" applyFont="1" applyBorder="1" applyAlignment="1" quotePrefix="1">
      <alignment horizontal="right"/>
      <protection/>
    </xf>
    <xf numFmtId="168" fontId="23" fillId="35" borderId="62" xfId="300" applyNumberFormat="1" applyFont="1" applyFill="1" applyBorder="1" applyAlignment="1">
      <alignment horizontal="center"/>
      <protection/>
    </xf>
    <xf numFmtId="168" fontId="23" fillId="35" borderId="55" xfId="300" applyNumberFormat="1" applyFont="1" applyFill="1" applyBorder="1">
      <alignment/>
      <protection/>
    </xf>
    <xf numFmtId="168" fontId="23" fillId="35" borderId="56" xfId="300" applyNumberFormat="1" applyFont="1" applyFill="1" applyBorder="1" applyAlignment="1">
      <alignment horizontal="center"/>
      <protection/>
    </xf>
    <xf numFmtId="168" fontId="23" fillId="35" borderId="31" xfId="300" applyNumberFormat="1" applyFont="1" applyFill="1" applyBorder="1" applyAlignment="1">
      <alignment horizontal="center"/>
      <protection/>
    </xf>
    <xf numFmtId="49" fontId="23" fillId="35" borderId="31" xfId="301" applyNumberFormat="1" applyFont="1" applyFill="1" applyBorder="1" applyAlignment="1" quotePrefix="1">
      <alignment horizontal="center"/>
      <protection/>
    </xf>
    <xf numFmtId="49" fontId="23" fillId="35" borderId="31" xfId="301" applyNumberFormat="1" applyFont="1" applyFill="1" applyBorder="1" applyAlignment="1">
      <alignment horizontal="center"/>
      <protection/>
    </xf>
    <xf numFmtId="168" fontId="23" fillId="0" borderId="17" xfId="241" applyFont="1" applyBorder="1" applyAlignment="1">
      <alignment horizontal="center"/>
      <protection/>
    </xf>
    <xf numFmtId="168" fontId="23" fillId="0" borderId="27" xfId="241" applyFont="1" applyBorder="1" applyAlignment="1">
      <alignment horizontal="center"/>
      <protection/>
    </xf>
    <xf numFmtId="168" fontId="21" fillId="0" borderId="17" xfId="241" applyFont="1" applyBorder="1" applyAlignment="1">
      <alignment horizontal="center"/>
      <protection/>
    </xf>
    <xf numFmtId="0" fontId="21" fillId="0" borderId="25" xfId="241" applyNumberFormat="1" applyFont="1" applyBorder="1" applyAlignment="1">
      <alignment horizontal="center"/>
      <protection/>
    </xf>
    <xf numFmtId="168" fontId="21" fillId="0" borderId="25" xfId="241" applyFont="1" applyBorder="1" applyAlignment="1">
      <alignment horizontal="center"/>
      <protection/>
    </xf>
    <xf numFmtId="175" fontId="23" fillId="0" borderId="26" xfId="241" applyNumberFormat="1" applyFont="1" applyBorder="1" applyAlignment="1">
      <alignment horizontal="center"/>
      <protection/>
    </xf>
    <xf numFmtId="168" fontId="23" fillId="0" borderId="17" xfId="241" applyFont="1" applyBorder="1" applyAlignment="1">
      <alignment horizontal="right"/>
      <protection/>
    </xf>
    <xf numFmtId="168" fontId="21" fillId="0" borderId="31" xfId="241" applyFont="1" applyBorder="1" applyAlignment="1">
      <alignment horizontal="center"/>
      <protection/>
    </xf>
    <xf numFmtId="175" fontId="23" fillId="0" borderId="36" xfId="241" applyNumberFormat="1" applyFont="1" applyBorder="1" applyAlignment="1">
      <alignment horizontal="center"/>
      <protection/>
    </xf>
    <xf numFmtId="168" fontId="23" fillId="0" borderId="33" xfId="241" applyFont="1" applyBorder="1">
      <alignment/>
      <protection/>
    </xf>
    <xf numFmtId="168" fontId="23" fillId="0" borderId="34" xfId="241" applyFont="1" applyBorder="1" applyAlignment="1">
      <alignment horizontal="center"/>
      <protection/>
    </xf>
    <xf numFmtId="0" fontId="8" fillId="0" borderId="45" xfId="161" applyFont="1" applyBorder="1">
      <alignment/>
      <protection/>
    </xf>
    <xf numFmtId="168" fontId="21" fillId="0" borderId="45" xfId="300" applyNumberFormat="1" applyFont="1" applyBorder="1">
      <alignment/>
      <protection/>
    </xf>
    <xf numFmtId="169" fontId="8" fillId="0" borderId="0" xfId="161" applyNumberFormat="1" applyFont="1">
      <alignment/>
      <protection/>
    </xf>
    <xf numFmtId="168" fontId="13" fillId="35" borderId="62" xfId="306" applyNumberFormat="1" applyFont="1" applyFill="1" applyBorder="1">
      <alignment/>
      <protection/>
    </xf>
    <xf numFmtId="168" fontId="13" fillId="35" borderId="55" xfId="306" applyNumberFormat="1" applyFont="1" applyFill="1" applyBorder="1">
      <alignment/>
      <protection/>
    </xf>
    <xf numFmtId="168" fontId="13" fillId="35" borderId="56" xfId="306" applyNumberFormat="1" applyFont="1" applyFill="1" applyBorder="1" applyAlignment="1">
      <alignment horizontal="center"/>
      <protection/>
    </xf>
    <xf numFmtId="168" fontId="13" fillId="35" borderId="31" xfId="306" applyNumberFormat="1" applyFont="1" applyFill="1" applyBorder="1" applyAlignment="1">
      <alignment horizontal="center"/>
      <protection/>
    </xf>
    <xf numFmtId="49" fontId="23" fillId="35" borderId="31" xfId="302" applyNumberFormat="1" applyFont="1" applyFill="1" applyBorder="1" applyAlignment="1" quotePrefix="1">
      <alignment horizontal="center"/>
      <protection/>
    </xf>
    <xf numFmtId="49" fontId="23" fillId="35" borderId="31" xfId="302" applyNumberFormat="1" applyFont="1" applyFill="1" applyBorder="1" applyAlignment="1">
      <alignment horizontal="center"/>
      <protection/>
    </xf>
    <xf numFmtId="168" fontId="21" fillId="0" borderId="26" xfId="269" applyFont="1" applyBorder="1">
      <alignment/>
      <protection/>
    </xf>
    <xf numFmtId="168" fontId="23" fillId="0" borderId="17" xfId="269" applyFont="1" applyBorder="1">
      <alignment/>
      <protection/>
    </xf>
    <xf numFmtId="168" fontId="23" fillId="0" borderId="17" xfId="269" applyFont="1" applyBorder="1" applyAlignment="1" quotePrefix="1">
      <alignment horizontal="right"/>
      <protection/>
    </xf>
    <xf numFmtId="168" fontId="23" fillId="0" borderId="17" xfId="269" applyFont="1" applyBorder="1" applyAlignment="1" quotePrefix="1">
      <alignment horizontal="center"/>
      <protection/>
    </xf>
    <xf numFmtId="168" fontId="23" fillId="0" borderId="27" xfId="269" applyFont="1" applyBorder="1" applyAlignment="1" quotePrefix="1">
      <alignment horizontal="center"/>
      <protection/>
    </xf>
    <xf numFmtId="175" fontId="21" fillId="0" borderId="26" xfId="269" applyNumberFormat="1" applyFont="1" applyBorder="1" applyAlignment="1">
      <alignment horizontal="center"/>
      <protection/>
    </xf>
    <xf numFmtId="168" fontId="21" fillId="0" borderId="17" xfId="269" applyFont="1" applyBorder="1">
      <alignment/>
      <protection/>
    </xf>
    <xf numFmtId="168" fontId="21" fillId="0" borderId="17" xfId="269" applyFont="1" applyBorder="1" applyAlignment="1">
      <alignment horizontal="right"/>
      <protection/>
    </xf>
    <xf numFmtId="168" fontId="21" fillId="0" borderId="17" xfId="269" applyFont="1" applyBorder="1" applyAlignment="1" quotePrefix="1">
      <alignment horizontal="center"/>
      <protection/>
    </xf>
    <xf numFmtId="168" fontId="21" fillId="0" borderId="25" xfId="269" applyFont="1" applyBorder="1" applyAlignment="1">
      <alignment horizontal="center"/>
      <protection/>
    </xf>
    <xf numFmtId="168" fontId="23" fillId="0" borderId="17" xfId="269" applyFont="1" applyBorder="1" applyAlignment="1">
      <alignment horizontal="right"/>
      <protection/>
    </xf>
    <xf numFmtId="168" fontId="21" fillId="0" borderId="36" xfId="269" applyFont="1" applyBorder="1">
      <alignment/>
      <protection/>
    </xf>
    <xf numFmtId="168" fontId="23" fillId="0" borderId="33" xfId="269" applyFont="1" applyBorder="1">
      <alignment/>
      <protection/>
    </xf>
    <xf numFmtId="168" fontId="23" fillId="0" borderId="33" xfId="269" applyFont="1" applyBorder="1" applyAlignment="1">
      <alignment horizontal="center"/>
      <protection/>
    </xf>
    <xf numFmtId="168" fontId="23" fillId="0" borderId="34" xfId="269" applyFont="1" applyBorder="1" applyAlignment="1">
      <alignment horizontal="center"/>
      <protection/>
    </xf>
    <xf numFmtId="176" fontId="8" fillId="0" borderId="0" xfId="161" applyNumberFormat="1" applyFont="1">
      <alignment/>
      <protection/>
    </xf>
    <xf numFmtId="168" fontId="6" fillId="0" borderId="0" xfId="307" applyNumberFormat="1" applyFont="1" applyAlignment="1" applyProtection="1">
      <alignment horizontal="center"/>
      <protection/>
    </xf>
    <xf numFmtId="168" fontId="15" fillId="0" borderId="0" xfId="307" applyNumberFormat="1" applyFont="1" applyAlignment="1" applyProtection="1">
      <alignment horizontal="right"/>
      <protection/>
    </xf>
    <xf numFmtId="168" fontId="13" fillId="35" borderId="62" xfId="307" applyNumberFormat="1" applyFont="1" applyFill="1" applyBorder="1" applyAlignment="1">
      <alignment horizontal="left"/>
      <protection/>
    </xf>
    <xf numFmtId="168" fontId="13" fillId="35" borderId="63" xfId="307" applyNumberFormat="1" applyFont="1" applyFill="1" applyBorder="1">
      <alignment/>
      <protection/>
    </xf>
    <xf numFmtId="168" fontId="13" fillId="0" borderId="0" xfId="307" applyNumberFormat="1" applyFont="1" applyFill="1" applyBorder="1" applyAlignment="1">
      <alignment horizontal="center"/>
      <protection/>
    </xf>
    <xf numFmtId="168" fontId="13" fillId="35" borderId="56" xfId="307" applyNumberFormat="1" applyFont="1" applyFill="1" applyBorder="1" applyAlignment="1">
      <alignment horizontal="center"/>
      <protection/>
    </xf>
    <xf numFmtId="168" fontId="13" fillId="35" borderId="49" xfId="307" applyNumberFormat="1" applyFont="1" applyFill="1" applyBorder="1" applyAlignment="1">
      <alignment horizontal="center"/>
      <protection/>
    </xf>
    <xf numFmtId="49" fontId="23" fillId="35" borderId="31" xfId="303" applyNumberFormat="1" applyFont="1" applyFill="1" applyBorder="1" applyAlignment="1" quotePrefix="1">
      <alignment horizontal="center"/>
      <protection/>
    </xf>
    <xf numFmtId="49" fontId="23" fillId="35" borderId="31" xfId="303" applyNumberFormat="1" applyFont="1" applyFill="1" applyBorder="1" applyAlignment="1">
      <alignment horizontal="center"/>
      <protection/>
    </xf>
    <xf numFmtId="168" fontId="23" fillId="0" borderId="0" xfId="177" applyNumberFormat="1" applyFont="1" applyFill="1" applyBorder="1" applyAlignment="1" quotePrefix="1">
      <alignment horizontal="center"/>
      <protection/>
    </xf>
    <xf numFmtId="168" fontId="21" fillId="0" borderId="26" xfId="270" applyFont="1" applyBorder="1" applyAlignment="1">
      <alignment horizontal="left"/>
      <protection/>
    </xf>
    <xf numFmtId="168" fontId="23" fillId="0" borderId="17" xfId="270" applyFont="1" applyBorder="1">
      <alignment/>
      <protection/>
    </xf>
    <xf numFmtId="168" fontId="23" fillId="0" borderId="17" xfId="270" applyFont="1" applyBorder="1" applyAlignment="1" quotePrefix="1">
      <alignment/>
      <protection/>
    </xf>
    <xf numFmtId="168" fontId="23" fillId="0" borderId="27" xfId="270" applyFont="1" applyBorder="1" applyAlignment="1" quotePrefix="1">
      <alignment/>
      <protection/>
    </xf>
    <xf numFmtId="168" fontId="23" fillId="0" borderId="0" xfId="270" applyFont="1" applyBorder="1" applyAlignment="1" quotePrefix="1">
      <alignment horizontal="right"/>
      <protection/>
    </xf>
    <xf numFmtId="175" fontId="21" fillId="0" borderId="26" xfId="270" applyNumberFormat="1" applyFont="1" applyBorder="1" applyAlignment="1">
      <alignment horizontal="center"/>
      <protection/>
    </xf>
    <xf numFmtId="175" fontId="21" fillId="0" borderId="17" xfId="270" applyNumberFormat="1" applyFont="1" applyBorder="1" applyAlignment="1">
      <alignment horizontal="left"/>
      <protection/>
    </xf>
    <xf numFmtId="168" fontId="21" fillId="0" borderId="17" xfId="270" applyFont="1" applyBorder="1" applyAlignment="1">
      <alignment/>
      <protection/>
    </xf>
    <xf numFmtId="168" fontId="21" fillId="0" borderId="25" xfId="270" applyFont="1" applyBorder="1" applyAlignment="1">
      <alignment/>
      <protection/>
    </xf>
    <xf numFmtId="168" fontId="21" fillId="0" borderId="0" xfId="270" applyFont="1" applyBorder="1" applyAlignment="1">
      <alignment horizontal="right"/>
      <protection/>
    </xf>
    <xf numFmtId="175" fontId="21" fillId="0" borderId="26" xfId="270" applyNumberFormat="1" applyFont="1" applyBorder="1" applyAlignment="1">
      <alignment horizontal="left"/>
      <protection/>
    </xf>
    <xf numFmtId="175" fontId="23" fillId="0" borderId="17" xfId="270" applyNumberFormat="1" applyFont="1" applyBorder="1" applyAlignment="1">
      <alignment horizontal="left"/>
      <protection/>
    </xf>
    <xf numFmtId="168" fontId="23" fillId="0" borderId="17" xfId="270" applyFont="1" applyBorder="1" applyAlignment="1">
      <alignment/>
      <protection/>
    </xf>
    <xf numFmtId="175" fontId="21" fillId="0" borderId="36" xfId="270" applyNumberFormat="1" applyFont="1" applyBorder="1" applyAlignment="1">
      <alignment horizontal="left"/>
      <protection/>
    </xf>
    <xf numFmtId="175" fontId="23" fillId="0" borderId="33" xfId="270" applyNumberFormat="1" applyFont="1" applyBorder="1" applyAlignment="1">
      <alignment horizontal="left"/>
      <protection/>
    </xf>
    <xf numFmtId="168" fontId="23" fillId="0" borderId="33" xfId="270" applyFont="1" applyBorder="1" applyAlignment="1">
      <alignment/>
      <protection/>
    </xf>
    <xf numFmtId="168" fontId="23" fillId="0" borderId="34" xfId="270" applyFont="1" applyBorder="1" applyAlignment="1">
      <alignment/>
      <protection/>
    </xf>
    <xf numFmtId="168" fontId="13" fillId="35" borderId="62" xfId="312" applyNumberFormat="1" applyFont="1" applyFill="1" applyBorder="1" applyAlignment="1">
      <alignment horizontal="left"/>
      <protection/>
    </xf>
    <xf numFmtId="168" fontId="13" fillId="35" borderId="63" xfId="312" applyNumberFormat="1" applyFont="1" applyFill="1" applyBorder="1">
      <alignment/>
      <protection/>
    </xf>
    <xf numFmtId="168" fontId="13" fillId="35" borderId="56" xfId="312" applyNumberFormat="1" applyFont="1" applyFill="1" applyBorder="1" applyAlignment="1">
      <alignment horizontal="center"/>
      <protection/>
    </xf>
    <xf numFmtId="168" fontId="13" fillId="35" borderId="49" xfId="312" applyNumberFormat="1" applyFont="1" applyFill="1" applyBorder="1" applyAlignment="1">
      <alignment horizontal="center"/>
      <protection/>
    </xf>
    <xf numFmtId="49" fontId="23" fillId="35" borderId="31" xfId="304" applyNumberFormat="1" applyFont="1" applyFill="1" applyBorder="1" applyAlignment="1" quotePrefix="1">
      <alignment horizontal="center"/>
      <protection/>
    </xf>
    <xf numFmtId="49" fontId="23" fillId="35" borderId="31" xfId="304" applyNumberFormat="1" applyFont="1" applyFill="1" applyBorder="1" applyAlignment="1">
      <alignment horizontal="center"/>
      <protection/>
    </xf>
    <xf numFmtId="49" fontId="23" fillId="35" borderId="29" xfId="304" applyNumberFormat="1" applyFont="1" applyFill="1" applyBorder="1" applyAlignment="1">
      <alignment horizontal="center"/>
      <protection/>
    </xf>
    <xf numFmtId="168" fontId="21" fillId="0" borderId="17" xfId="270" applyFont="1" applyBorder="1" applyAlignment="1">
      <alignment horizontal="right"/>
      <protection/>
    </xf>
    <xf numFmtId="168" fontId="21" fillId="0" borderId="25" xfId="270" applyFont="1" applyBorder="1" applyAlignment="1">
      <alignment horizontal="right"/>
      <protection/>
    </xf>
    <xf numFmtId="168" fontId="21" fillId="0" borderId="17" xfId="270" applyFont="1" applyBorder="1" applyAlignment="1" quotePrefix="1">
      <alignment horizontal="center"/>
      <protection/>
    </xf>
    <xf numFmtId="168" fontId="21" fillId="0" borderId="25" xfId="270" applyFont="1" applyBorder="1" applyAlignment="1" quotePrefix="1">
      <alignment horizontal="center"/>
      <protection/>
    </xf>
    <xf numFmtId="175" fontId="21" fillId="0" borderId="36" xfId="270" applyNumberFormat="1" applyFont="1" applyBorder="1" applyAlignment="1">
      <alignment horizontal="center"/>
      <protection/>
    </xf>
    <xf numFmtId="168" fontId="21" fillId="0" borderId="45" xfId="270" applyFont="1" applyBorder="1" applyAlignment="1">
      <alignment/>
      <protection/>
    </xf>
    <xf numFmtId="168" fontId="21" fillId="0" borderId="45" xfId="270" applyFont="1" applyBorder="1" applyAlignment="1">
      <alignment horizontal="right"/>
      <protection/>
    </xf>
    <xf numFmtId="175" fontId="21" fillId="0" borderId="0" xfId="270" applyNumberFormat="1" applyFont="1" applyBorder="1" applyAlignment="1">
      <alignment horizontal="center"/>
      <protection/>
    </xf>
    <xf numFmtId="175" fontId="21" fillId="0" borderId="0" xfId="270" applyNumberFormat="1" applyFont="1" applyBorder="1" applyAlignment="1">
      <alignment horizontal="left"/>
      <protection/>
    </xf>
    <xf numFmtId="168" fontId="21" fillId="0" borderId="0" xfId="270" applyFont="1" applyBorder="1" applyAlignment="1">
      <alignment/>
      <protection/>
    </xf>
    <xf numFmtId="168" fontId="21" fillId="0" borderId="0" xfId="270" applyNumberFormat="1" applyFont="1" applyBorder="1" applyAlignment="1">
      <alignment horizontal="left"/>
      <protection/>
    </xf>
    <xf numFmtId="168" fontId="21" fillId="0" borderId="0" xfId="270" applyNumberFormat="1" applyFont="1" applyBorder="1" applyAlignment="1">
      <alignment/>
      <protection/>
    </xf>
    <xf numFmtId="168" fontId="21" fillId="0" borderId="0" xfId="270" applyNumberFormat="1" applyFont="1" applyBorder="1" applyAlignment="1">
      <alignment horizontal="right"/>
      <protection/>
    </xf>
    <xf numFmtId="175" fontId="23" fillId="0" borderId="0" xfId="270" applyNumberFormat="1" applyFont="1" applyBorder="1" applyAlignment="1">
      <alignment horizontal="left"/>
      <protection/>
    </xf>
    <xf numFmtId="168" fontId="23" fillId="0" borderId="0" xfId="270" applyFont="1" applyBorder="1" applyAlignment="1">
      <alignment/>
      <protection/>
    </xf>
    <xf numFmtId="168" fontId="13" fillId="35" borderId="62" xfId="314" applyNumberFormat="1" applyFont="1" applyFill="1" applyBorder="1" applyAlignment="1">
      <alignment horizontal="left"/>
      <protection/>
    </xf>
    <xf numFmtId="168" fontId="13" fillId="35" borderId="55" xfId="314" applyNumberFormat="1" applyFont="1" applyFill="1" applyBorder="1">
      <alignment/>
      <protection/>
    </xf>
    <xf numFmtId="168" fontId="13" fillId="35" borderId="56" xfId="314" applyNumberFormat="1" applyFont="1" applyFill="1" applyBorder="1" applyAlignment="1">
      <alignment horizontal="center"/>
      <protection/>
    </xf>
    <xf numFmtId="168" fontId="13" fillId="35" borderId="31" xfId="314" applyNumberFormat="1" applyFont="1" applyFill="1" applyBorder="1" applyAlignment="1">
      <alignment horizontal="center"/>
      <protection/>
    </xf>
    <xf numFmtId="49" fontId="23" fillId="35" borderId="31" xfId="305" applyNumberFormat="1" applyFont="1" applyFill="1" applyBorder="1" applyAlignment="1" quotePrefix="1">
      <alignment horizontal="center"/>
      <protection/>
    </xf>
    <xf numFmtId="49" fontId="23" fillId="35" borderId="31" xfId="305" applyNumberFormat="1" applyFont="1" applyFill="1" applyBorder="1" applyAlignment="1">
      <alignment horizontal="center"/>
      <protection/>
    </xf>
    <xf numFmtId="168" fontId="21" fillId="0" borderId="26" xfId="271" applyFont="1" applyBorder="1" applyAlignment="1">
      <alignment horizontal="left"/>
      <protection/>
    </xf>
    <xf numFmtId="168" fontId="23" fillId="0" borderId="17" xfId="271" applyFont="1" applyBorder="1">
      <alignment/>
      <protection/>
    </xf>
    <xf numFmtId="168" fontId="23" fillId="0" borderId="11" xfId="271" applyFont="1" applyBorder="1" applyAlignment="1" quotePrefix="1">
      <alignment horizontal="right"/>
      <protection/>
    </xf>
    <xf numFmtId="168" fontId="23" fillId="0" borderId="27" xfId="271" applyFont="1" applyBorder="1" applyAlignment="1" quotePrefix="1">
      <alignment horizontal="right"/>
      <protection/>
    </xf>
    <xf numFmtId="175" fontId="21" fillId="0" borderId="26" xfId="271" applyNumberFormat="1" applyFont="1" applyBorder="1" applyAlignment="1">
      <alignment horizontal="center"/>
      <protection/>
    </xf>
    <xf numFmtId="175" fontId="21" fillId="0" borderId="17" xfId="271" applyNumberFormat="1" applyFont="1" applyBorder="1" applyAlignment="1">
      <alignment horizontal="left"/>
      <protection/>
    </xf>
    <xf numFmtId="168" fontId="21" fillId="0" borderId="17" xfId="271" applyFont="1" applyBorder="1" applyAlignment="1">
      <alignment horizontal="right"/>
      <protection/>
    </xf>
    <xf numFmtId="168" fontId="21" fillId="0" borderId="25" xfId="271" applyFont="1" applyBorder="1" applyAlignment="1">
      <alignment horizontal="right"/>
      <protection/>
    </xf>
    <xf numFmtId="168" fontId="2" fillId="0" borderId="0" xfId="161" applyNumberFormat="1">
      <alignment/>
      <protection/>
    </xf>
    <xf numFmtId="175" fontId="21" fillId="0" borderId="26" xfId="271" applyNumberFormat="1" applyFont="1" applyBorder="1" applyAlignment="1">
      <alignment horizontal="left"/>
      <protection/>
    </xf>
    <xf numFmtId="175" fontId="23" fillId="0" borderId="17" xfId="271" applyNumberFormat="1" applyFont="1" applyBorder="1" applyAlignment="1">
      <alignment horizontal="left"/>
      <protection/>
    </xf>
    <xf numFmtId="168" fontId="23" fillId="0" borderId="17" xfId="271" applyFont="1" applyBorder="1" applyAlignment="1">
      <alignment horizontal="right"/>
      <protection/>
    </xf>
    <xf numFmtId="168" fontId="23" fillId="0" borderId="25" xfId="271" applyFont="1" applyBorder="1" applyAlignment="1">
      <alignment horizontal="right"/>
      <protection/>
    </xf>
    <xf numFmtId="175" fontId="21" fillId="0" borderId="36" xfId="271" applyNumberFormat="1" applyFont="1" applyBorder="1" applyAlignment="1">
      <alignment horizontal="left"/>
      <protection/>
    </xf>
    <xf numFmtId="175" fontId="23" fillId="0" borderId="33" xfId="271" applyNumberFormat="1" applyFont="1" applyBorder="1" applyAlignment="1">
      <alignment horizontal="left"/>
      <protection/>
    </xf>
    <xf numFmtId="168" fontId="23" fillId="0" borderId="33" xfId="271" applyFont="1" applyBorder="1" applyAlignment="1">
      <alignment horizontal="right"/>
      <protection/>
    </xf>
    <xf numFmtId="168" fontId="23" fillId="0" borderId="34" xfId="271" applyFont="1" applyBorder="1" applyAlignment="1">
      <alignment horizontal="right"/>
      <protection/>
    </xf>
    <xf numFmtId="0" fontId="8" fillId="0" borderId="0" xfId="277" applyFont="1">
      <alignment/>
      <protection/>
    </xf>
    <xf numFmtId="168" fontId="13" fillId="35" borderId="64" xfId="189" applyNumberFormat="1" applyFont="1" applyFill="1" applyBorder="1" applyAlignment="1">
      <alignment horizontal="center"/>
      <protection/>
    </xf>
    <xf numFmtId="168" fontId="13" fillId="35" borderId="55" xfId="189" applyNumberFormat="1" applyFont="1" applyFill="1" applyBorder="1" applyAlignment="1">
      <alignment horizontal="center"/>
      <protection/>
    </xf>
    <xf numFmtId="168" fontId="13" fillId="35" borderId="55" xfId="189" applyNumberFormat="1" applyFont="1" applyFill="1" applyBorder="1" applyAlignment="1" quotePrefix="1">
      <alignment horizontal="center"/>
      <protection/>
    </xf>
    <xf numFmtId="168" fontId="13" fillId="35" borderId="63" xfId="189" applyNumberFormat="1" applyFont="1" applyFill="1" applyBorder="1" applyAlignment="1" quotePrefix="1">
      <alignment horizontal="center"/>
      <protection/>
    </xf>
    <xf numFmtId="0" fontId="13" fillId="35" borderId="65" xfId="277" applyFont="1" applyFill="1" applyBorder="1" applyAlignment="1" quotePrefix="1">
      <alignment horizontal="center"/>
      <protection/>
    </xf>
    <xf numFmtId="168" fontId="8" fillId="0" borderId="47" xfId="189" applyNumberFormat="1" applyFont="1" applyBorder="1" applyAlignment="1">
      <alignment horizontal="left"/>
      <protection/>
    </xf>
    <xf numFmtId="2" fontId="8" fillId="0" borderId="30" xfId="272" applyNumberFormat="1" applyFont="1" applyBorder="1">
      <alignment/>
      <protection/>
    </xf>
    <xf numFmtId="2" fontId="8" fillId="0" borderId="43" xfId="272" applyNumberFormat="1" applyFont="1" applyBorder="1">
      <alignment/>
      <protection/>
    </xf>
    <xf numFmtId="2" fontId="8" fillId="0" borderId="29" xfId="272" applyNumberFormat="1" applyFont="1" applyBorder="1">
      <alignment/>
      <protection/>
    </xf>
    <xf numFmtId="2" fontId="8" fillId="0" borderId="43" xfId="272" applyNumberFormat="1" applyFont="1" applyBorder="1" applyAlignment="1" quotePrefix="1">
      <alignment horizontal="right"/>
      <protection/>
    </xf>
    <xf numFmtId="2" fontId="8" fillId="0" borderId="29" xfId="272" applyNumberFormat="1" applyFont="1" applyBorder="1" applyAlignment="1" quotePrefix="1">
      <alignment horizontal="right"/>
      <protection/>
    </xf>
    <xf numFmtId="2" fontId="8" fillId="0" borderId="30" xfId="272" applyNumberFormat="1" applyFont="1" applyFill="1" applyBorder="1">
      <alignment/>
      <protection/>
    </xf>
    <xf numFmtId="168" fontId="13" fillId="0" borderId="66" xfId="189" applyNumberFormat="1" applyFont="1" applyBorder="1" applyAlignment="1">
      <alignment horizontal="center"/>
      <protection/>
    </xf>
    <xf numFmtId="2" fontId="13" fillId="0" borderId="33" xfId="272" applyNumberFormat="1" applyFont="1" applyBorder="1">
      <alignment/>
      <protection/>
    </xf>
    <xf numFmtId="2" fontId="13" fillId="0" borderId="44" xfId="272" applyNumberFormat="1" applyFont="1" applyBorder="1">
      <alignment/>
      <protection/>
    </xf>
    <xf numFmtId="2" fontId="13" fillId="0" borderId="34" xfId="272" applyNumberFormat="1" applyFont="1" applyBorder="1">
      <alignment/>
      <protection/>
    </xf>
    <xf numFmtId="168" fontId="8" fillId="0" borderId="0" xfId="189" applyNumberFormat="1" applyFont="1">
      <alignment/>
      <protection/>
    </xf>
    <xf numFmtId="169" fontId="8" fillId="0" borderId="0" xfId="189" applyNumberFormat="1" applyFont="1">
      <alignment/>
      <protection/>
    </xf>
    <xf numFmtId="168" fontId="11" fillId="0" borderId="0" xfId="189" applyNumberFormat="1" applyFont="1">
      <alignment/>
      <protection/>
    </xf>
    <xf numFmtId="168" fontId="8" fillId="0" borderId="0" xfId="189" applyNumberFormat="1" applyFont="1" applyFill="1">
      <alignment/>
      <protection/>
    </xf>
    <xf numFmtId="172" fontId="11" fillId="0" borderId="0" xfId="189" applyNumberFormat="1" applyFont="1">
      <alignment/>
      <protection/>
    </xf>
    <xf numFmtId="0" fontId="2" fillId="0" borderId="0" xfId="161" applyFont="1" applyFill="1">
      <alignment/>
      <protection/>
    </xf>
    <xf numFmtId="164" fontId="13" fillId="35" borderId="30" xfId="290" applyNumberFormat="1" applyFont="1" applyFill="1" applyBorder="1" applyAlignment="1" applyProtection="1">
      <alignment horizontal="center" vertical="center" wrapText="1"/>
      <protection/>
    </xf>
    <xf numFmtId="164" fontId="13" fillId="35" borderId="48" xfId="290" applyNumberFormat="1" applyFont="1" applyFill="1" applyBorder="1" applyAlignment="1" applyProtection="1">
      <alignment horizontal="center" vertical="center" wrapText="1"/>
      <protection/>
    </xf>
    <xf numFmtId="164" fontId="13" fillId="35" borderId="29" xfId="290" applyNumberFormat="1" applyFont="1" applyFill="1" applyBorder="1" applyAlignment="1" applyProtection="1">
      <alignment horizontal="center" vertical="center" wrapText="1"/>
      <protection/>
    </xf>
    <xf numFmtId="164" fontId="13" fillId="35" borderId="35" xfId="290" applyNumberFormat="1" applyFont="1" applyFill="1" applyBorder="1" applyAlignment="1" applyProtection="1">
      <alignment horizontal="center" vertical="center" wrapText="1"/>
      <protection/>
    </xf>
    <xf numFmtId="0" fontId="13" fillId="35" borderId="35" xfId="161" applyFont="1" applyFill="1" applyBorder="1" applyAlignment="1">
      <alignment horizontal="center" vertical="center" wrapText="1"/>
      <protection/>
    </xf>
    <xf numFmtId="0" fontId="13" fillId="35" borderId="30" xfId="161" applyFont="1" applyFill="1" applyBorder="1" applyAlignment="1">
      <alignment horizontal="center" vertical="center" wrapText="1"/>
      <protection/>
    </xf>
    <xf numFmtId="0" fontId="13" fillId="35" borderId="48" xfId="161" applyFont="1" applyFill="1" applyBorder="1" applyAlignment="1">
      <alignment horizontal="center" vertical="center" wrapText="1"/>
      <protection/>
    </xf>
    <xf numFmtId="0" fontId="13" fillId="35" borderId="29" xfId="161" applyFont="1" applyFill="1" applyBorder="1" applyAlignment="1">
      <alignment horizontal="center" vertical="center" wrapText="1"/>
      <protection/>
    </xf>
    <xf numFmtId="164" fontId="8" fillId="0" borderId="28" xfId="290" applyNumberFormat="1" applyFont="1" applyFill="1" applyBorder="1" applyAlignment="1" applyProtection="1">
      <alignment horizontal="left"/>
      <protection/>
    </xf>
    <xf numFmtId="169" fontId="8" fillId="0" borderId="11" xfId="161" applyNumberFormat="1" applyFont="1" applyFill="1" applyBorder="1" applyAlignment="1">
      <alignment horizontal="center"/>
      <protection/>
    </xf>
    <xf numFmtId="169" fontId="8" fillId="0" borderId="13" xfId="161" applyNumberFormat="1" applyFont="1" applyFill="1" applyBorder="1" applyAlignment="1">
      <alignment horizontal="center"/>
      <protection/>
    </xf>
    <xf numFmtId="169" fontId="8" fillId="0" borderId="27" xfId="161" applyNumberFormat="1" applyFont="1" applyFill="1" applyBorder="1" applyAlignment="1">
      <alignment horizontal="center"/>
      <protection/>
    </xf>
    <xf numFmtId="169" fontId="8" fillId="0" borderId="28" xfId="161" applyNumberFormat="1" applyFont="1" applyFill="1" applyBorder="1" applyAlignment="1">
      <alignment horizontal="center"/>
      <protection/>
    </xf>
    <xf numFmtId="164" fontId="8" fillId="0" borderId="26" xfId="290" applyNumberFormat="1" applyFont="1" applyFill="1" applyBorder="1" applyAlignment="1" applyProtection="1">
      <alignment horizontal="left"/>
      <protection/>
    </xf>
    <xf numFmtId="169" fontId="8" fillId="0" borderId="17" xfId="161" applyNumberFormat="1" applyFont="1" applyFill="1" applyBorder="1" applyAlignment="1">
      <alignment horizontal="center"/>
      <protection/>
    </xf>
    <xf numFmtId="169" fontId="8" fillId="0" borderId="19" xfId="161" applyNumberFormat="1" applyFont="1" applyFill="1" applyBorder="1" applyAlignment="1">
      <alignment horizontal="center"/>
      <protection/>
    </xf>
    <xf numFmtId="169" fontId="8" fillId="0" borderId="25" xfId="161" applyNumberFormat="1" applyFont="1" applyFill="1" applyBorder="1" applyAlignment="1">
      <alignment horizontal="center"/>
      <protection/>
    </xf>
    <xf numFmtId="169" fontId="8" fillId="0" borderId="26" xfId="161" applyNumberFormat="1" applyFont="1" applyFill="1" applyBorder="1" applyAlignment="1">
      <alignment horizontal="center"/>
      <protection/>
    </xf>
    <xf numFmtId="164" fontId="8" fillId="0" borderId="56" xfId="290" applyNumberFormat="1" applyFont="1" applyFill="1" applyBorder="1" applyAlignment="1" applyProtection="1">
      <alignment horizontal="left"/>
      <protection/>
    </xf>
    <xf numFmtId="169" fontId="8" fillId="0" borderId="31" xfId="161" applyNumberFormat="1" applyFont="1" applyFill="1" applyBorder="1" applyAlignment="1">
      <alignment horizontal="center"/>
      <protection/>
    </xf>
    <xf numFmtId="169" fontId="8" fillId="0" borderId="53" xfId="161" applyNumberFormat="1" applyFont="1" applyFill="1" applyBorder="1" applyAlignment="1">
      <alignment horizontal="center"/>
      <protection/>
    </xf>
    <xf numFmtId="169" fontId="8" fillId="0" borderId="51" xfId="161" applyNumberFormat="1" applyFont="1" applyFill="1" applyBorder="1" applyAlignment="1">
      <alignment horizontal="center"/>
      <protection/>
    </xf>
    <xf numFmtId="169" fontId="8" fillId="0" borderId="56" xfId="161" applyNumberFormat="1" applyFont="1" applyFill="1" applyBorder="1" applyAlignment="1">
      <alignment horizontal="center"/>
      <protection/>
    </xf>
    <xf numFmtId="164" fontId="13" fillId="0" borderId="36" xfId="189" applyNumberFormat="1" applyFont="1" applyFill="1" applyBorder="1" applyAlignment="1" applyProtection="1">
      <alignment horizontal="left"/>
      <protection/>
    </xf>
    <xf numFmtId="169" fontId="13" fillId="0" borderId="33" xfId="161" applyNumberFormat="1" applyFont="1" applyFill="1" applyBorder="1" applyAlignment="1">
      <alignment horizontal="center"/>
      <protection/>
    </xf>
    <xf numFmtId="169" fontId="13" fillId="0" borderId="54" xfId="161" applyNumberFormat="1" applyFont="1" applyFill="1" applyBorder="1" applyAlignment="1">
      <alignment horizontal="center"/>
      <protection/>
    </xf>
    <xf numFmtId="169" fontId="13" fillId="0" borderId="34" xfId="161" applyNumberFormat="1" applyFont="1" applyFill="1" applyBorder="1" applyAlignment="1">
      <alignment horizontal="center"/>
      <protection/>
    </xf>
    <xf numFmtId="169" fontId="13" fillId="0" borderId="36" xfId="161" applyNumberFormat="1" applyFont="1" applyFill="1" applyBorder="1" applyAlignment="1">
      <alignment horizontal="center"/>
      <protection/>
    </xf>
    <xf numFmtId="164" fontId="6" fillId="0" borderId="0" xfId="189" applyNumberFormat="1" applyFont="1" applyFill="1" applyBorder="1" applyAlignment="1" applyProtection="1">
      <alignment horizontal="center" vertical="center"/>
      <protection/>
    </xf>
    <xf numFmtId="169" fontId="2" fillId="0" borderId="0" xfId="161" applyNumberFormat="1" applyFont="1" applyFill="1">
      <alignment/>
      <protection/>
    </xf>
    <xf numFmtId="0" fontId="13" fillId="0" borderId="0" xfId="161" applyFont="1" applyAlignment="1">
      <alignment horizontal="center" vertic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85" fillId="0" borderId="0" xfId="0" applyFont="1" applyAlignment="1">
      <alignment/>
    </xf>
    <xf numFmtId="0" fontId="13" fillId="35" borderId="30" xfId="0" applyFont="1" applyFill="1" applyBorder="1" applyAlignment="1">
      <alignment horizontal="center" vertical="center"/>
    </xf>
    <xf numFmtId="0" fontId="13" fillId="35" borderId="48" xfId="0" applyFont="1" applyFill="1" applyBorder="1" applyAlignment="1">
      <alignment horizontal="center" vertical="center"/>
    </xf>
    <xf numFmtId="0" fontId="13" fillId="35" borderId="60" xfId="0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/>
    </xf>
    <xf numFmtId="169" fontId="8" fillId="0" borderId="11" xfId="0" applyNumberFormat="1" applyFont="1" applyFill="1" applyBorder="1" applyAlignment="1">
      <alignment/>
    </xf>
    <xf numFmtId="169" fontId="8" fillId="0" borderId="17" xfId="0" applyNumberFormat="1" applyFont="1" applyFill="1" applyBorder="1" applyAlignment="1">
      <alignment/>
    </xf>
    <xf numFmtId="169" fontId="8" fillId="0" borderId="19" xfId="0" applyNumberFormat="1" applyFont="1" applyFill="1" applyBorder="1" applyAlignment="1">
      <alignment/>
    </xf>
    <xf numFmtId="169" fontId="8" fillId="0" borderId="27" xfId="0" applyNumberFormat="1" applyFont="1" applyFill="1" applyBorder="1" applyAlignment="1">
      <alignment horizontal="right"/>
    </xf>
    <xf numFmtId="169" fontId="8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69" fontId="85" fillId="0" borderId="17" xfId="0" applyNumberFormat="1" applyFont="1" applyFill="1" applyBorder="1" applyAlignment="1">
      <alignment vertical="center"/>
    </xf>
    <xf numFmtId="169" fontId="8" fillId="0" borderId="25" xfId="0" applyNumberFormat="1" applyFont="1" applyFill="1" applyBorder="1" applyAlignment="1">
      <alignment horizontal="right"/>
    </xf>
    <xf numFmtId="169" fontId="8" fillId="0" borderId="19" xfId="0" applyNumberFormat="1" applyFont="1" applyFill="1" applyBorder="1" applyAlignment="1">
      <alignment horizontal="center"/>
    </xf>
    <xf numFmtId="169" fontId="8" fillId="0" borderId="67" xfId="0" applyNumberFormat="1" applyFont="1" applyFill="1" applyBorder="1" applyAlignment="1">
      <alignment/>
    </xf>
    <xf numFmtId="0" fontId="85" fillId="0" borderId="39" xfId="0" applyFont="1" applyFill="1" applyBorder="1" applyAlignment="1">
      <alignment horizontal="center"/>
    </xf>
    <xf numFmtId="169" fontId="8" fillId="0" borderId="17" xfId="0" applyNumberFormat="1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169" fontId="13" fillId="0" borderId="54" xfId="0" applyNumberFormat="1" applyFont="1" applyFill="1" applyBorder="1" applyAlignment="1">
      <alignment/>
    </xf>
    <xf numFmtId="169" fontId="13" fillId="0" borderId="33" xfId="0" applyNumberFormat="1" applyFont="1" applyFill="1" applyBorder="1" applyAlignment="1">
      <alignment/>
    </xf>
    <xf numFmtId="169" fontId="13" fillId="0" borderId="33" xfId="0" applyNumberFormat="1" applyFont="1" applyFill="1" applyBorder="1" applyAlignment="1">
      <alignment horizontal="center"/>
    </xf>
    <xf numFmtId="169" fontId="13" fillId="0" borderId="68" xfId="0" applyNumberFormat="1" applyFont="1" applyFill="1" applyBorder="1" applyAlignment="1">
      <alignment/>
    </xf>
    <xf numFmtId="169" fontId="13" fillId="0" borderId="34" xfId="0" applyNumberFormat="1" applyFont="1" applyFill="1" applyBorder="1" applyAlignment="1">
      <alignment horizontal="right"/>
    </xf>
    <xf numFmtId="0" fontId="89" fillId="0" borderId="0" xfId="0" applyFont="1" applyAlignment="1">
      <alignment/>
    </xf>
    <xf numFmtId="0" fontId="90" fillId="33" borderId="30" xfId="0" applyFont="1" applyFill="1" applyBorder="1" applyAlignment="1">
      <alignment horizontal="center" wrapText="1"/>
    </xf>
    <xf numFmtId="0" fontId="8" fillId="0" borderId="0" xfId="275" applyFont="1">
      <alignment/>
      <protection/>
    </xf>
    <xf numFmtId="0" fontId="8" fillId="0" borderId="0" xfId="275" applyFont="1" applyFill="1" applyBorder="1">
      <alignment/>
      <protection/>
    </xf>
    <xf numFmtId="0" fontId="13" fillId="0" borderId="0" xfId="275" applyFont="1" applyFill="1" applyBorder="1" applyAlignment="1">
      <alignment horizontal="center"/>
      <protection/>
    </xf>
    <xf numFmtId="0" fontId="13" fillId="0" borderId="62" xfId="275" applyFont="1" applyFill="1" applyBorder="1">
      <alignment/>
      <protection/>
    </xf>
    <xf numFmtId="0" fontId="13" fillId="0" borderId="45" xfId="275" applyFont="1" applyFill="1" applyBorder="1" applyAlignment="1" applyProtection="1">
      <alignment horizontal="center"/>
      <protection/>
    </xf>
    <xf numFmtId="175" fontId="13" fillId="0" borderId="45" xfId="275" applyNumberFormat="1" applyFont="1" applyFill="1" applyBorder="1" applyAlignment="1">
      <alignment horizontal="center"/>
      <protection/>
    </xf>
    <xf numFmtId="175" fontId="13" fillId="0" borderId="69" xfId="275" applyNumberFormat="1" applyFont="1" applyFill="1" applyBorder="1" applyAlignment="1">
      <alignment horizontal="center"/>
      <protection/>
    </xf>
    <xf numFmtId="0" fontId="13" fillId="0" borderId="26" xfId="275" applyFont="1" applyFill="1" applyBorder="1" applyAlignment="1" quotePrefix="1">
      <alignment horizontal="left"/>
      <protection/>
    </xf>
    <xf numFmtId="175" fontId="13" fillId="0" borderId="0" xfId="275" applyNumberFormat="1" applyFont="1" applyFill="1" applyBorder="1" applyAlignment="1">
      <alignment horizontal="center"/>
      <protection/>
    </xf>
    <xf numFmtId="175" fontId="13" fillId="0" borderId="19" xfId="275" applyNumberFormat="1" applyFont="1" applyFill="1" applyBorder="1" applyAlignment="1">
      <alignment horizontal="center"/>
      <protection/>
    </xf>
    <xf numFmtId="175" fontId="13" fillId="0" borderId="52" xfId="275" applyNumberFormat="1" applyFont="1" applyFill="1" applyBorder="1" applyAlignment="1" applyProtection="1" quotePrefix="1">
      <alignment horizontal="center"/>
      <protection/>
    </xf>
    <xf numFmtId="0" fontId="13" fillId="0" borderId="56" xfId="275" applyFont="1" applyFill="1" applyBorder="1">
      <alignment/>
      <protection/>
    </xf>
    <xf numFmtId="0" fontId="13" fillId="0" borderId="49" xfId="275" applyFont="1" applyFill="1" applyBorder="1" applyAlignment="1" applyProtection="1">
      <alignment horizontal="center"/>
      <protection/>
    </xf>
    <xf numFmtId="0" fontId="13" fillId="0" borderId="50" xfId="275" applyFont="1" applyFill="1" applyBorder="1" applyAlignment="1" applyProtection="1">
      <alignment horizontal="center"/>
      <protection/>
    </xf>
    <xf numFmtId="0" fontId="13" fillId="0" borderId="53" xfId="275" applyFont="1" applyFill="1" applyBorder="1" applyAlignment="1" applyProtection="1" quotePrefix="1">
      <alignment horizontal="center"/>
      <protection/>
    </xf>
    <xf numFmtId="175" fontId="13" fillId="0" borderId="48" xfId="275" applyNumberFormat="1" applyFont="1" applyFill="1" applyBorder="1" applyAlignment="1" applyProtection="1">
      <alignment horizontal="right"/>
      <protection/>
    </xf>
    <xf numFmtId="175" fontId="13" fillId="0" borderId="53" xfId="275" applyNumberFormat="1" applyFont="1" applyFill="1" applyBorder="1" applyAlignment="1" applyProtection="1">
      <alignment horizontal="center"/>
      <protection/>
    </xf>
    <xf numFmtId="175" fontId="13" fillId="0" borderId="70" xfId="275" applyNumberFormat="1" applyFont="1" applyFill="1" applyBorder="1" applyAlignment="1" applyProtection="1">
      <alignment horizontal="center"/>
      <protection/>
    </xf>
    <xf numFmtId="172" fontId="8" fillId="0" borderId="35" xfId="275" applyNumberFormat="1" applyFont="1" applyFill="1" applyBorder="1" applyAlignment="1" applyProtection="1">
      <alignment horizontal="left"/>
      <protection/>
    </xf>
    <xf numFmtId="168" fontId="8" fillId="0" borderId="52" xfId="275" applyNumberFormat="1" applyFont="1" applyFill="1" applyBorder="1" applyProtection="1">
      <alignment/>
      <protection/>
    </xf>
    <xf numFmtId="168" fontId="8" fillId="0" borderId="48" xfId="275" applyNumberFormat="1" applyFont="1" applyFill="1" applyBorder="1" applyProtection="1">
      <alignment/>
      <protection/>
    </xf>
    <xf numFmtId="168" fontId="8" fillId="0" borderId="43" xfId="275" applyNumberFormat="1" applyFont="1" applyFill="1" applyBorder="1" applyProtection="1">
      <alignment/>
      <protection/>
    </xf>
    <xf numFmtId="175" fontId="27" fillId="0" borderId="48" xfId="275" applyNumberFormat="1" applyFont="1" applyFill="1" applyBorder="1" applyAlignment="1" applyProtection="1">
      <alignment horizontal="left"/>
      <protection/>
    </xf>
    <xf numFmtId="175" fontId="27" fillId="0" borderId="48" xfId="275" applyNumberFormat="1" applyFont="1" applyFill="1" applyBorder="1" applyAlignment="1" applyProtection="1" quotePrefix="1">
      <alignment/>
      <protection/>
    </xf>
    <xf numFmtId="168" fontId="8" fillId="0" borderId="60" xfId="275" applyNumberFormat="1" applyFont="1" applyFill="1" applyBorder="1" applyProtection="1">
      <alignment/>
      <protection/>
    </xf>
    <xf numFmtId="169" fontId="8" fillId="0" borderId="0" xfId="275" applyNumberFormat="1" applyFont="1">
      <alignment/>
      <protection/>
    </xf>
    <xf numFmtId="172" fontId="8" fillId="0" borderId="26" xfId="275" applyNumberFormat="1" applyFont="1" applyFill="1" applyBorder="1" applyAlignment="1" applyProtection="1" quotePrefix="1">
      <alignment horizontal="left"/>
      <protection/>
    </xf>
    <xf numFmtId="168" fontId="8" fillId="0" borderId="0" xfId="275" applyNumberFormat="1" applyFont="1" applyFill="1" applyBorder="1" applyProtection="1">
      <alignment/>
      <protection/>
    </xf>
    <xf numFmtId="168" fontId="8" fillId="0" borderId="19" xfId="275" applyNumberFormat="1" applyFont="1" applyFill="1" applyBorder="1" applyProtection="1">
      <alignment/>
      <protection/>
    </xf>
    <xf numFmtId="168" fontId="8" fillId="0" borderId="18" xfId="275" applyNumberFormat="1" applyFont="1" applyFill="1" applyBorder="1" applyProtection="1">
      <alignment/>
      <protection/>
    </xf>
    <xf numFmtId="175" fontId="8" fillId="0" borderId="19" xfId="275" applyNumberFormat="1" applyFont="1" applyFill="1" applyBorder="1" applyProtection="1">
      <alignment/>
      <protection/>
    </xf>
    <xf numFmtId="168" fontId="8" fillId="0" borderId="57" xfId="275" applyNumberFormat="1" applyFont="1" applyFill="1" applyBorder="1" applyProtection="1">
      <alignment/>
      <protection/>
    </xf>
    <xf numFmtId="172" fontId="8" fillId="0" borderId="26" xfId="275" applyNumberFormat="1" applyFont="1" applyFill="1" applyBorder="1" applyAlignment="1" applyProtection="1">
      <alignment horizontal="left"/>
      <protection/>
    </xf>
    <xf numFmtId="0" fontId="8" fillId="0" borderId="0" xfId="275" applyFont="1" applyBorder="1">
      <alignment/>
      <protection/>
    </xf>
    <xf numFmtId="175" fontId="27" fillId="0" borderId="48" xfId="275" applyNumberFormat="1" applyFont="1" applyFill="1" applyBorder="1" applyAlignment="1" applyProtection="1" quotePrefix="1">
      <alignment horizontal="left"/>
      <protection/>
    </xf>
    <xf numFmtId="168" fontId="10" fillId="0" borderId="0" xfId="275" applyNumberFormat="1" applyFont="1" applyFill="1" applyBorder="1" applyProtection="1">
      <alignment/>
      <protection/>
    </xf>
    <xf numFmtId="168" fontId="10" fillId="0" borderId="19" xfId="275" applyNumberFormat="1" applyFont="1" applyFill="1" applyBorder="1" applyProtection="1">
      <alignment/>
      <protection/>
    </xf>
    <xf numFmtId="168" fontId="10" fillId="0" borderId="57" xfId="275" applyNumberFormat="1" applyFont="1" applyFill="1" applyBorder="1" applyProtection="1">
      <alignment/>
      <protection/>
    </xf>
    <xf numFmtId="0" fontId="8" fillId="0" borderId="19" xfId="275" applyFont="1" applyFill="1" applyBorder="1">
      <alignment/>
      <protection/>
    </xf>
    <xf numFmtId="175" fontId="22" fillId="0" borderId="19" xfId="275" applyNumberFormat="1" applyFont="1" applyFill="1" applyBorder="1" applyAlignment="1" applyProtection="1" quotePrefix="1">
      <alignment horizontal="left"/>
      <protection/>
    </xf>
    <xf numFmtId="175" fontId="27" fillId="0" borderId="19" xfId="275" applyNumberFormat="1" applyFont="1" applyFill="1" applyBorder="1" applyAlignment="1" applyProtection="1">
      <alignment horizontal="left"/>
      <protection/>
    </xf>
    <xf numFmtId="175" fontId="27" fillId="0" borderId="19" xfId="275" applyNumberFormat="1" applyFont="1" applyFill="1" applyBorder="1" applyAlignment="1" applyProtection="1" quotePrefix="1">
      <alignment horizontal="left"/>
      <protection/>
    </xf>
    <xf numFmtId="175" fontId="8" fillId="0" borderId="48" xfId="275" applyNumberFormat="1" applyFont="1" applyFill="1" applyBorder="1" applyProtection="1">
      <alignment/>
      <protection/>
    </xf>
    <xf numFmtId="169" fontId="8" fillId="0" borderId="57" xfId="275" applyNumberFormat="1" applyFont="1" applyFill="1" applyBorder="1" applyProtection="1">
      <alignment/>
      <protection/>
    </xf>
    <xf numFmtId="172" fontId="8" fillId="0" borderId="56" xfId="275" applyNumberFormat="1" applyFont="1" applyFill="1" applyBorder="1" applyAlignment="1" applyProtection="1" quotePrefix="1">
      <alignment horizontal="left"/>
      <protection/>
    </xf>
    <xf numFmtId="168" fontId="8" fillId="0" borderId="50" xfId="275" applyNumberFormat="1" applyFont="1" applyFill="1" applyBorder="1" applyProtection="1">
      <alignment/>
      <protection/>
    </xf>
    <xf numFmtId="168" fontId="8" fillId="0" borderId="53" xfId="275" applyNumberFormat="1" applyFont="1" applyFill="1" applyBorder="1" applyProtection="1">
      <alignment/>
      <protection/>
    </xf>
    <xf numFmtId="168" fontId="8" fillId="0" borderId="49" xfId="275" applyNumberFormat="1" applyFont="1" applyFill="1" applyBorder="1" applyProtection="1">
      <alignment/>
      <protection/>
    </xf>
    <xf numFmtId="168" fontId="8" fillId="0" borderId="70" xfId="275" applyNumberFormat="1" applyFont="1" applyFill="1" applyBorder="1" applyProtection="1">
      <alignment/>
      <protection/>
    </xf>
    <xf numFmtId="172" fontId="8" fillId="0" borderId="37" xfId="275" applyNumberFormat="1" applyFont="1" applyFill="1" applyBorder="1" applyAlignment="1" applyProtection="1">
      <alignment horizontal="left"/>
      <protection/>
    </xf>
    <xf numFmtId="168" fontId="8" fillId="0" borderId="71" xfId="275" applyNumberFormat="1" applyFont="1" applyFill="1" applyBorder="1" applyProtection="1">
      <alignment/>
      <protection/>
    </xf>
    <xf numFmtId="168" fontId="8" fillId="0" borderId="72" xfId="275" applyNumberFormat="1" applyFont="1" applyFill="1" applyBorder="1" applyProtection="1">
      <alignment/>
      <protection/>
    </xf>
    <xf numFmtId="168" fontId="8" fillId="0" borderId="58" xfId="275" applyNumberFormat="1" applyFont="1" applyFill="1" applyBorder="1" applyProtection="1">
      <alignment/>
      <protection/>
    </xf>
    <xf numFmtId="168" fontId="8" fillId="0" borderId="59" xfId="275" applyNumberFormat="1" applyFont="1" applyFill="1" applyBorder="1" applyProtection="1">
      <alignment/>
      <protection/>
    </xf>
    <xf numFmtId="0" fontId="8" fillId="0" borderId="0" xfId="275" applyFont="1" applyFill="1" applyBorder="1" applyAlignment="1" quotePrefix="1">
      <alignment horizontal="left"/>
      <protection/>
    </xf>
    <xf numFmtId="168" fontId="8" fillId="0" borderId="0" xfId="275" applyNumberFormat="1" applyFont="1" applyFill="1" applyBorder="1" applyAlignment="1">
      <alignment horizontal="right"/>
      <protection/>
    </xf>
    <xf numFmtId="168" fontId="32" fillId="0" borderId="0" xfId="275" applyNumberFormat="1" applyFont="1" applyFill="1" applyBorder="1" applyProtection="1">
      <alignment/>
      <protection/>
    </xf>
    <xf numFmtId="175" fontId="32" fillId="0" borderId="0" xfId="275" applyNumberFormat="1" applyFont="1" applyFill="1" applyBorder="1" applyAlignment="1" applyProtection="1">
      <alignment horizontal="left"/>
      <protection/>
    </xf>
    <xf numFmtId="0" fontId="32" fillId="0" borderId="0" xfId="275" applyFont="1" applyFill="1" applyBorder="1" applyAlignment="1" applyProtection="1">
      <alignment horizontal="left"/>
      <protection/>
    </xf>
    <xf numFmtId="0" fontId="33" fillId="0" borderId="0" xfId="275" applyFont="1" applyFill="1" applyBorder="1" applyAlignment="1" applyProtection="1">
      <alignment horizontal="left"/>
      <protection/>
    </xf>
    <xf numFmtId="0" fontId="34" fillId="0" borderId="0" xfId="275" applyFont="1" applyFill="1" applyBorder="1" applyAlignment="1" quotePrefix="1">
      <alignment horizontal="left"/>
      <protection/>
    </xf>
    <xf numFmtId="172" fontId="8" fillId="0" borderId="0" xfId="275" applyNumberFormat="1" applyFont="1" applyFill="1" applyBorder="1" applyAlignment="1" applyProtection="1">
      <alignment horizontal="left"/>
      <protection/>
    </xf>
    <xf numFmtId="172" fontId="16" fillId="0" borderId="0" xfId="275" applyNumberFormat="1" applyFont="1" applyFill="1" applyBorder="1" applyAlignment="1" applyProtection="1" quotePrefix="1">
      <alignment horizontal="left"/>
      <protection/>
    </xf>
    <xf numFmtId="0" fontId="15" fillId="0" borderId="0" xfId="275" applyFont="1" applyFill="1" applyBorder="1">
      <alignment/>
      <protection/>
    </xf>
    <xf numFmtId="173" fontId="15" fillId="0" borderId="0" xfId="275" applyNumberFormat="1" applyFont="1" applyFill="1" applyBorder="1" applyAlignment="1" applyProtection="1">
      <alignment horizontal="right"/>
      <protection/>
    </xf>
    <xf numFmtId="173" fontId="15" fillId="0" borderId="0" xfId="275" applyNumberFormat="1" applyFont="1" applyFill="1" applyBorder="1" applyProtection="1">
      <alignment/>
      <protection/>
    </xf>
    <xf numFmtId="168" fontId="15" fillId="0" borderId="0" xfId="275" applyNumberFormat="1" applyFont="1" applyFill="1" applyBorder="1" applyProtection="1">
      <alignment/>
      <protection/>
    </xf>
    <xf numFmtId="175" fontId="15" fillId="0" borderId="0" xfId="275" applyNumberFormat="1" applyFont="1" applyFill="1" applyBorder="1" applyProtection="1">
      <alignment/>
      <protection/>
    </xf>
    <xf numFmtId="173" fontId="15" fillId="0" borderId="0" xfId="275" applyNumberFormat="1" applyFont="1" applyFill="1" applyBorder="1" applyAlignment="1">
      <alignment horizontal="right"/>
      <protection/>
    </xf>
    <xf numFmtId="173" fontId="15" fillId="0" borderId="0" xfId="275" applyNumberFormat="1" applyFont="1" applyFill="1" applyBorder="1">
      <alignment/>
      <protection/>
    </xf>
    <xf numFmtId="172" fontId="15" fillId="0" borderId="0" xfId="275" applyNumberFormat="1" applyFont="1" applyFill="1" applyBorder="1" applyAlignment="1" applyProtection="1">
      <alignment horizontal="left"/>
      <protection/>
    </xf>
    <xf numFmtId="0" fontId="8" fillId="0" borderId="0" xfId="275" applyFont="1" applyFill="1">
      <alignment/>
      <protection/>
    </xf>
    <xf numFmtId="169" fontId="8" fillId="0" borderId="0" xfId="275" applyNumberFormat="1" applyFont="1" applyFill="1">
      <alignment/>
      <protection/>
    </xf>
    <xf numFmtId="175" fontId="13" fillId="0" borderId="45" xfId="275" applyNumberFormat="1" applyFont="1" applyFill="1" applyBorder="1" applyAlignment="1" applyProtection="1">
      <alignment horizontal="center"/>
      <protection/>
    </xf>
    <xf numFmtId="175" fontId="13" fillId="0" borderId="69" xfId="275" applyNumberFormat="1" applyFont="1" applyFill="1" applyBorder="1" applyAlignment="1" applyProtection="1">
      <alignment horizontal="center"/>
      <protection/>
    </xf>
    <xf numFmtId="0" fontId="13" fillId="0" borderId="26" xfId="275" applyFont="1" applyFill="1" applyBorder="1">
      <alignment/>
      <protection/>
    </xf>
    <xf numFmtId="175" fontId="13" fillId="0" borderId="0" xfId="275" applyNumberFormat="1" applyFont="1" applyFill="1" applyBorder="1" applyAlignment="1" applyProtection="1" quotePrefix="1">
      <alignment horizontal="center"/>
      <protection/>
    </xf>
    <xf numFmtId="0" fontId="13" fillId="0" borderId="0" xfId="275" applyFont="1" applyFill="1" applyBorder="1" applyAlignment="1" applyProtection="1">
      <alignment horizontal="center"/>
      <protection/>
    </xf>
    <xf numFmtId="0" fontId="13" fillId="0" borderId="0" xfId="275" applyFont="1" applyFill="1" applyBorder="1" applyAlignment="1" applyProtection="1" quotePrefix="1">
      <alignment horizontal="center"/>
      <protection/>
    </xf>
    <xf numFmtId="0" fontId="13" fillId="0" borderId="19" xfId="275" applyFont="1" applyFill="1" applyBorder="1" applyAlignment="1" applyProtection="1" quotePrefix="1">
      <alignment horizontal="center"/>
      <protection/>
    </xf>
    <xf numFmtId="0" fontId="13" fillId="0" borderId="18" xfId="275" applyFont="1" applyFill="1" applyBorder="1" applyAlignment="1" applyProtection="1">
      <alignment horizontal="center"/>
      <protection/>
    </xf>
    <xf numFmtId="175" fontId="13" fillId="0" borderId="13" xfId="275" applyNumberFormat="1" applyFont="1" applyFill="1" applyBorder="1" applyAlignment="1" applyProtection="1">
      <alignment horizontal="right"/>
      <protection/>
    </xf>
    <xf numFmtId="175" fontId="13" fillId="0" borderId="19" xfId="275" applyNumberFormat="1" applyFont="1" applyFill="1" applyBorder="1" applyAlignment="1" applyProtection="1">
      <alignment horizontal="center"/>
      <protection/>
    </xf>
    <xf numFmtId="175" fontId="13" fillId="0" borderId="57" xfId="275" applyNumberFormat="1" applyFont="1" applyFill="1" applyBorder="1" applyAlignment="1" applyProtection="1">
      <alignment horizontal="center"/>
      <protection/>
    </xf>
    <xf numFmtId="175" fontId="22" fillId="0" borderId="48" xfId="275" applyNumberFormat="1" applyFont="1" applyFill="1" applyBorder="1" applyProtection="1">
      <alignment/>
      <protection/>
    </xf>
    <xf numFmtId="175" fontId="22" fillId="0" borderId="48" xfId="275" applyNumberFormat="1" applyFont="1" applyFill="1" applyBorder="1" applyAlignment="1" applyProtection="1" quotePrefix="1">
      <alignment horizontal="left"/>
      <protection/>
    </xf>
    <xf numFmtId="175" fontId="22" fillId="0" borderId="19" xfId="275" applyNumberFormat="1" applyFont="1" applyFill="1" applyBorder="1" applyProtection="1">
      <alignment/>
      <protection/>
    </xf>
    <xf numFmtId="172" fontId="8" fillId="0" borderId="35" xfId="275" applyNumberFormat="1" applyFont="1" applyFill="1" applyBorder="1" applyAlignment="1" applyProtection="1" quotePrefix="1">
      <alignment horizontal="left"/>
      <protection/>
    </xf>
    <xf numFmtId="172" fontId="13" fillId="0" borderId="26" xfId="275" applyNumberFormat="1" applyFont="1" applyFill="1" applyBorder="1" applyAlignment="1" applyProtection="1">
      <alignment horizontal="left"/>
      <protection/>
    </xf>
    <xf numFmtId="168" fontId="13" fillId="0" borderId="0" xfId="275" applyNumberFormat="1" applyFont="1" applyFill="1" applyBorder="1" applyProtection="1">
      <alignment/>
      <protection/>
    </xf>
    <xf numFmtId="168" fontId="13" fillId="0" borderId="19" xfId="275" applyNumberFormat="1" applyFont="1" applyFill="1" applyBorder="1" applyProtection="1">
      <alignment/>
      <protection/>
    </xf>
    <xf numFmtId="168" fontId="13" fillId="0" borderId="18" xfId="275" applyNumberFormat="1" applyFont="1" applyFill="1" applyBorder="1" applyProtection="1">
      <alignment/>
      <protection/>
    </xf>
    <xf numFmtId="175" fontId="20" fillId="0" borderId="19" xfId="275" applyNumberFormat="1" applyFont="1" applyFill="1" applyBorder="1" applyProtection="1">
      <alignment/>
      <protection/>
    </xf>
    <xf numFmtId="168" fontId="13" fillId="0" borderId="57" xfId="275" applyNumberFormat="1" applyFont="1" applyFill="1" applyBorder="1" applyProtection="1">
      <alignment/>
      <protection/>
    </xf>
    <xf numFmtId="168" fontId="8" fillId="0" borderId="0" xfId="275" applyNumberFormat="1" applyFont="1">
      <alignment/>
      <protection/>
    </xf>
    <xf numFmtId="0" fontId="8" fillId="0" borderId="48" xfId="275" applyFont="1" applyFill="1" applyBorder="1">
      <alignment/>
      <protection/>
    </xf>
    <xf numFmtId="175" fontId="22" fillId="0" borderId="72" xfId="275" applyNumberFormat="1" applyFont="1" applyFill="1" applyBorder="1" applyProtection="1">
      <alignment/>
      <protection/>
    </xf>
    <xf numFmtId="0" fontId="8" fillId="0" borderId="72" xfId="275" applyFont="1" applyFill="1" applyBorder="1">
      <alignment/>
      <protection/>
    </xf>
    <xf numFmtId="172" fontId="16" fillId="0" borderId="0" xfId="275" applyNumberFormat="1" applyFont="1" applyFill="1" applyBorder="1" applyAlignment="1" applyProtection="1">
      <alignment horizontal="left"/>
      <protection/>
    </xf>
    <xf numFmtId="168" fontId="35" fillId="0" borderId="0" xfId="275" applyNumberFormat="1" applyFont="1" applyFill="1" applyBorder="1" applyProtection="1">
      <alignment/>
      <protection/>
    </xf>
    <xf numFmtId="168" fontId="15" fillId="0" borderId="0" xfId="275" applyNumberFormat="1" applyFont="1" applyFill="1" applyBorder="1" applyAlignment="1">
      <alignment horizontal="right"/>
      <protection/>
    </xf>
    <xf numFmtId="168" fontId="15" fillId="0" borderId="0" xfId="275" applyNumberFormat="1" applyFont="1" applyFill="1" applyBorder="1">
      <alignment/>
      <protection/>
    </xf>
    <xf numFmtId="0" fontId="15" fillId="0" borderId="0" xfId="275" applyFont="1" applyFill="1" applyBorder="1" applyAlignment="1" quotePrefix="1">
      <alignment horizontal="left"/>
      <protection/>
    </xf>
    <xf numFmtId="175" fontId="13" fillId="0" borderId="0" xfId="275" applyNumberFormat="1" applyFont="1" applyFill="1" applyBorder="1" applyAlignment="1">
      <alignment horizontal="centerContinuous"/>
      <protection/>
    </xf>
    <xf numFmtId="175" fontId="13" fillId="0" borderId="19" xfId="275" applyNumberFormat="1" applyFont="1" applyFill="1" applyBorder="1" applyAlignment="1">
      <alignment horizontal="centerContinuous"/>
      <protection/>
    </xf>
    <xf numFmtId="175" fontId="13" fillId="0" borderId="52" xfId="275" applyNumberFormat="1" applyFont="1" applyFill="1" applyBorder="1" applyAlignment="1" applyProtection="1" quotePrefix="1">
      <alignment horizontal="centerContinuous"/>
      <protection/>
    </xf>
    <xf numFmtId="0" fontId="13" fillId="0" borderId="60" xfId="275" applyFont="1" applyFill="1" applyBorder="1" applyAlignment="1" applyProtection="1" quotePrefix="1">
      <alignment horizontal="centerContinuous"/>
      <protection/>
    </xf>
    <xf numFmtId="168" fontId="8" fillId="0" borderId="35" xfId="275" applyNumberFormat="1" applyFont="1" applyFill="1" applyBorder="1" applyAlignment="1" applyProtection="1" quotePrefix="1">
      <alignment horizontal="left"/>
      <protection/>
    </xf>
    <xf numFmtId="168" fontId="8" fillId="0" borderId="26" xfId="275" applyNumberFormat="1" applyFont="1" applyFill="1" applyBorder="1" applyAlignment="1" applyProtection="1">
      <alignment horizontal="left"/>
      <protection/>
    </xf>
    <xf numFmtId="168" fontId="13" fillId="0" borderId="35" xfId="275" applyNumberFormat="1" applyFont="1" applyFill="1" applyBorder="1" applyAlignment="1" applyProtection="1" quotePrefix="1">
      <alignment horizontal="left"/>
      <protection/>
    </xf>
    <xf numFmtId="168" fontId="13" fillId="0" borderId="52" xfId="275" applyNumberFormat="1" applyFont="1" applyFill="1" applyBorder="1" applyProtection="1">
      <alignment/>
      <protection/>
    </xf>
    <xf numFmtId="168" fontId="13" fillId="0" borderId="48" xfId="275" applyNumberFormat="1" applyFont="1" applyFill="1" applyBorder="1" applyProtection="1">
      <alignment/>
      <protection/>
    </xf>
    <xf numFmtId="168" fontId="13" fillId="0" borderId="43" xfId="275" applyNumberFormat="1" applyFont="1" applyFill="1" applyBorder="1" applyProtection="1">
      <alignment/>
      <protection/>
    </xf>
    <xf numFmtId="175" fontId="20" fillId="0" borderId="48" xfId="275" applyNumberFormat="1" applyFont="1" applyFill="1" applyBorder="1" applyProtection="1">
      <alignment/>
      <protection/>
    </xf>
    <xf numFmtId="168" fontId="13" fillId="0" borderId="60" xfId="275" applyNumberFormat="1" applyFont="1" applyFill="1" applyBorder="1" applyProtection="1">
      <alignment/>
      <protection/>
    </xf>
    <xf numFmtId="172" fontId="8" fillId="0" borderId="26" xfId="275" applyNumberFormat="1" applyFont="1" applyFill="1" applyBorder="1" applyAlignment="1" applyProtection="1">
      <alignment horizontal="left" indent="3"/>
      <protection/>
    </xf>
    <xf numFmtId="168" fontId="8" fillId="0" borderId="35" xfId="275" applyNumberFormat="1" applyFont="1" applyFill="1" applyBorder="1" applyAlignment="1" applyProtection="1">
      <alignment horizontal="left"/>
      <protection/>
    </xf>
    <xf numFmtId="168" fontId="8" fillId="0" borderId="30" xfId="275" applyNumberFormat="1" applyFont="1" applyFill="1" applyBorder="1" applyProtection="1">
      <alignment/>
      <protection/>
    </xf>
    <xf numFmtId="168" fontId="8" fillId="0" borderId="37" xfId="275" applyNumberFormat="1" applyFont="1" applyFill="1" applyBorder="1" applyAlignment="1" applyProtection="1">
      <alignment horizontal="left"/>
      <protection/>
    </xf>
    <xf numFmtId="168" fontId="8" fillId="0" borderId="0" xfId="275" applyNumberFormat="1" applyFont="1" applyFill="1" applyBorder="1" applyAlignment="1">
      <alignment horizontal="center"/>
      <protection/>
    </xf>
    <xf numFmtId="175" fontId="22" fillId="0" borderId="53" xfId="275" applyNumberFormat="1" applyFont="1" applyFill="1" applyBorder="1" applyProtection="1">
      <alignment/>
      <protection/>
    </xf>
    <xf numFmtId="175" fontId="13" fillId="0" borderId="45" xfId="275" applyNumberFormat="1" applyFont="1" applyFill="1" applyBorder="1" applyAlignment="1">
      <alignment horizontal="centerContinuous"/>
      <protection/>
    </xf>
    <xf numFmtId="175" fontId="13" fillId="0" borderId="69" xfId="275" applyNumberFormat="1" applyFont="1" applyFill="1" applyBorder="1" applyAlignment="1">
      <alignment horizontal="centerContinuous"/>
      <protection/>
    </xf>
    <xf numFmtId="169" fontId="13" fillId="0" borderId="0" xfId="275" applyNumberFormat="1" applyFont="1" applyFill="1" applyAlignment="1">
      <alignment horizontal="center"/>
      <protection/>
    </xf>
    <xf numFmtId="2" fontId="8" fillId="0" borderId="0" xfId="275" applyNumberFormat="1" applyFont="1" applyFill="1">
      <alignment/>
      <protection/>
    </xf>
    <xf numFmtId="169" fontId="13" fillId="0" borderId="62" xfId="275" applyNumberFormat="1" applyFont="1" applyFill="1" applyBorder="1" applyAlignment="1" applyProtection="1">
      <alignment horizontal="left"/>
      <protection/>
    </xf>
    <xf numFmtId="0" fontId="13" fillId="0" borderId="55" xfId="275" applyFont="1" applyFill="1" applyBorder="1" applyAlignment="1" applyProtection="1">
      <alignment horizontal="center"/>
      <protection/>
    </xf>
    <xf numFmtId="175" fontId="13" fillId="0" borderId="55" xfId="275" applyNumberFormat="1" applyFont="1" applyFill="1" applyBorder="1" applyAlignment="1">
      <alignment horizontal="center"/>
      <protection/>
    </xf>
    <xf numFmtId="169" fontId="13" fillId="0" borderId="26" xfId="275" applyNumberFormat="1" applyFont="1" applyFill="1" applyBorder="1" applyAlignment="1" applyProtection="1">
      <alignment horizontal="left"/>
      <protection/>
    </xf>
    <xf numFmtId="175" fontId="13" fillId="0" borderId="17" xfId="275" applyNumberFormat="1" applyFont="1" applyFill="1" applyBorder="1" applyAlignment="1">
      <alignment horizontal="center"/>
      <protection/>
    </xf>
    <xf numFmtId="169" fontId="13" fillId="0" borderId="26" xfId="275" applyNumberFormat="1" applyFont="1" applyFill="1" applyBorder="1" applyAlignment="1">
      <alignment horizontal="left"/>
      <protection/>
    </xf>
    <xf numFmtId="169" fontId="13" fillId="0" borderId="31" xfId="44" applyNumberFormat="1" applyFont="1" applyFill="1" applyBorder="1" applyAlignment="1" quotePrefix="1">
      <alignment horizontal="center"/>
    </xf>
    <xf numFmtId="169" fontId="13" fillId="0" borderId="53" xfId="44" applyNumberFormat="1" applyFont="1" applyFill="1" applyBorder="1" applyAlignment="1" quotePrefix="1">
      <alignment horizontal="center"/>
    </xf>
    <xf numFmtId="169" fontId="13" fillId="0" borderId="31" xfId="44" applyNumberFormat="1" applyFont="1" applyFill="1" applyBorder="1" applyAlignment="1">
      <alignment horizontal="right"/>
    </xf>
    <xf numFmtId="2" fontId="13" fillId="0" borderId="31" xfId="44" applyNumberFormat="1" applyFont="1" applyFill="1" applyBorder="1" applyAlignment="1">
      <alignment horizontal="right"/>
    </xf>
    <xf numFmtId="2" fontId="13" fillId="0" borderId="51" xfId="44" applyNumberFormat="1" applyFont="1" applyFill="1" applyBorder="1" applyAlignment="1">
      <alignment horizontal="right"/>
    </xf>
    <xf numFmtId="169" fontId="13" fillId="0" borderId="0" xfId="275" applyNumberFormat="1" applyFont="1" applyFill="1" applyBorder="1" applyAlignment="1">
      <alignment horizontal="center"/>
      <protection/>
    </xf>
    <xf numFmtId="169" fontId="8" fillId="0" borderId="35" xfId="275" applyNumberFormat="1" applyFont="1" applyFill="1" applyBorder="1" applyAlignment="1" applyProtection="1">
      <alignment horizontal="left"/>
      <protection/>
    </xf>
    <xf numFmtId="169" fontId="8" fillId="0" borderId="31" xfId="44" applyNumberFormat="1" applyFont="1" applyFill="1" applyBorder="1" applyAlignment="1">
      <alignment/>
    </xf>
    <xf numFmtId="169" fontId="8" fillId="0" borderId="51" xfId="44" applyNumberFormat="1" applyFont="1" applyFill="1" applyBorder="1" applyAlignment="1">
      <alignment/>
    </xf>
    <xf numFmtId="169" fontId="8" fillId="0" borderId="0" xfId="275" applyNumberFormat="1" applyFont="1" applyFill="1" applyBorder="1" applyAlignment="1" applyProtection="1">
      <alignment horizontal="left" vertical="center"/>
      <protection/>
    </xf>
    <xf numFmtId="169" fontId="8" fillId="0" borderId="0" xfId="275" applyNumberFormat="1" applyFont="1" applyFill="1" applyBorder="1">
      <alignment/>
      <protection/>
    </xf>
    <xf numFmtId="169" fontId="8" fillId="0" borderId="56" xfId="275" applyNumberFormat="1" applyFont="1" applyFill="1" applyBorder="1" applyAlignment="1" applyProtection="1">
      <alignment horizontal="left"/>
      <protection/>
    </xf>
    <xf numFmtId="169" fontId="8" fillId="0" borderId="30" xfId="44" applyNumberFormat="1" applyFont="1" applyFill="1" applyBorder="1" applyAlignment="1">
      <alignment/>
    </xf>
    <xf numFmtId="169" fontId="8" fillId="0" borderId="29" xfId="44" applyNumberFormat="1" applyFont="1" applyFill="1" applyBorder="1" applyAlignment="1">
      <alignment/>
    </xf>
    <xf numFmtId="169" fontId="8" fillId="0" borderId="26" xfId="275" applyNumberFormat="1" applyFont="1" applyFill="1" applyBorder="1" applyAlignment="1" applyProtection="1">
      <alignment horizontal="left"/>
      <protection/>
    </xf>
    <xf numFmtId="169" fontId="8" fillId="0" borderId="17" xfId="44" applyNumberFormat="1" applyFont="1" applyFill="1" applyBorder="1" applyAlignment="1">
      <alignment/>
    </xf>
    <xf numFmtId="169" fontId="8" fillId="0" borderId="25" xfId="44" applyNumberFormat="1" applyFont="1" applyFill="1" applyBorder="1" applyAlignment="1">
      <alignment/>
    </xf>
    <xf numFmtId="169" fontId="13" fillId="0" borderId="36" xfId="275" applyNumberFormat="1" applyFont="1" applyFill="1" applyBorder="1" applyAlignment="1" applyProtection="1">
      <alignment horizontal="left"/>
      <protection/>
    </xf>
    <xf numFmtId="169" fontId="13" fillId="0" borderId="33" xfId="44" applyNumberFormat="1" applyFont="1" applyFill="1" applyBorder="1" applyAlignment="1">
      <alignment/>
    </xf>
    <xf numFmtId="169" fontId="13" fillId="0" borderId="34" xfId="44" applyNumberFormat="1" applyFont="1" applyFill="1" applyBorder="1" applyAlignment="1">
      <alignment/>
    </xf>
    <xf numFmtId="169" fontId="13" fillId="0" borderId="0" xfId="275" applyNumberFormat="1" applyFont="1" applyFill="1" applyBorder="1" applyAlignment="1" applyProtection="1">
      <alignment horizontal="left" vertical="center"/>
      <protection/>
    </xf>
    <xf numFmtId="169" fontId="8" fillId="0" borderId="0" xfId="275" applyNumberFormat="1" applyFont="1" applyFill="1" applyBorder="1" applyAlignment="1" applyProtection="1">
      <alignment horizontal="left"/>
      <protection/>
    </xf>
    <xf numFmtId="169" fontId="13" fillId="0" borderId="0" xfId="44" applyNumberFormat="1" applyFont="1" applyFill="1" applyBorder="1" applyAlignment="1">
      <alignment/>
    </xf>
    <xf numFmtId="2" fontId="13" fillId="0" borderId="0" xfId="44" applyNumberFormat="1" applyFont="1" applyFill="1" applyBorder="1" applyAlignment="1">
      <alignment/>
    </xf>
    <xf numFmtId="2" fontId="8" fillId="0" borderId="0" xfId="44" applyNumberFormat="1" applyFont="1" applyFill="1" applyBorder="1" applyAlignment="1">
      <alignment/>
    </xf>
    <xf numFmtId="169" fontId="13" fillId="0" borderId="0" xfId="275" applyNumberFormat="1" applyFont="1" applyFill="1" applyBorder="1" applyAlignment="1" applyProtection="1">
      <alignment horizontal="left"/>
      <protection/>
    </xf>
    <xf numFmtId="169" fontId="13" fillId="0" borderId="0" xfId="275" applyNumberFormat="1" applyFont="1" applyFill="1">
      <alignment/>
      <protection/>
    </xf>
    <xf numFmtId="169" fontId="15" fillId="0" borderId="0" xfId="275" applyNumberFormat="1" applyFont="1" applyFill="1">
      <alignment/>
      <protection/>
    </xf>
    <xf numFmtId="2" fontId="15" fillId="0" borderId="0" xfId="275" applyNumberFormat="1" applyFont="1" applyFill="1">
      <alignment/>
      <protection/>
    </xf>
    <xf numFmtId="2" fontId="15" fillId="0" borderId="0" xfId="44" applyNumberFormat="1" applyFont="1" applyFill="1" applyBorder="1" applyAlignment="1">
      <alignment/>
    </xf>
    <xf numFmtId="169" fontId="15" fillId="0" borderId="0" xfId="275" applyNumberFormat="1" applyFont="1" applyFill="1" applyBorder="1">
      <alignment/>
      <protection/>
    </xf>
    <xf numFmtId="2" fontId="8" fillId="0" borderId="0" xfId="275" applyNumberFormat="1" applyFont="1" applyFill="1" applyBorder="1">
      <alignment/>
      <protection/>
    </xf>
    <xf numFmtId="0" fontId="13" fillId="0" borderId="0" xfId="275" applyFont="1" applyFill="1">
      <alignment/>
      <protection/>
    </xf>
    <xf numFmtId="0" fontId="13" fillId="0" borderId="62" xfId="275" applyFont="1" applyFill="1" applyBorder="1" applyAlignment="1">
      <alignment horizontal="center"/>
      <protection/>
    </xf>
    <xf numFmtId="0" fontId="13" fillId="0" borderId="26" xfId="275" applyFont="1" applyFill="1" applyBorder="1" applyAlignment="1">
      <alignment horizontal="left"/>
      <protection/>
    </xf>
    <xf numFmtId="0" fontId="8" fillId="0" borderId="26" xfId="275" applyFont="1" applyFill="1" applyBorder="1" applyAlignment="1">
      <alignment horizontal="center"/>
      <protection/>
    </xf>
    <xf numFmtId="0" fontId="13" fillId="0" borderId="19" xfId="275" applyFont="1" applyFill="1" applyBorder="1" applyAlignment="1">
      <alignment horizontal="center"/>
      <protection/>
    </xf>
    <xf numFmtId="0" fontId="13" fillId="0" borderId="17" xfId="275" applyFont="1" applyFill="1" applyBorder="1" applyAlignment="1">
      <alignment horizontal="center"/>
      <protection/>
    </xf>
    <xf numFmtId="0" fontId="13" fillId="0" borderId="35" xfId="275" applyFont="1" applyFill="1" applyBorder="1">
      <alignment/>
      <protection/>
    </xf>
    <xf numFmtId="169" fontId="13" fillId="0" borderId="48" xfId="199" applyNumberFormat="1" applyFont="1" applyFill="1" applyBorder="1">
      <alignment/>
      <protection/>
    </xf>
    <xf numFmtId="169" fontId="13" fillId="0" borderId="30" xfId="199" applyNumberFormat="1" applyFont="1" applyFill="1" applyBorder="1">
      <alignment/>
      <protection/>
    </xf>
    <xf numFmtId="169" fontId="13" fillId="0" borderId="29" xfId="199" applyNumberFormat="1" applyFont="1" applyFill="1" applyBorder="1" applyAlignment="1">
      <alignment vertical="center"/>
      <protection/>
    </xf>
    <xf numFmtId="169" fontId="13" fillId="0" borderId="48" xfId="201" applyNumberFormat="1" applyFont="1" applyFill="1" applyBorder="1">
      <alignment/>
      <protection/>
    </xf>
    <xf numFmtId="169" fontId="13" fillId="0" borderId="30" xfId="201" applyNumberFormat="1" applyFont="1" applyFill="1" applyBorder="1">
      <alignment/>
      <protection/>
    </xf>
    <xf numFmtId="169" fontId="23" fillId="0" borderId="29" xfId="201" applyNumberFormat="1" applyFont="1" applyFill="1" applyBorder="1" applyAlignment="1">
      <alignment vertical="center"/>
      <protection/>
    </xf>
    <xf numFmtId="0" fontId="8" fillId="0" borderId="26" xfId="275" applyFont="1" applyFill="1" applyBorder="1">
      <alignment/>
      <protection/>
    </xf>
    <xf numFmtId="169" fontId="8" fillId="0" borderId="13" xfId="199" applyNumberFormat="1" applyFont="1" applyFill="1" applyBorder="1">
      <alignment/>
      <protection/>
    </xf>
    <xf numFmtId="169" fontId="8" fillId="0" borderId="11" xfId="199" applyNumberFormat="1" applyFont="1" applyFill="1" applyBorder="1">
      <alignment/>
      <protection/>
    </xf>
    <xf numFmtId="169" fontId="8" fillId="0" borderId="17" xfId="199" applyNumberFormat="1" applyFont="1" applyFill="1" applyBorder="1">
      <alignment/>
      <protection/>
    </xf>
    <xf numFmtId="169" fontId="21" fillId="0" borderId="25" xfId="199" applyNumberFormat="1" applyFont="1" applyFill="1" applyBorder="1" applyAlignment="1">
      <alignment vertical="center"/>
      <protection/>
    </xf>
    <xf numFmtId="169" fontId="8" fillId="0" borderId="13" xfId="201" applyNumberFormat="1" applyFont="1" applyFill="1" applyBorder="1">
      <alignment/>
      <protection/>
    </xf>
    <xf numFmtId="169" fontId="8" fillId="0" borderId="11" xfId="201" applyNumberFormat="1" applyFont="1" applyFill="1" applyBorder="1">
      <alignment/>
      <protection/>
    </xf>
    <xf numFmtId="169" fontId="8" fillId="0" borderId="17" xfId="201" applyNumberFormat="1" applyFont="1" applyFill="1" applyBorder="1">
      <alignment/>
      <protection/>
    </xf>
    <xf numFmtId="169" fontId="21" fillId="0" borderId="25" xfId="201" applyNumberFormat="1" applyFont="1" applyFill="1" applyBorder="1" applyAlignment="1">
      <alignment vertical="center"/>
      <protection/>
    </xf>
    <xf numFmtId="169" fontId="8" fillId="0" borderId="19" xfId="199" applyNumberFormat="1" applyFont="1" applyFill="1" applyBorder="1">
      <alignment/>
      <protection/>
    </xf>
    <xf numFmtId="169" fontId="8" fillId="0" borderId="19" xfId="201" applyNumberFormat="1" applyFont="1" applyFill="1" applyBorder="1">
      <alignment/>
      <protection/>
    </xf>
    <xf numFmtId="169" fontId="8" fillId="0" borderId="53" xfId="201" applyNumberFormat="1" applyFont="1" applyFill="1" applyBorder="1">
      <alignment/>
      <protection/>
    </xf>
    <xf numFmtId="169" fontId="8" fillId="0" borderId="31" xfId="201" applyNumberFormat="1" applyFont="1" applyFill="1" applyBorder="1">
      <alignment/>
      <protection/>
    </xf>
    <xf numFmtId="169" fontId="8" fillId="0" borderId="53" xfId="199" applyNumberFormat="1" applyFont="1" applyFill="1" applyBorder="1">
      <alignment/>
      <protection/>
    </xf>
    <xf numFmtId="169" fontId="8" fillId="0" borderId="31" xfId="199" applyNumberFormat="1" applyFont="1" applyFill="1" applyBorder="1">
      <alignment/>
      <protection/>
    </xf>
    <xf numFmtId="169" fontId="8" fillId="0" borderId="19" xfId="201" applyNumberFormat="1" applyFont="1" applyFill="1" applyBorder="1" applyAlignment="1" quotePrefix="1">
      <alignment horizontal="right"/>
      <protection/>
    </xf>
    <xf numFmtId="169" fontId="8" fillId="0" borderId="17" xfId="201" applyNumberFormat="1" applyFont="1" applyFill="1" applyBorder="1" applyAlignment="1" quotePrefix="1">
      <alignment horizontal="right"/>
      <protection/>
    </xf>
    <xf numFmtId="169" fontId="21" fillId="0" borderId="25" xfId="201" applyNumberFormat="1" applyFont="1" applyFill="1" applyBorder="1" applyAlignment="1" quotePrefix="1">
      <alignment horizontal="right" vertical="center"/>
      <protection/>
    </xf>
    <xf numFmtId="169" fontId="8" fillId="0" borderId="17" xfId="201" applyNumberFormat="1" applyFont="1" applyFill="1" applyBorder="1" applyAlignment="1">
      <alignment horizontal="right"/>
      <protection/>
    </xf>
    <xf numFmtId="169" fontId="21" fillId="0" borderId="25" xfId="201" applyNumberFormat="1" applyFont="1" applyFill="1" applyBorder="1" applyAlignment="1">
      <alignment horizontal="right" vertical="center"/>
      <protection/>
    </xf>
    <xf numFmtId="169" fontId="13" fillId="0" borderId="30" xfId="201" applyNumberFormat="1" applyFont="1" applyFill="1" applyBorder="1" applyAlignment="1">
      <alignment horizontal="right"/>
      <protection/>
    </xf>
    <xf numFmtId="169" fontId="23" fillId="0" borderId="29" xfId="201" applyNumberFormat="1" applyFont="1" applyFill="1" applyBorder="1" applyAlignment="1">
      <alignment horizontal="right" vertical="center"/>
      <protection/>
    </xf>
    <xf numFmtId="169" fontId="8" fillId="0" borderId="25" xfId="199" applyNumberFormat="1" applyFont="1" applyFill="1" applyBorder="1" applyAlignment="1">
      <alignment vertical="center"/>
      <protection/>
    </xf>
    <xf numFmtId="169" fontId="8" fillId="0" borderId="19" xfId="199" applyNumberFormat="1" applyFont="1" applyFill="1" applyBorder="1" applyAlignment="1" quotePrefix="1">
      <alignment horizontal="right"/>
      <protection/>
    </xf>
    <xf numFmtId="169" fontId="8" fillId="0" borderId="17" xfId="199" applyNumberFormat="1" applyFont="1" applyFill="1" applyBorder="1" applyAlignment="1" quotePrefix="1">
      <alignment horizontal="right"/>
      <protection/>
    </xf>
    <xf numFmtId="169" fontId="8" fillId="0" borderId="25" xfId="199" applyNumberFormat="1" applyFont="1" applyFill="1" applyBorder="1" applyAlignment="1" quotePrefix="1">
      <alignment horizontal="right"/>
      <protection/>
    </xf>
    <xf numFmtId="169" fontId="8" fillId="0" borderId="26" xfId="275" applyNumberFormat="1" applyFont="1" applyFill="1" applyBorder="1">
      <alignment/>
      <protection/>
    </xf>
    <xf numFmtId="169" fontId="8" fillId="0" borderId="17" xfId="199" applyNumberFormat="1" applyFont="1" applyFill="1" applyBorder="1" applyAlignment="1">
      <alignment horizontal="right"/>
      <protection/>
    </xf>
    <xf numFmtId="169" fontId="8" fillId="0" borderId="25" xfId="199" applyNumberFormat="1" applyFont="1" applyFill="1" applyBorder="1" applyAlignment="1">
      <alignment horizontal="right"/>
      <protection/>
    </xf>
    <xf numFmtId="0" fontId="13" fillId="0" borderId="37" xfId="275" applyFont="1" applyFill="1" applyBorder="1">
      <alignment/>
      <protection/>
    </xf>
    <xf numFmtId="169" fontId="13" fillId="0" borderId="24" xfId="109" applyNumberFormat="1" applyFont="1" applyFill="1" applyBorder="1" applyAlignment="1">
      <alignment/>
    </xf>
    <xf numFmtId="169" fontId="13" fillId="0" borderId="24" xfId="109" applyNumberFormat="1" applyFont="1" applyFill="1" applyBorder="1" applyAlignment="1">
      <alignment horizontal="right"/>
    </xf>
    <xf numFmtId="169" fontId="13" fillId="0" borderId="32" xfId="109" applyNumberFormat="1" applyFont="1" applyFill="1" applyBorder="1" applyAlignment="1">
      <alignment horizontal="right"/>
    </xf>
    <xf numFmtId="0" fontId="8" fillId="0" borderId="37" xfId="275" applyFont="1" applyFill="1" applyBorder="1">
      <alignment/>
      <protection/>
    </xf>
    <xf numFmtId="169" fontId="8" fillId="0" borderId="24" xfId="199" applyNumberFormat="1" applyFont="1" applyFill="1" applyBorder="1">
      <alignment/>
      <protection/>
    </xf>
    <xf numFmtId="169" fontId="21" fillId="0" borderId="32" xfId="199" applyNumberFormat="1" applyFont="1" applyFill="1" applyBorder="1" applyAlignment="1" quotePrefix="1">
      <alignment horizontal="right" vertical="center"/>
      <protection/>
    </xf>
    <xf numFmtId="0" fontId="13" fillId="0" borderId="55" xfId="275" applyFont="1" applyBorder="1" applyAlignment="1" applyProtection="1">
      <alignment horizontal="center"/>
      <protection/>
    </xf>
    <xf numFmtId="175" fontId="13" fillId="0" borderId="55" xfId="275" applyNumberFormat="1" applyFont="1" applyBorder="1" applyAlignment="1">
      <alignment horizontal="center"/>
      <protection/>
    </xf>
    <xf numFmtId="0" fontId="13" fillId="0" borderId="25" xfId="275" applyFont="1" applyFill="1" applyBorder="1" applyAlignment="1">
      <alignment horizontal="center"/>
      <protection/>
    </xf>
    <xf numFmtId="169" fontId="13" fillId="0" borderId="30" xfId="203" applyNumberFormat="1" applyFont="1" applyFill="1" applyBorder="1">
      <alignment/>
      <protection/>
    </xf>
    <xf numFmtId="169" fontId="13" fillId="0" borderId="29" xfId="203" applyNumberFormat="1" applyFont="1" applyFill="1" applyBorder="1">
      <alignment/>
      <protection/>
    </xf>
    <xf numFmtId="169" fontId="8" fillId="0" borderId="17" xfId="203" applyNumberFormat="1" applyFont="1" applyFill="1" applyBorder="1">
      <alignment/>
      <protection/>
    </xf>
    <xf numFmtId="169" fontId="8" fillId="0" borderId="25" xfId="203" applyNumberFormat="1" applyFont="1" applyFill="1" applyBorder="1">
      <alignment/>
      <protection/>
    </xf>
    <xf numFmtId="169" fontId="13" fillId="0" borderId="30" xfId="203" applyNumberFormat="1" applyFont="1" applyFill="1" applyBorder="1" applyAlignment="1">
      <alignment vertical="center"/>
      <protection/>
    </xf>
    <xf numFmtId="169" fontId="13" fillId="0" borderId="29" xfId="203" applyNumberFormat="1" applyFont="1" applyFill="1" applyBorder="1" applyAlignment="1">
      <alignment vertical="center"/>
      <protection/>
    </xf>
    <xf numFmtId="169" fontId="13" fillId="0" borderId="30" xfId="203" applyNumberFormat="1" applyFont="1" applyFill="1" applyBorder="1" applyAlignment="1" quotePrefix="1">
      <alignment horizontal="right"/>
      <protection/>
    </xf>
    <xf numFmtId="169" fontId="13" fillId="0" borderId="29" xfId="203" applyNumberFormat="1" applyFont="1" applyFill="1" applyBorder="1" applyAlignment="1" quotePrefix="1">
      <alignment horizontal="right"/>
      <protection/>
    </xf>
    <xf numFmtId="0" fontId="13" fillId="0" borderId="37" xfId="275" applyFont="1" applyFill="1" applyBorder="1" applyAlignment="1">
      <alignment horizontal="left"/>
      <protection/>
    </xf>
    <xf numFmtId="169" fontId="13" fillId="0" borderId="24" xfId="203" applyNumberFormat="1" applyFont="1" applyFill="1" applyBorder="1">
      <alignment/>
      <protection/>
    </xf>
    <xf numFmtId="169" fontId="13" fillId="0" borderId="32" xfId="203" applyNumberFormat="1" applyFont="1" applyFill="1" applyBorder="1">
      <alignment/>
      <protection/>
    </xf>
    <xf numFmtId="169" fontId="8" fillId="0" borderId="0" xfId="44" applyNumberFormat="1" applyFont="1" applyFill="1" applyBorder="1" applyAlignment="1">
      <alignment/>
    </xf>
    <xf numFmtId="169" fontId="13" fillId="0" borderId="62" xfId="275" applyNumberFormat="1" applyFont="1" applyFill="1" applyBorder="1">
      <alignment/>
      <protection/>
    </xf>
    <xf numFmtId="169" fontId="13" fillId="0" borderId="0" xfId="275" applyNumberFormat="1" applyFont="1" applyFill="1" applyBorder="1">
      <alignment/>
      <protection/>
    </xf>
    <xf numFmtId="169" fontId="13" fillId="0" borderId="26" xfId="275" applyNumberFormat="1" applyFont="1" applyFill="1" applyBorder="1">
      <alignment/>
      <protection/>
    </xf>
    <xf numFmtId="1" fontId="13" fillId="0" borderId="31" xfId="275" applyNumberFormat="1" applyFont="1" applyFill="1" applyBorder="1" applyAlignment="1">
      <alignment horizontal="center" vertical="center"/>
      <protection/>
    </xf>
    <xf numFmtId="1" fontId="13" fillId="0" borderId="19" xfId="275" applyNumberFormat="1" applyFont="1" applyFill="1" applyBorder="1" applyAlignment="1">
      <alignment horizontal="center" vertical="center"/>
      <protection/>
    </xf>
    <xf numFmtId="169" fontId="13" fillId="0" borderId="17" xfId="275" applyNumberFormat="1" applyFont="1" applyFill="1" applyBorder="1" applyAlignment="1">
      <alignment horizontal="center"/>
      <protection/>
    </xf>
    <xf numFmtId="169" fontId="13" fillId="0" borderId="25" xfId="275" applyNumberFormat="1" applyFont="1" applyFill="1" applyBorder="1" applyAlignment="1">
      <alignment horizontal="center"/>
      <protection/>
    </xf>
    <xf numFmtId="169" fontId="13" fillId="0" borderId="35" xfId="275" applyNumberFormat="1" applyFont="1" applyFill="1" applyBorder="1">
      <alignment/>
      <protection/>
    </xf>
    <xf numFmtId="169" fontId="13" fillId="0" borderId="30" xfId="205" applyNumberFormat="1" applyFont="1" applyFill="1" applyBorder="1">
      <alignment/>
      <protection/>
    </xf>
    <xf numFmtId="169" fontId="13" fillId="0" borderId="29" xfId="205" applyNumberFormat="1" applyFont="1" applyFill="1" applyBorder="1">
      <alignment/>
      <protection/>
    </xf>
    <xf numFmtId="169" fontId="8" fillId="0" borderId="17" xfId="205" applyNumberFormat="1" applyFont="1" applyFill="1" applyBorder="1">
      <alignment/>
      <protection/>
    </xf>
    <xf numFmtId="169" fontId="8" fillId="0" borderId="25" xfId="205" applyNumberFormat="1" applyFont="1" applyFill="1" applyBorder="1">
      <alignment/>
      <protection/>
    </xf>
    <xf numFmtId="169" fontId="8" fillId="0" borderId="37" xfId="275" applyNumberFormat="1" applyFont="1" applyFill="1" applyBorder="1">
      <alignment/>
      <protection/>
    </xf>
    <xf numFmtId="169" fontId="8" fillId="0" borderId="24" xfId="205" applyNumberFormat="1" applyFont="1" applyFill="1" applyBorder="1">
      <alignment/>
      <protection/>
    </xf>
    <xf numFmtId="169" fontId="8" fillId="0" borderId="32" xfId="205" applyNumberFormat="1" applyFont="1" applyFill="1" applyBorder="1">
      <alignment/>
      <protection/>
    </xf>
    <xf numFmtId="0" fontId="13" fillId="0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8" fillId="34" borderId="62" xfId="280" applyFont="1" applyFill="1" applyBorder="1">
      <alignment/>
      <protection/>
    </xf>
    <xf numFmtId="0" fontId="13" fillId="34" borderId="73" xfId="280" applyNumberFormat="1" applyFont="1" applyFill="1" applyBorder="1" applyAlignment="1">
      <alignment horizontal="center"/>
      <protection/>
    </xf>
    <xf numFmtId="0" fontId="13" fillId="34" borderId="30" xfId="280" applyFont="1" applyFill="1" applyBorder="1" applyAlignment="1">
      <alignment horizontal="center"/>
      <protection/>
    </xf>
    <xf numFmtId="0" fontId="13" fillId="34" borderId="48" xfId="280" applyFont="1" applyFill="1" applyBorder="1" applyAlignment="1">
      <alignment horizontal="center" wrapText="1"/>
      <protection/>
    </xf>
    <xf numFmtId="0" fontId="13" fillId="34" borderId="43" xfId="280" applyFont="1" applyFill="1" applyBorder="1" applyAlignment="1">
      <alignment horizontal="center"/>
      <protection/>
    </xf>
    <xf numFmtId="0" fontId="13" fillId="34" borderId="43" xfId="280" applyFont="1" applyFill="1" applyBorder="1" applyAlignment="1">
      <alignment horizontal="center" wrapText="1"/>
      <protection/>
    </xf>
    <xf numFmtId="0" fontId="13" fillId="34" borderId="30" xfId="280" applyFont="1" applyFill="1" applyBorder="1" applyAlignment="1">
      <alignment horizontal="center" wrapText="1"/>
      <protection/>
    </xf>
    <xf numFmtId="0" fontId="13" fillId="34" borderId="35" xfId="280" applyFont="1" applyFill="1" applyBorder="1" applyAlignment="1">
      <alignment horizontal="center"/>
      <protection/>
    </xf>
    <xf numFmtId="0" fontId="13" fillId="34" borderId="29" xfId="280" applyFont="1" applyFill="1" applyBorder="1" applyAlignment="1">
      <alignment horizontal="center" wrapText="1"/>
      <protection/>
    </xf>
    <xf numFmtId="0" fontId="8" fillId="0" borderId="26" xfId="0" applyFont="1" applyBorder="1" applyAlignment="1">
      <alignment/>
    </xf>
    <xf numFmtId="178" fontId="8" fillId="0" borderId="17" xfId="206" applyNumberFormat="1" applyFont="1" applyFill="1" applyBorder="1">
      <alignment/>
      <protection/>
    </xf>
    <xf numFmtId="179" fontId="8" fillId="0" borderId="19" xfId="206" applyNumberFormat="1" applyFont="1" applyFill="1" applyBorder="1">
      <alignment/>
      <protection/>
    </xf>
    <xf numFmtId="178" fontId="8" fillId="0" borderId="18" xfId="206" applyNumberFormat="1" applyFont="1" applyFill="1" applyBorder="1">
      <alignment/>
      <protection/>
    </xf>
    <xf numFmtId="179" fontId="8" fillId="0" borderId="18" xfId="206" applyNumberFormat="1" applyFont="1" applyFill="1" applyBorder="1">
      <alignment/>
      <protection/>
    </xf>
    <xf numFmtId="178" fontId="8" fillId="0" borderId="17" xfId="206" applyNumberFormat="1" applyFont="1" applyFill="1" applyBorder="1" applyAlignment="1">
      <alignment horizontal="right" indent="1"/>
      <protection/>
    </xf>
    <xf numFmtId="178" fontId="8" fillId="0" borderId="26" xfId="210" applyNumberFormat="1" applyFont="1" applyFill="1" applyBorder="1">
      <alignment/>
      <protection/>
    </xf>
    <xf numFmtId="179" fontId="8" fillId="0" borderId="25" xfId="210" applyNumberFormat="1" applyFont="1" applyFill="1" applyBorder="1">
      <alignment/>
      <protection/>
    </xf>
    <xf numFmtId="179" fontId="8" fillId="0" borderId="0" xfId="210" applyNumberFormat="1" applyFont="1" applyFill="1" applyBorder="1">
      <alignment/>
      <protection/>
    </xf>
    <xf numFmtId="179" fontId="8" fillId="0" borderId="18" xfId="206" applyNumberFormat="1" applyFont="1" applyFill="1" applyBorder="1" quotePrefix="1">
      <alignment/>
      <protection/>
    </xf>
    <xf numFmtId="179" fontId="8" fillId="0" borderId="17" xfId="206" applyNumberFormat="1" applyFont="1" applyFill="1" applyBorder="1">
      <alignment/>
      <protection/>
    </xf>
    <xf numFmtId="179" fontId="8" fillId="0" borderId="26" xfId="210" applyNumberFormat="1" applyFont="1" applyFill="1" applyBorder="1">
      <alignment/>
      <protection/>
    </xf>
    <xf numFmtId="178" fontId="8" fillId="0" borderId="25" xfId="210" applyNumberFormat="1" applyFont="1" applyFill="1" applyBorder="1">
      <alignment/>
      <protection/>
    </xf>
    <xf numFmtId="178" fontId="8" fillId="0" borderId="0" xfId="210" applyNumberFormat="1" applyFont="1" applyFill="1" applyBorder="1" applyAlignment="1">
      <alignment horizontal="center"/>
      <protection/>
    </xf>
    <xf numFmtId="0" fontId="8" fillId="0" borderId="56" xfId="0" applyFont="1" applyBorder="1" applyAlignment="1">
      <alignment/>
    </xf>
    <xf numFmtId="178" fontId="8" fillId="0" borderId="18" xfId="206" applyNumberFormat="1" applyFont="1" applyFill="1" applyBorder="1" applyAlignment="1">
      <alignment horizontal="center"/>
      <protection/>
    </xf>
    <xf numFmtId="179" fontId="8" fillId="0" borderId="18" xfId="206" applyNumberFormat="1" applyFont="1" applyFill="1" applyBorder="1" applyAlignment="1">
      <alignment horizontal="center"/>
      <protection/>
    </xf>
    <xf numFmtId="178" fontId="8" fillId="0" borderId="56" xfId="210" applyNumberFormat="1" applyFont="1" applyFill="1" applyBorder="1">
      <alignment/>
      <protection/>
    </xf>
    <xf numFmtId="178" fontId="8" fillId="0" borderId="51" xfId="210" applyNumberFormat="1" applyFont="1" applyFill="1" applyBorder="1">
      <alignment/>
      <protection/>
    </xf>
    <xf numFmtId="0" fontId="13" fillId="0" borderId="36" xfId="0" applyFont="1" applyBorder="1" applyAlignment="1">
      <alignment horizontal="center" vertical="center"/>
    </xf>
    <xf numFmtId="178" fontId="23" fillId="0" borderId="33" xfId="206" applyNumberFormat="1" applyFont="1" applyFill="1" applyBorder="1" applyAlignment="1">
      <alignment vertical="center"/>
      <protection/>
    </xf>
    <xf numFmtId="179" fontId="23" fillId="0" borderId="54" xfId="206" applyNumberFormat="1" applyFont="1" applyFill="1" applyBorder="1" applyAlignment="1">
      <alignment vertical="center"/>
      <protection/>
    </xf>
    <xf numFmtId="178" fontId="23" fillId="0" borderId="44" xfId="206" applyNumberFormat="1" applyFont="1" applyFill="1" applyBorder="1" applyAlignment="1">
      <alignment vertical="center"/>
      <protection/>
    </xf>
    <xf numFmtId="179" fontId="23" fillId="0" borderId="44" xfId="206" applyNumberFormat="1" applyFont="1" applyFill="1" applyBorder="1" applyAlignment="1">
      <alignment vertical="center"/>
      <protection/>
    </xf>
    <xf numFmtId="180" fontId="23" fillId="0" borderId="34" xfId="206" applyNumberFormat="1" applyFont="1" applyFill="1" applyBorder="1" applyAlignment="1">
      <alignment horizontal="right" vertical="center"/>
      <protection/>
    </xf>
    <xf numFmtId="178" fontId="13" fillId="0" borderId="36" xfId="210" applyNumberFormat="1" applyFont="1" applyFill="1" applyBorder="1" applyAlignment="1">
      <alignment vertical="center"/>
      <protection/>
    </xf>
    <xf numFmtId="178" fontId="13" fillId="0" borderId="34" xfId="210" applyNumberFormat="1" applyFont="1" applyFill="1" applyBorder="1" applyAlignment="1">
      <alignment horizontal="right" vertical="center"/>
      <protection/>
    </xf>
    <xf numFmtId="178" fontId="13" fillId="0" borderId="0" xfId="210" applyNumberFormat="1" applyFont="1" applyFill="1" applyBorder="1" applyAlignment="1">
      <alignment vertical="center"/>
      <protection/>
    </xf>
    <xf numFmtId="0" fontId="13" fillId="36" borderId="26" xfId="0" applyFont="1" applyFill="1" applyBorder="1" applyAlignment="1">
      <alignment horizontal="center" vertical="center"/>
    </xf>
    <xf numFmtId="0" fontId="13" fillId="34" borderId="28" xfId="280" applyFont="1" applyFill="1" applyBorder="1" applyAlignment="1">
      <alignment horizontal="center" wrapText="1"/>
      <protection/>
    </xf>
    <xf numFmtId="0" fontId="13" fillId="34" borderId="74" xfId="280" applyFont="1" applyFill="1" applyBorder="1" applyAlignment="1">
      <alignment horizontal="center" wrapText="1"/>
      <protection/>
    </xf>
    <xf numFmtId="178" fontId="8" fillId="0" borderId="11" xfId="208" applyNumberFormat="1" applyFont="1" applyFill="1" applyBorder="1">
      <alignment/>
      <protection/>
    </xf>
    <xf numFmtId="179" fontId="8" fillId="0" borderId="19" xfId="208" applyNumberFormat="1" applyFont="1" applyFill="1" applyBorder="1">
      <alignment/>
      <protection/>
    </xf>
    <xf numFmtId="178" fontId="8" fillId="0" borderId="18" xfId="208" applyNumberFormat="1" applyFont="1" applyFill="1" applyBorder="1">
      <alignment/>
      <protection/>
    </xf>
    <xf numFmtId="179" fontId="8" fillId="0" borderId="18" xfId="208" applyNumberFormat="1" applyFont="1" applyFill="1" applyBorder="1">
      <alignment/>
      <protection/>
    </xf>
    <xf numFmtId="178" fontId="8" fillId="0" borderId="17" xfId="0" applyNumberFormat="1" applyFont="1" applyFill="1" applyBorder="1" applyAlignment="1">
      <alignment/>
    </xf>
    <xf numFmtId="179" fontId="8" fillId="0" borderId="27" xfId="208" applyNumberFormat="1" applyFont="1" applyFill="1" applyBorder="1">
      <alignment/>
      <protection/>
    </xf>
    <xf numFmtId="178" fontId="8" fillId="0" borderId="75" xfId="210" applyNumberFormat="1" applyFont="1" applyFill="1" applyBorder="1">
      <alignment/>
      <protection/>
    </xf>
    <xf numFmtId="178" fontId="8" fillId="0" borderId="65" xfId="210" applyNumberFormat="1" applyFont="1" applyFill="1" applyBorder="1">
      <alignment/>
      <protection/>
    </xf>
    <xf numFmtId="178" fontId="8" fillId="0" borderId="17" xfId="208" applyNumberFormat="1" applyFont="1" applyFill="1" applyBorder="1">
      <alignment/>
      <protection/>
    </xf>
    <xf numFmtId="179" fontId="8" fillId="0" borderId="25" xfId="208" applyNumberFormat="1" applyFont="1" applyFill="1" applyBorder="1">
      <alignment/>
      <protection/>
    </xf>
    <xf numFmtId="178" fontId="8" fillId="0" borderId="39" xfId="210" applyNumberFormat="1" applyFont="1" applyFill="1" applyBorder="1">
      <alignment/>
      <protection/>
    </xf>
    <xf numFmtId="0" fontId="2" fillId="0" borderId="39" xfId="0" applyFont="1" applyFill="1" applyBorder="1" applyAlignment="1">
      <alignment/>
    </xf>
    <xf numFmtId="2" fontId="2" fillId="0" borderId="25" xfId="0" applyNumberFormat="1" applyFont="1" applyFill="1" applyBorder="1" applyAlignment="1">
      <alignment/>
    </xf>
    <xf numFmtId="169" fontId="2" fillId="0" borderId="25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179" fontId="8" fillId="0" borderId="17" xfId="0" applyNumberFormat="1" applyFont="1" applyFill="1" applyBorder="1" applyAlignment="1">
      <alignment/>
    </xf>
    <xf numFmtId="178" fontId="8" fillId="0" borderId="31" xfId="208" applyNumberFormat="1" applyFont="1" applyFill="1" applyBorder="1">
      <alignment/>
      <protection/>
    </xf>
    <xf numFmtId="179" fontId="8" fillId="0" borderId="53" xfId="208" applyNumberFormat="1" applyFont="1" applyFill="1" applyBorder="1">
      <alignment/>
      <protection/>
    </xf>
    <xf numFmtId="178" fontId="8" fillId="0" borderId="49" xfId="208" applyNumberFormat="1" applyFont="1" applyFill="1" applyBorder="1">
      <alignment/>
      <protection/>
    </xf>
    <xf numFmtId="179" fontId="8" fillId="0" borderId="49" xfId="208" applyNumberFormat="1" applyFont="1" applyFill="1" applyBorder="1" applyAlignment="1">
      <alignment/>
      <protection/>
    </xf>
    <xf numFmtId="179" fontId="8" fillId="0" borderId="31" xfId="0" applyNumberFormat="1" applyFont="1" applyFill="1" applyBorder="1" applyAlignment="1">
      <alignment/>
    </xf>
    <xf numFmtId="179" fontId="8" fillId="0" borderId="51" xfId="208" applyNumberFormat="1" applyFont="1" applyFill="1" applyBorder="1" applyAlignment="1">
      <alignment/>
      <protection/>
    </xf>
    <xf numFmtId="0" fontId="13" fillId="0" borderId="28" xfId="0" applyFont="1" applyBorder="1" applyAlignment="1">
      <alignment horizontal="center" vertical="center"/>
    </xf>
    <xf numFmtId="178" fontId="13" fillId="0" borderId="33" xfId="208" applyNumberFormat="1" applyFont="1" applyFill="1" applyBorder="1" applyAlignment="1">
      <alignment horizontal="center" vertical="center"/>
      <protection/>
    </xf>
    <xf numFmtId="179" fontId="23" fillId="0" borderId="54" xfId="208" applyNumberFormat="1" applyFont="1" applyFill="1" applyBorder="1" applyAlignment="1">
      <alignment vertical="center"/>
      <protection/>
    </xf>
    <xf numFmtId="178" fontId="23" fillId="0" borderId="44" xfId="208" applyNumberFormat="1" applyFont="1" applyFill="1" applyBorder="1" applyAlignment="1">
      <alignment vertical="center"/>
      <protection/>
    </xf>
    <xf numFmtId="179" fontId="23" fillId="0" borderId="44" xfId="208" applyNumberFormat="1" applyFont="1" applyFill="1" applyBorder="1" applyAlignment="1">
      <alignment/>
      <protection/>
    </xf>
    <xf numFmtId="178" fontId="23" fillId="0" borderId="24" xfId="0" applyNumberFormat="1" applyFont="1" applyFill="1" applyBorder="1" applyAlignment="1">
      <alignment vertical="center"/>
    </xf>
    <xf numFmtId="179" fontId="23" fillId="0" borderId="34" xfId="208" applyNumberFormat="1" applyFont="1" applyFill="1" applyBorder="1" applyAlignment="1">
      <alignment/>
      <protection/>
    </xf>
    <xf numFmtId="0" fontId="2" fillId="0" borderId="66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13" fillId="34" borderId="49" xfId="280" applyNumberFormat="1" applyFont="1" applyFill="1" applyBorder="1" applyAlignment="1" quotePrefix="1">
      <alignment horizontal="center"/>
      <protection/>
    </xf>
    <xf numFmtId="39" fontId="13" fillId="34" borderId="25" xfId="280" applyNumberFormat="1" applyFont="1" applyFill="1" applyBorder="1" applyAlignment="1" quotePrefix="1">
      <alignment horizontal="center"/>
      <protection/>
    </xf>
    <xf numFmtId="0" fontId="13" fillId="34" borderId="30" xfId="281" applyFont="1" applyFill="1" applyBorder="1" applyAlignment="1">
      <alignment horizontal="center" vertical="center" wrapText="1"/>
      <protection/>
    </xf>
    <xf numFmtId="0" fontId="13" fillId="34" borderId="30" xfId="281" applyFont="1" applyFill="1" applyBorder="1" applyAlignment="1">
      <alignment horizontal="center" vertical="center"/>
      <protection/>
    </xf>
    <xf numFmtId="0" fontId="13" fillId="34" borderId="43" xfId="281" applyFont="1" applyFill="1" applyBorder="1" applyAlignment="1">
      <alignment horizontal="center" vertical="center" wrapText="1"/>
      <protection/>
    </xf>
    <xf numFmtId="0" fontId="13" fillId="34" borderId="60" xfId="281" applyFont="1" applyFill="1" applyBorder="1" applyAlignment="1">
      <alignment horizontal="center" vertical="center"/>
      <protection/>
    </xf>
    <xf numFmtId="39" fontId="13" fillId="34" borderId="29" xfId="280" applyNumberFormat="1" applyFont="1" applyFill="1" applyBorder="1" applyAlignment="1">
      <alignment horizontal="center"/>
      <protection/>
    </xf>
    <xf numFmtId="0" fontId="8" fillId="0" borderId="17" xfId="228" applyFont="1" applyFill="1" applyBorder="1" applyAlignment="1">
      <alignment horizontal="right"/>
      <protection/>
    </xf>
    <xf numFmtId="0" fontId="8" fillId="0" borderId="19" xfId="228" applyFont="1" applyFill="1" applyBorder="1" applyAlignment="1">
      <alignment horizontal="right"/>
      <protection/>
    </xf>
    <xf numFmtId="178" fontId="8" fillId="0" borderId="17" xfId="228" applyNumberFormat="1" applyFont="1" applyFill="1" applyBorder="1" applyAlignment="1" quotePrefix="1">
      <alignment/>
      <protection/>
    </xf>
    <xf numFmtId="0" fontId="8" fillId="0" borderId="18" xfId="228" applyFont="1" applyFill="1" applyBorder="1" applyAlignment="1">
      <alignment horizontal="right"/>
      <protection/>
    </xf>
    <xf numFmtId="179" fontId="8" fillId="0" borderId="57" xfId="228" applyNumberFormat="1" applyFont="1" applyFill="1" applyBorder="1" applyAlignment="1" quotePrefix="1">
      <alignment/>
      <protection/>
    </xf>
    <xf numFmtId="179" fontId="8" fillId="0" borderId="18" xfId="210" applyNumberFormat="1" applyFont="1" applyFill="1" applyBorder="1">
      <alignment/>
      <protection/>
    </xf>
    <xf numFmtId="169" fontId="8" fillId="0" borderId="17" xfId="228" applyNumberFormat="1" applyFont="1" applyFill="1" applyBorder="1" applyAlignment="1">
      <alignment horizontal="right"/>
      <protection/>
    </xf>
    <xf numFmtId="2" fontId="8" fillId="0" borderId="19" xfId="228" applyNumberFormat="1" applyFont="1" applyFill="1" applyBorder="1" applyAlignment="1">
      <alignment horizontal="right"/>
      <protection/>
    </xf>
    <xf numFmtId="178" fontId="8" fillId="0" borderId="17" xfId="228" applyNumberFormat="1" applyFont="1" applyFill="1" applyBorder="1" applyAlignment="1" quotePrefix="1">
      <alignment horizontal="right"/>
      <protection/>
    </xf>
    <xf numFmtId="2" fontId="8" fillId="0" borderId="18" xfId="228" applyNumberFormat="1" applyFont="1" applyFill="1" applyBorder="1" applyAlignment="1">
      <alignment horizontal="right"/>
      <protection/>
    </xf>
    <xf numFmtId="1" fontId="8" fillId="0" borderId="17" xfId="228" applyNumberFormat="1" applyFont="1" applyFill="1" applyBorder="1" applyAlignment="1">
      <alignment horizontal="right"/>
      <protection/>
    </xf>
    <xf numFmtId="179" fontId="8" fillId="0" borderId="57" xfId="228" applyNumberFormat="1" applyFont="1" applyFill="1" applyBorder="1" applyAlignment="1" quotePrefix="1">
      <alignment horizontal="right"/>
      <protection/>
    </xf>
    <xf numFmtId="2" fontId="8" fillId="0" borderId="17" xfId="228" applyNumberFormat="1" applyFont="1" applyFill="1" applyBorder="1" applyAlignment="1">
      <alignment horizontal="right"/>
      <protection/>
    </xf>
    <xf numFmtId="179" fontId="8" fillId="0" borderId="57" xfId="228" applyNumberFormat="1" applyFont="1" applyFill="1" applyBorder="1" applyAlignment="1">
      <alignment horizontal="right"/>
      <protection/>
    </xf>
    <xf numFmtId="169" fontId="8" fillId="0" borderId="17" xfId="228" applyNumberFormat="1" applyFont="1" applyFill="1" applyBorder="1" applyAlignment="1" quotePrefix="1">
      <alignment horizontal="right"/>
      <protection/>
    </xf>
    <xf numFmtId="178" fontId="8" fillId="0" borderId="17" xfId="228" applyNumberFormat="1" applyFont="1" applyFill="1" applyBorder="1" applyAlignment="1">
      <alignment horizontal="right"/>
      <protection/>
    </xf>
    <xf numFmtId="178" fontId="8" fillId="0" borderId="17" xfId="228" applyNumberFormat="1" applyFont="1" applyFill="1" applyBorder="1">
      <alignment/>
      <protection/>
    </xf>
    <xf numFmtId="179" fontId="8" fillId="0" borderId="57" xfId="228" applyNumberFormat="1" applyFont="1" applyFill="1" applyBorder="1">
      <alignment/>
      <protection/>
    </xf>
    <xf numFmtId="178" fontId="8" fillId="0" borderId="18" xfId="210" applyNumberFormat="1" applyFont="1" applyFill="1" applyBorder="1">
      <alignment/>
      <protection/>
    </xf>
    <xf numFmtId="178" fontId="8" fillId="0" borderId="25" xfId="210" applyNumberFormat="1" applyFont="1" applyFill="1" applyBorder="1" applyAlignment="1">
      <alignment horizontal="center"/>
      <protection/>
    </xf>
    <xf numFmtId="0" fontId="8" fillId="0" borderId="37" xfId="0" applyFont="1" applyBorder="1" applyAlignment="1">
      <alignment/>
    </xf>
    <xf numFmtId="169" fontId="8" fillId="0" borderId="24" xfId="228" applyNumberFormat="1" applyFont="1" applyFill="1" applyBorder="1" applyAlignment="1">
      <alignment horizontal="right"/>
      <protection/>
    </xf>
    <xf numFmtId="2" fontId="8" fillId="0" borderId="72" xfId="228" applyNumberFormat="1" applyFont="1" applyFill="1" applyBorder="1" applyAlignment="1">
      <alignment horizontal="right"/>
      <protection/>
    </xf>
    <xf numFmtId="178" fontId="8" fillId="0" borderId="24" xfId="228" applyNumberFormat="1" applyFont="1" applyFill="1" applyBorder="1" applyAlignment="1">
      <alignment horizontal="right"/>
      <protection/>
    </xf>
    <xf numFmtId="2" fontId="8" fillId="0" borderId="58" xfId="228" applyNumberFormat="1" applyFont="1" applyFill="1" applyBorder="1" applyAlignment="1">
      <alignment horizontal="right"/>
      <protection/>
    </xf>
    <xf numFmtId="2" fontId="8" fillId="0" borderId="24" xfId="228" applyNumberFormat="1" applyFont="1" applyFill="1" applyBorder="1" applyAlignment="1">
      <alignment horizontal="right"/>
      <protection/>
    </xf>
    <xf numFmtId="179" fontId="8" fillId="0" borderId="59" xfId="228" applyNumberFormat="1" applyFont="1" applyFill="1" applyBorder="1" applyAlignment="1">
      <alignment horizontal="right"/>
      <protection/>
    </xf>
    <xf numFmtId="178" fontId="13" fillId="0" borderId="37" xfId="228" applyNumberFormat="1" applyFont="1" applyFill="1" applyBorder="1" applyAlignment="1">
      <alignment vertical="center"/>
      <protection/>
    </xf>
    <xf numFmtId="2" fontId="13" fillId="0" borderId="24" xfId="228" applyNumberFormat="1" applyFont="1" applyFill="1" applyBorder="1" applyAlignment="1">
      <alignment horizontal="right"/>
      <protection/>
    </xf>
    <xf numFmtId="179" fontId="13" fillId="0" borderId="59" xfId="228" applyNumberFormat="1" applyFont="1" applyFill="1" applyBorder="1" applyAlignment="1">
      <alignment vertical="center"/>
      <protection/>
    </xf>
    <xf numFmtId="178" fontId="13" fillId="0" borderId="76" xfId="210" applyNumberFormat="1" applyFont="1" applyFill="1" applyBorder="1" applyAlignment="1">
      <alignment vertical="center"/>
      <protection/>
    </xf>
    <xf numFmtId="178" fontId="13" fillId="0" borderId="77" xfId="210" applyNumberFormat="1" applyFont="1" applyFill="1" applyBorder="1" applyAlignment="1">
      <alignment vertical="center"/>
      <protection/>
    </xf>
    <xf numFmtId="178" fontId="13" fillId="0" borderId="78" xfId="210" applyNumberFormat="1" applyFont="1" applyFill="1" applyBorder="1" applyAlignment="1">
      <alignment vertical="center"/>
      <protection/>
    </xf>
    <xf numFmtId="178" fontId="2" fillId="0" borderId="0" xfId="0" applyNumberFormat="1" applyFont="1" applyAlignment="1">
      <alignment/>
    </xf>
    <xf numFmtId="0" fontId="13" fillId="0" borderId="0" xfId="281" applyFont="1" applyFill="1" applyBorder="1" applyAlignment="1">
      <alignment horizontal="center" vertical="center" wrapText="1"/>
      <protection/>
    </xf>
    <xf numFmtId="0" fontId="13" fillId="0" borderId="0" xfId="281" applyFont="1" applyFill="1" applyBorder="1" applyAlignment="1">
      <alignment horizontal="center" vertical="center"/>
      <protection/>
    </xf>
    <xf numFmtId="0" fontId="13" fillId="34" borderId="29" xfId="281" applyFont="1" applyFill="1" applyBorder="1" applyAlignment="1">
      <alignment horizontal="center" vertical="center" wrapText="1"/>
      <protection/>
    </xf>
    <xf numFmtId="0" fontId="8" fillId="0" borderId="25" xfId="228" applyFont="1" applyFill="1" applyBorder="1" applyAlignment="1">
      <alignment horizontal="right"/>
      <protection/>
    </xf>
    <xf numFmtId="0" fontId="8" fillId="0" borderId="0" xfId="228" applyFont="1" applyFill="1" applyBorder="1" applyAlignment="1">
      <alignment horizontal="right"/>
      <protection/>
    </xf>
    <xf numFmtId="179" fontId="8" fillId="0" borderId="0" xfId="228" applyNumberFormat="1" applyFont="1" applyFill="1" applyBorder="1" applyAlignment="1" quotePrefix="1">
      <alignment/>
      <protection/>
    </xf>
    <xf numFmtId="2" fontId="8" fillId="0" borderId="25" xfId="228" applyNumberFormat="1" applyFont="1" applyFill="1" applyBorder="1" applyAlignment="1">
      <alignment horizontal="right"/>
      <protection/>
    </xf>
    <xf numFmtId="1" fontId="8" fillId="0" borderId="0" xfId="228" applyNumberFormat="1" applyFont="1" applyFill="1" applyBorder="1" applyAlignment="1">
      <alignment horizontal="right"/>
      <protection/>
    </xf>
    <xf numFmtId="179" fontId="8" fillId="0" borderId="0" xfId="228" applyNumberFormat="1" applyFont="1" applyFill="1" applyBorder="1" applyAlignment="1" quotePrefix="1">
      <alignment horizontal="right"/>
      <protection/>
    </xf>
    <xf numFmtId="2" fontId="8" fillId="0" borderId="0" xfId="228" applyNumberFormat="1" applyFont="1" applyFill="1" applyBorder="1" applyAlignment="1">
      <alignment horizontal="right"/>
      <protection/>
    </xf>
    <xf numFmtId="179" fontId="8" fillId="0" borderId="0" xfId="228" applyNumberFormat="1" applyFont="1" applyFill="1" applyBorder="1" applyAlignment="1">
      <alignment horizontal="right"/>
      <protection/>
    </xf>
    <xf numFmtId="179" fontId="8" fillId="0" borderId="0" xfId="228" applyNumberFormat="1" applyFont="1" applyFill="1" applyBorder="1">
      <alignment/>
      <protection/>
    </xf>
    <xf numFmtId="2" fontId="2" fillId="0" borderId="0" xfId="0" applyNumberFormat="1" applyFont="1" applyAlignment="1">
      <alignment/>
    </xf>
    <xf numFmtId="0" fontId="8" fillId="0" borderId="17" xfId="228" applyFont="1" applyFill="1" applyBorder="1" applyAlignment="1" quotePrefix="1">
      <alignment horizontal="right"/>
      <protection/>
    </xf>
    <xf numFmtId="2" fontId="8" fillId="0" borderId="32" xfId="228" applyNumberFormat="1" applyFont="1" applyFill="1" applyBorder="1" applyAlignment="1">
      <alignment horizontal="right"/>
      <protection/>
    </xf>
    <xf numFmtId="2" fontId="13" fillId="0" borderId="32" xfId="228" applyNumberFormat="1" applyFont="1" applyFill="1" applyBorder="1" applyAlignment="1">
      <alignment horizontal="right"/>
      <protection/>
    </xf>
    <xf numFmtId="2" fontId="13" fillId="0" borderId="0" xfId="228" applyNumberFormat="1" applyFont="1" applyFill="1" applyBorder="1" applyAlignment="1">
      <alignment horizontal="right"/>
      <protection/>
    </xf>
    <xf numFmtId="179" fontId="13" fillId="0" borderId="0" xfId="228" applyNumberFormat="1" applyFont="1" applyFill="1" applyBorder="1" applyAlignment="1">
      <alignment vertical="center"/>
      <protection/>
    </xf>
    <xf numFmtId="43" fontId="2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Fill="1" applyAlignment="1">
      <alignment vertical="center"/>
    </xf>
    <xf numFmtId="0" fontId="15" fillId="0" borderId="71" xfId="161" applyFont="1" applyBorder="1" applyAlignment="1">
      <alignment horizontal="right"/>
      <protection/>
    </xf>
    <xf numFmtId="0" fontId="13" fillId="34" borderId="30" xfId="161" applyFont="1" applyFill="1" applyBorder="1">
      <alignment/>
      <protection/>
    </xf>
    <xf numFmtId="0" fontId="13" fillId="34" borderId="53" xfId="161" applyFont="1" applyFill="1" applyBorder="1">
      <alignment/>
      <protection/>
    </xf>
    <xf numFmtId="0" fontId="13" fillId="34" borderId="31" xfId="161" applyFont="1" applyFill="1" applyBorder="1">
      <alignment/>
      <protection/>
    </xf>
    <xf numFmtId="0" fontId="13" fillId="34" borderId="70" xfId="161" applyFont="1" applyFill="1" applyBorder="1">
      <alignment/>
      <protection/>
    </xf>
    <xf numFmtId="0" fontId="13" fillId="34" borderId="50" xfId="161" applyFont="1" applyFill="1" applyBorder="1">
      <alignment/>
      <protection/>
    </xf>
    <xf numFmtId="0" fontId="8" fillId="0" borderId="26" xfId="161" applyFont="1" applyFill="1" applyBorder="1">
      <alignment/>
      <protection/>
    </xf>
    <xf numFmtId="178" fontId="8" fillId="0" borderId="17" xfId="214" applyNumberFormat="1" applyFont="1" applyFill="1" applyBorder="1">
      <alignment/>
      <protection/>
    </xf>
    <xf numFmtId="179" fontId="8" fillId="0" borderId="17" xfId="214" applyNumberFormat="1" applyFont="1" applyFill="1" applyBorder="1">
      <alignment/>
      <protection/>
    </xf>
    <xf numFmtId="179" fontId="8" fillId="0" borderId="25" xfId="214" applyNumberFormat="1" applyFont="1" applyFill="1" applyBorder="1">
      <alignment/>
      <protection/>
    </xf>
    <xf numFmtId="178" fontId="8" fillId="0" borderId="17" xfId="214" applyNumberFormat="1" applyFont="1" applyFill="1" applyBorder="1" applyAlignment="1">
      <alignment/>
      <protection/>
    </xf>
    <xf numFmtId="179" fontId="8" fillId="0" borderId="18" xfId="214" applyNumberFormat="1" applyFont="1" applyFill="1" applyBorder="1">
      <alignment/>
      <protection/>
    </xf>
    <xf numFmtId="178" fontId="8" fillId="0" borderId="17" xfId="44" applyNumberFormat="1" applyFont="1" applyBorder="1" applyAlignment="1">
      <alignment/>
    </xf>
    <xf numFmtId="179" fontId="8" fillId="0" borderId="25" xfId="161" applyNumberFormat="1" applyFont="1" applyBorder="1">
      <alignment/>
      <protection/>
    </xf>
    <xf numFmtId="178" fontId="8" fillId="0" borderId="17" xfId="111" applyNumberFormat="1" applyFont="1" applyBorder="1" applyAlignment="1">
      <alignment/>
    </xf>
    <xf numFmtId="178" fontId="8" fillId="0" borderId="17" xfId="111" applyNumberFormat="1" applyFont="1" applyBorder="1" applyAlignment="1">
      <alignment/>
    </xf>
    <xf numFmtId="178" fontId="8" fillId="0" borderId="17" xfId="161" applyNumberFormat="1" applyFont="1" applyBorder="1">
      <alignment/>
      <protection/>
    </xf>
    <xf numFmtId="178" fontId="8" fillId="0" borderId="17" xfId="214" applyNumberFormat="1" applyFont="1" applyBorder="1">
      <alignment/>
      <protection/>
    </xf>
    <xf numFmtId="179" fontId="8" fillId="0" borderId="0" xfId="214" applyNumberFormat="1" applyFont="1" applyBorder="1">
      <alignment/>
      <protection/>
    </xf>
    <xf numFmtId="0" fontId="8" fillId="0" borderId="56" xfId="161" applyFont="1" applyFill="1" applyBorder="1">
      <alignment/>
      <protection/>
    </xf>
    <xf numFmtId="178" fontId="8" fillId="0" borderId="31" xfId="214" applyNumberFormat="1" applyFont="1" applyBorder="1">
      <alignment/>
      <protection/>
    </xf>
    <xf numFmtId="179" fontId="8" fillId="0" borderId="31" xfId="214" applyNumberFormat="1" applyFont="1" applyFill="1" applyBorder="1">
      <alignment/>
      <protection/>
    </xf>
    <xf numFmtId="178" fontId="8" fillId="0" borderId="31" xfId="214" applyNumberFormat="1" applyFont="1" applyFill="1" applyBorder="1">
      <alignment/>
      <protection/>
    </xf>
    <xf numFmtId="179" fontId="8" fillId="0" borderId="51" xfId="214" applyNumberFormat="1" applyFont="1" applyFill="1" applyBorder="1">
      <alignment/>
      <protection/>
    </xf>
    <xf numFmtId="179" fontId="8" fillId="0" borderId="50" xfId="214" applyNumberFormat="1" applyFont="1" applyBorder="1">
      <alignment/>
      <protection/>
    </xf>
    <xf numFmtId="0" fontId="13" fillId="0" borderId="37" xfId="161" applyFont="1" applyBorder="1" applyAlignment="1" applyProtection="1">
      <alignment horizontal="left" vertical="center"/>
      <protection/>
    </xf>
    <xf numFmtId="178" fontId="13" fillId="0" borderId="24" xfId="214" applyNumberFormat="1" applyFont="1" applyFill="1" applyBorder="1">
      <alignment/>
      <protection/>
    </xf>
    <xf numFmtId="179" fontId="13" fillId="0" borderId="72" xfId="214" applyNumberFormat="1" applyFont="1" applyBorder="1">
      <alignment/>
      <protection/>
    </xf>
    <xf numFmtId="170" fontId="13" fillId="0" borderId="24" xfId="44" applyNumberFormat="1" applyFont="1" applyBorder="1" applyAlignment="1">
      <alignment/>
    </xf>
    <xf numFmtId="43" fontId="13" fillId="0" borderId="34" xfId="44" applyFont="1" applyBorder="1" applyAlignment="1" quotePrefix="1">
      <alignment horizontal="center"/>
    </xf>
    <xf numFmtId="178" fontId="13" fillId="0" borderId="33" xfId="214" applyNumberFormat="1" applyFont="1" applyFill="1" applyBorder="1">
      <alignment/>
      <protection/>
    </xf>
    <xf numFmtId="2" fontId="13" fillId="0" borderId="71" xfId="214" applyNumberFormat="1" applyFont="1" applyBorder="1">
      <alignment/>
      <protection/>
    </xf>
    <xf numFmtId="170" fontId="13" fillId="0" borderId="33" xfId="44" applyNumberFormat="1" applyFont="1" applyBorder="1" applyAlignment="1">
      <alignment/>
    </xf>
    <xf numFmtId="0" fontId="8" fillId="0" borderId="0" xfId="161" applyFont="1" applyFill="1" applyBorder="1">
      <alignment/>
      <protection/>
    </xf>
    <xf numFmtId="43" fontId="2" fillId="0" borderId="0" xfId="161" applyNumberFormat="1">
      <alignment/>
      <protection/>
    </xf>
    <xf numFmtId="0" fontId="13" fillId="34" borderId="45" xfId="161" applyNumberFormat="1" applyFont="1" applyFill="1" applyBorder="1" applyAlignment="1">
      <alignment horizontal="center"/>
      <protection/>
    </xf>
    <xf numFmtId="0" fontId="13" fillId="34" borderId="45" xfId="161" applyFont="1" applyFill="1" applyBorder="1" applyAlignment="1">
      <alignment horizontal="center"/>
      <protection/>
    </xf>
    <xf numFmtId="0" fontId="13" fillId="34" borderId="79" xfId="161" applyFont="1" applyFill="1" applyBorder="1" applyAlignment="1">
      <alignment horizontal="center"/>
      <protection/>
    </xf>
    <xf numFmtId="0" fontId="13" fillId="34" borderId="50" xfId="161" applyFont="1" applyFill="1" applyBorder="1" applyAlignment="1">
      <alignment horizontal="center"/>
      <protection/>
    </xf>
    <xf numFmtId="0" fontId="13" fillId="34" borderId="70" xfId="161" applyFont="1" applyFill="1" applyBorder="1" applyAlignment="1">
      <alignment horizontal="center"/>
      <protection/>
    </xf>
    <xf numFmtId="0" fontId="13" fillId="0" borderId="39" xfId="161" applyFont="1" applyFill="1" applyBorder="1">
      <alignment/>
      <protection/>
    </xf>
    <xf numFmtId="0" fontId="8" fillId="0" borderId="0" xfId="161" applyFont="1" applyFill="1" applyBorder="1" applyAlignment="1">
      <alignment horizontal="center"/>
      <protection/>
    </xf>
    <xf numFmtId="0" fontId="2" fillId="0" borderId="0" xfId="161" applyFont="1" applyFill="1" applyBorder="1">
      <alignment/>
      <protection/>
    </xf>
    <xf numFmtId="169" fontId="8" fillId="0" borderId="0" xfId="161" applyNumberFormat="1" applyFont="1" applyFill="1" applyBorder="1" applyAlignment="1">
      <alignment horizontal="center"/>
      <protection/>
    </xf>
    <xf numFmtId="0" fontId="2" fillId="0" borderId="57" xfId="161" applyFont="1" applyFill="1" applyBorder="1">
      <alignment/>
      <protection/>
    </xf>
    <xf numFmtId="0" fontId="8" fillId="0" borderId="0" xfId="161" applyFont="1" applyFill="1" applyBorder="1" applyAlignment="1">
      <alignment horizontal="left" indent="2"/>
      <protection/>
    </xf>
    <xf numFmtId="169" fontId="8" fillId="0" borderId="57" xfId="161" applyNumberFormat="1" applyFont="1" applyFill="1" applyBorder="1" applyAlignment="1">
      <alignment horizontal="center"/>
      <protection/>
    </xf>
    <xf numFmtId="0" fontId="8" fillId="0" borderId="39" xfId="161" applyFont="1" applyFill="1" applyBorder="1">
      <alignment/>
      <protection/>
    </xf>
    <xf numFmtId="169" fontId="8" fillId="0" borderId="50" xfId="161" applyNumberFormat="1" applyFont="1" applyFill="1" applyBorder="1" applyAlignment="1">
      <alignment horizontal="center"/>
      <protection/>
    </xf>
    <xf numFmtId="0" fontId="24" fillId="0" borderId="0" xfId="161" applyFont="1" applyFill="1" applyBorder="1" applyAlignment="1">
      <alignment horizontal="center"/>
      <protection/>
    </xf>
    <xf numFmtId="2" fontId="8" fillId="0" borderId="0" xfId="161" applyNumberFormat="1" applyFont="1" applyFill="1" applyBorder="1" applyAlignment="1">
      <alignment horizontal="center"/>
      <protection/>
    </xf>
    <xf numFmtId="2" fontId="8" fillId="0" borderId="57" xfId="161" applyNumberFormat="1" applyFont="1" applyFill="1" applyBorder="1" applyAlignment="1">
      <alignment horizontal="center"/>
      <protection/>
    </xf>
    <xf numFmtId="169" fontId="8" fillId="35" borderId="0" xfId="161" applyNumberFormat="1" applyFont="1" applyFill="1" applyBorder="1" applyAlignment="1">
      <alignment horizontal="center"/>
      <protection/>
    </xf>
    <xf numFmtId="169" fontId="24" fillId="0" borderId="0" xfId="161" applyNumberFormat="1" applyFont="1" applyFill="1" applyBorder="1" applyAlignment="1">
      <alignment horizontal="center"/>
      <protection/>
    </xf>
    <xf numFmtId="0" fontId="8" fillId="0" borderId="73" xfId="161" applyFont="1" applyFill="1" applyBorder="1">
      <alignment/>
      <protection/>
    </xf>
    <xf numFmtId="0" fontId="8" fillId="0" borderId="50" xfId="161" applyFont="1" applyFill="1" applyBorder="1">
      <alignment/>
      <protection/>
    </xf>
    <xf numFmtId="0" fontId="24" fillId="0" borderId="50" xfId="161" applyFont="1" applyFill="1" applyBorder="1" applyAlignment="1">
      <alignment horizontal="center"/>
      <protection/>
    </xf>
    <xf numFmtId="0" fontId="24" fillId="0" borderId="70" xfId="161" applyFont="1" applyFill="1" applyBorder="1" applyAlignment="1">
      <alignment horizontal="center"/>
      <protection/>
    </xf>
    <xf numFmtId="0" fontId="24" fillId="0" borderId="57" xfId="161" applyFont="1" applyFill="1" applyBorder="1" applyAlignment="1">
      <alignment horizontal="center"/>
      <protection/>
    </xf>
    <xf numFmtId="0" fontId="8" fillId="0" borderId="0" xfId="161" applyFont="1" applyFill="1" applyBorder="1" applyAlignment="1" quotePrefix="1">
      <alignment horizontal="left"/>
      <protection/>
    </xf>
    <xf numFmtId="181" fontId="8" fillId="0" borderId="0" xfId="161" applyNumberFormat="1" applyFont="1" applyFill="1" applyBorder="1" applyAlignment="1">
      <alignment horizontal="center"/>
      <protection/>
    </xf>
    <xf numFmtId="2" fontId="8" fillId="0" borderId="50" xfId="161" applyNumberFormat="1" applyFont="1" applyFill="1" applyBorder="1" applyAlignment="1">
      <alignment horizontal="center"/>
      <protection/>
    </xf>
    <xf numFmtId="0" fontId="13" fillId="0" borderId="47" xfId="161" applyFont="1" applyFill="1" applyBorder="1" applyAlignment="1">
      <alignment vertical="center"/>
      <protection/>
    </xf>
    <xf numFmtId="0" fontId="8" fillId="0" borderId="50" xfId="161" applyFont="1" applyFill="1" applyBorder="1" applyAlignment="1" quotePrefix="1">
      <alignment horizontal="left" vertical="center"/>
      <protection/>
    </xf>
    <xf numFmtId="0" fontId="8" fillId="0" borderId="52" xfId="161" applyFont="1" applyFill="1" applyBorder="1" applyAlignment="1">
      <alignment vertical="center"/>
      <protection/>
    </xf>
    <xf numFmtId="2" fontId="8" fillId="0" borderId="52" xfId="161" applyNumberFormat="1" applyFont="1" applyFill="1" applyBorder="1" applyAlignment="1">
      <alignment horizontal="center"/>
      <protection/>
    </xf>
    <xf numFmtId="2" fontId="8" fillId="0" borderId="12" xfId="161" applyNumberFormat="1" applyFont="1" applyFill="1" applyBorder="1" applyAlignment="1">
      <alignment horizontal="center"/>
      <protection/>
    </xf>
    <xf numFmtId="2" fontId="8" fillId="0" borderId="60" xfId="161" applyNumberFormat="1" applyFont="1" applyFill="1" applyBorder="1" applyAlignment="1">
      <alignment horizontal="center"/>
      <protection/>
    </xf>
    <xf numFmtId="0" fontId="13" fillId="0" borderId="47" xfId="161" applyFont="1" applyBorder="1">
      <alignment/>
      <protection/>
    </xf>
    <xf numFmtId="0" fontId="8" fillId="0" borderId="52" xfId="161" applyFont="1" applyFill="1" applyBorder="1" applyAlignment="1" quotePrefix="1">
      <alignment horizontal="left" vertical="center"/>
      <protection/>
    </xf>
    <xf numFmtId="2" fontId="8" fillId="35" borderId="52" xfId="161" applyNumberFormat="1" applyFont="1" applyFill="1" applyBorder="1" applyAlignment="1">
      <alignment horizontal="center"/>
      <protection/>
    </xf>
    <xf numFmtId="2" fontId="10" fillId="0" borderId="52" xfId="79" applyNumberFormat="1" applyFont="1" applyFill="1" applyBorder="1" applyAlignment="1" applyProtection="1">
      <alignment horizontal="center"/>
      <protection/>
    </xf>
    <xf numFmtId="0" fontId="13" fillId="0" borderId="52" xfId="161" applyFont="1" applyFill="1" applyBorder="1" applyAlignment="1">
      <alignment vertical="top" wrapText="1"/>
      <protection/>
    </xf>
    <xf numFmtId="2" fontId="10" fillId="0" borderId="52" xfId="44" applyNumberFormat="1" applyFont="1" applyFill="1" applyBorder="1" applyAlignment="1" applyProtection="1">
      <alignment horizontal="center"/>
      <protection/>
    </xf>
    <xf numFmtId="0" fontId="13" fillId="0" borderId="66" xfId="161" applyFont="1" applyBorder="1">
      <alignment/>
      <protection/>
    </xf>
    <xf numFmtId="0" fontId="13" fillId="0" borderId="80" xfId="161" applyFont="1" applyFill="1" applyBorder="1" applyAlignment="1">
      <alignment/>
      <protection/>
    </xf>
    <xf numFmtId="2" fontId="8" fillId="35" borderId="80" xfId="161" applyNumberFormat="1" applyFont="1" applyFill="1" applyBorder="1" applyAlignment="1">
      <alignment horizontal="center"/>
      <protection/>
    </xf>
    <xf numFmtId="2" fontId="8" fillId="0" borderId="80" xfId="161" applyNumberFormat="1" applyFont="1" applyFill="1" applyBorder="1" applyAlignment="1">
      <alignment horizontal="center"/>
      <protection/>
    </xf>
    <xf numFmtId="2" fontId="8" fillId="0" borderId="71" xfId="161" applyNumberFormat="1" applyFont="1" applyFill="1" applyBorder="1" applyAlignment="1">
      <alignment horizontal="center"/>
      <protection/>
    </xf>
    <xf numFmtId="2" fontId="8" fillId="0" borderId="81" xfId="161" applyNumberFormat="1" applyFont="1" applyFill="1" applyBorder="1" applyAlignment="1">
      <alignment horizontal="center"/>
      <protection/>
    </xf>
    <xf numFmtId="0" fontId="13" fillId="0" borderId="0" xfId="161" applyFont="1" applyBorder="1">
      <alignment/>
      <protection/>
    </xf>
    <xf numFmtId="0" fontId="13" fillId="0" borderId="0" xfId="161" applyFont="1" applyFill="1" applyBorder="1" applyAlignment="1">
      <alignment/>
      <protection/>
    </xf>
    <xf numFmtId="0" fontId="8" fillId="0" borderId="0" xfId="161" applyFont="1" applyFill="1" applyAlignment="1">
      <alignment horizontal="left"/>
      <protection/>
    </xf>
    <xf numFmtId="2" fontId="2" fillId="0" borderId="0" xfId="161" applyNumberFormat="1" applyFont="1" applyFill="1">
      <alignment/>
      <protection/>
    </xf>
    <xf numFmtId="0" fontId="13" fillId="0" borderId="0" xfId="161" applyFont="1" applyFill="1" applyBorder="1" applyAlignment="1">
      <alignment horizontal="left" vertical="center"/>
      <protection/>
    </xf>
    <xf numFmtId="0" fontId="8" fillId="0" borderId="0" xfId="161" applyFont="1" applyFill="1" applyBorder="1" applyAlignment="1">
      <alignment horizontal="left"/>
      <protection/>
    </xf>
    <xf numFmtId="0" fontId="13" fillId="0" borderId="0" xfId="161" applyFont="1" applyFill="1" applyBorder="1">
      <alignment/>
      <protection/>
    </xf>
    <xf numFmtId="0" fontId="8" fillId="0" borderId="0" xfId="161" applyFont="1" applyAlignment="1">
      <alignment horizontal="center" vertical="center"/>
      <protection/>
    </xf>
    <xf numFmtId="0" fontId="8" fillId="0" borderId="0" xfId="161" applyFont="1" applyAlignment="1" applyProtection="1">
      <alignment horizontal="center" vertical="center"/>
      <protection/>
    </xf>
    <xf numFmtId="0" fontId="21" fillId="0" borderId="0" xfId="161" applyFont="1" applyAlignment="1">
      <alignment horizontal="center" vertical="center"/>
      <protection/>
    </xf>
    <xf numFmtId="0" fontId="14" fillId="0" borderId="71" xfId="161" applyFont="1" applyBorder="1" applyAlignment="1">
      <alignment horizontal="right" vertical="center"/>
      <protection/>
    </xf>
    <xf numFmtId="0" fontId="13" fillId="34" borderId="48" xfId="280" applyFont="1" applyFill="1" applyBorder="1" applyAlignment="1" applyProtection="1">
      <alignment horizontal="center" vertical="center"/>
      <protection/>
    </xf>
    <xf numFmtId="0" fontId="13" fillId="34" borderId="30" xfId="280" applyFont="1" applyFill="1" applyBorder="1" applyAlignment="1" applyProtection="1">
      <alignment horizontal="center" vertical="center"/>
      <protection/>
    </xf>
    <xf numFmtId="0" fontId="13" fillId="34" borderId="43" xfId="280" applyFont="1" applyFill="1" applyBorder="1" applyAlignment="1" applyProtection="1">
      <alignment horizontal="center" vertical="center"/>
      <protection/>
    </xf>
    <xf numFmtId="0" fontId="13" fillId="34" borderId="29" xfId="280" applyFont="1" applyFill="1" applyBorder="1" applyAlignment="1" applyProtection="1" quotePrefix="1">
      <alignment horizontal="center" vertical="center"/>
      <protection/>
    </xf>
    <xf numFmtId="0" fontId="23" fillId="34" borderId="29" xfId="280" applyFont="1" applyFill="1" applyBorder="1" applyAlignment="1" quotePrefix="1">
      <alignment horizontal="center" vertical="center"/>
      <protection/>
    </xf>
    <xf numFmtId="0" fontId="8" fillId="0" borderId="28" xfId="161" applyFont="1" applyBorder="1" applyAlignment="1" applyProtection="1">
      <alignment horizontal="left" vertical="center"/>
      <protection/>
    </xf>
    <xf numFmtId="2" fontId="8" fillId="0" borderId="13" xfId="212" applyNumberFormat="1" applyFont="1" applyBorder="1" applyAlignment="1" applyProtection="1">
      <alignment horizontal="center" vertical="center"/>
      <protection/>
    </xf>
    <xf numFmtId="2" fontId="8" fillId="0" borderId="13" xfId="212" applyNumberFormat="1" applyFont="1" applyBorder="1" applyAlignment="1" applyProtection="1">
      <alignment horizontal="right" vertical="center"/>
      <protection/>
    </xf>
    <xf numFmtId="2" fontId="8" fillId="0" borderId="11" xfId="212" applyNumberFormat="1" applyFont="1" applyBorder="1" applyAlignment="1" applyProtection="1" quotePrefix="1">
      <alignment horizontal="right" vertical="center"/>
      <protection/>
    </xf>
    <xf numFmtId="2" fontId="8" fillId="0" borderId="12" xfId="212" applyNumberFormat="1" applyFont="1" applyBorder="1" applyAlignment="1" applyProtection="1" quotePrefix="1">
      <alignment horizontal="right" vertical="center"/>
      <protection/>
    </xf>
    <xf numFmtId="2" fontId="8" fillId="0" borderId="27" xfId="212" applyNumberFormat="1" applyFont="1" applyBorder="1" applyAlignment="1" applyProtection="1" quotePrefix="1">
      <alignment horizontal="right" vertical="center"/>
      <protection/>
    </xf>
    <xf numFmtId="0" fontId="8" fillId="0" borderId="13" xfId="212" applyFont="1" applyBorder="1" applyAlignment="1" applyProtection="1" quotePrefix="1">
      <alignment horizontal="right" vertical="center"/>
      <protection/>
    </xf>
    <xf numFmtId="0" fontId="8" fillId="0" borderId="11" xfId="212" applyFont="1" applyBorder="1" applyAlignment="1" applyProtection="1" quotePrefix="1">
      <alignment horizontal="right" vertical="center"/>
      <protection/>
    </xf>
    <xf numFmtId="0" fontId="8" fillId="0" borderId="0" xfId="212" applyFont="1" applyBorder="1" applyAlignment="1" applyProtection="1" quotePrefix="1">
      <alignment horizontal="right" vertical="center"/>
      <protection/>
    </xf>
    <xf numFmtId="2" fontId="21" fillId="0" borderId="25" xfId="161" applyNumberFormat="1" applyFont="1" applyFill="1" applyBorder="1" applyAlignment="1">
      <alignment horizontal="right" vertical="center"/>
      <protection/>
    </xf>
    <xf numFmtId="0" fontId="8" fillId="0" borderId="26" xfId="161" applyFont="1" applyBorder="1" applyAlignment="1" applyProtection="1">
      <alignment horizontal="left" vertical="center"/>
      <protection/>
    </xf>
    <xf numFmtId="2" fontId="8" fillId="0" borderId="19" xfId="212" applyNumberFormat="1" applyFont="1" applyBorder="1" applyAlignment="1" applyProtection="1">
      <alignment horizontal="center" vertical="center"/>
      <protection/>
    </xf>
    <xf numFmtId="2" fontId="8" fillId="0" borderId="19" xfId="212" applyNumberFormat="1" applyFont="1" applyBorder="1" applyAlignment="1" applyProtection="1">
      <alignment horizontal="right" vertical="center"/>
      <protection/>
    </xf>
    <xf numFmtId="2" fontId="8" fillId="0" borderId="17" xfId="212" applyNumberFormat="1" applyFont="1" applyBorder="1" applyAlignment="1" applyProtection="1">
      <alignment horizontal="right" vertical="center"/>
      <protection/>
    </xf>
    <xf numFmtId="2" fontId="8" fillId="0" borderId="0" xfId="212" applyNumberFormat="1" applyFont="1" applyBorder="1" applyAlignment="1" applyProtection="1">
      <alignment horizontal="right" vertical="center"/>
      <protection/>
    </xf>
    <xf numFmtId="2" fontId="8" fillId="0" borderId="25" xfId="212" applyNumberFormat="1" applyFont="1" applyBorder="1" applyAlignment="1" applyProtection="1">
      <alignment horizontal="right" vertical="center"/>
      <protection/>
    </xf>
    <xf numFmtId="0" fontId="8" fillId="0" borderId="19" xfId="212" applyFont="1" applyBorder="1" applyAlignment="1" applyProtection="1">
      <alignment horizontal="right" vertical="center"/>
      <protection/>
    </xf>
    <xf numFmtId="2" fontId="8" fillId="0" borderId="18" xfId="212" applyNumberFormat="1" applyFont="1" applyBorder="1" applyAlignment="1" applyProtection="1">
      <alignment horizontal="right" vertical="center"/>
      <protection/>
    </xf>
    <xf numFmtId="0" fontId="8" fillId="0" borderId="17" xfId="212" applyFont="1" applyBorder="1" applyAlignment="1" applyProtection="1">
      <alignment horizontal="right" vertical="center"/>
      <protection/>
    </xf>
    <xf numFmtId="0" fontId="8" fillId="0" borderId="18" xfId="212" applyFont="1" applyBorder="1" applyAlignment="1" applyProtection="1">
      <alignment horizontal="right" vertical="center"/>
      <protection/>
    </xf>
    <xf numFmtId="2" fontId="8" fillId="0" borderId="17" xfId="212" applyNumberFormat="1" applyFont="1" applyBorder="1" applyAlignment="1" applyProtection="1" quotePrefix="1">
      <alignment horizontal="right" vertical="center"/>
      <protection/>
    </xf>
    <xf numFmtId="2" fontId="8" fillId="0" borderId="0" xfId="212" applyNumberFormat="1" applyFont="1" applyBorder="1" applyAlignment="1" applyProtection="1" quotePrefix="1">
      <alignment horizontal="right" vertical="center"/>
      <protection/>
    </xf>
    <xf numFmtId="2" fontId="8" fillId="0" borderId="25" xfId="212" applyNumberFormat="1" applyFont="1" applyBorder="1" applyAlignment="1" applyProtection="1" quotePrefix="1">
      <alignment horizontal="right" vertical="center"/>
      <protection/>
    </xf>
    <xf numFmtId="0" fontId="8" fillId="0" borderId="19" xfId="212" applyFont="1" applyBorder="1" applyAlignment="1" applyProtection="1" quotePrefix="1">
      <alignment horizontal="right" vertical="center"/>
      <protection/>
    </xf>
    <xf numFmtId="2" fontId="8" fillId="0" borderId="18" xfId="212" applyNumberFormat="1" applyFont="1" applyBorder="1" applyAlignment="1" applyProtection="1" quotePrefix="1">
      <alignment horizontal="right" vertical="center"/>
      <protection/>
    </xf>
    <xf numFmtId="0" fontId="8" fillId="0" borderId="56" xfId="161" applyFont="1" applyBorder="1" applyAlignment="1" applyProtection="1">
      <alignment horizontal="left" vertical="center"/>
      <protection/>
    </xf>
    <xf numFmtId="2" fontId="8" fillId="0" borderId="53" xfId="212" applyNumberFormat="1" applyFont="1" applyBorder="1" applyAlignment="1" applyProtection="1">
      <alignment horizontal="center" vertical="center"/>
      <protection/>
    </xf>
    <xf numFmtId="2" fontId="8" fillId="0" borderId="53" xfId="212" applyNumberFormat="1" applyFont="1" applyBorder="1" applyAlignment="1" applyProtection="1">
      <alignment horizontal="right" vertical="center"/>
      <protection/>
    </xf>
    <xf numFmtId="2" fontId="8" fillId="0" borderId="49" xfId="212" applyNumberFormat="1" applyFont="1" applyBorder="1" applyAlignment="1" applyProtection="1">
      <alignment horizontal="right" vertical="center"/>
      <protection/>
    </xf>
    <xf numFmtId="2" fontId="8" fillId="0" borderId="51" xfId="212" applyNumberFormat="1" applyFont="1" applyBorder="1" applyAlignment="1" applyProtection="1">
      <alignment horizontal="right" vertical="center"/>
      <protection/>
    </xf>
    <xf numFmtId="0" fontId="8" fillId="0" borderId="53" xfId="212" applyFont="1" applyBorder="1" applyAlignment="1" applyProtection="1">
      <alignment horizontal="right" vertical="center"/>
      <protection/>
    </xf>
    <xf numFmtId="0" fontId="8" fillId="0" borderId="31" xfId="212" applyFont="1" applyBorder="1" applyAlignment="1" applyProtection="1">
      <alignment horizontal="right" vertical="center"/>
      <protection/>
    </xf>
    <xf numFmtId="0" fontId="23" fillId="0" borderId="37" xfId="161" applyFont="1" applyFill="1" applyBorder="1" applyAlignment="1">
      <alignment horizontal="center" vertical="center"/>
      <protection/>
    </xf>
    <xf numFmtId="2" fontId="23" fillId="0" borderId="54" xfId="212" applyNumberFormat="1" applyFont="1" applyBorder="1" applyAlignment="1">
      <alignment horizontal="center" vertical="center"/>
      <protection/>
    </xf>
    <xf numFmtId="2" fontId="23" fillId="0" borderId="54" xfId="212" applyNumberFormat="1" applyFont="1" applyBorder="1" applyAlignment="1">
      <alignment horizontal="right" vertical="center"/>
      <protection/>
    </xf>
    <xf numFmtId="2" fontId="23" fillId="0" borderId="44" xfId="212" applyNumberFormat="1" applyFont="1" applyBorder="1" applyAlignment="1">
      <alignment horizontal="right" vertical="center"/>
      <protection/>
    </xf>
    <xf numFmtId="2" fontId="23" fillId="0" borderId="34" xfId="212" applyNumberFormat="1" applyFont="1" applyBorder="1" applyAlignment="1">
      <alignment horizontal="right" vertical="center"/>
      <protection/>
    </xf>
    <xf numFmtId="0" fontId="23" fillId="0" borderId="54" xfId="212" applyFont="1" applyBorder="1" applyAlignment="1">
      <alignment horizontal="right" vertical="center"/>
      <protection/>
    </xf>
    <xf numFmtId="0" fontId="23" fillId="0" borderId="34" xfId="161" applyFont="1" applyFill="1" applyBorder="1" applyAlignment="1">
      <alignment horizontal="right" vertical="center"/>
      <protection/>
    </xf>
    <xf numFmtId="0" fontId="23" fillId="0" borderId="0" xfId="161" applyFont="1" applyAlignment="1">
      <alignment horizontal="center" vertical="center"/>
      <protection/>
    </xf>
    <xf numFmtId="0" fontId="21" fillId="0" borderId="0" xfId="161" applyFont="1" applyFill="1" applyAlignment="1">
      <alignment horizontal="center" vertical="center"/>
      <protection/>
    </xf>
    <xf numFmtId="39" fontId="13" fillId="0" borderId="0" xfId="0" applyNumberFormat="1" applyFont="1" applyAlignment="1" applyProtection="1">
      <alignment horizontal="center"/>
      <protection/>
    </xf>
    <xf numFmtId="0" fontId="15" fillId="0" borderId="0" xfId="0" applyFont="1" applyAlignment="1">
      <alignment horizontal="right"/>
    </xf>
    <xf numFmtId="39" fontId="13" fillId="37" borderId="30" xfId="0" applyNumberFormat="1" applyFont="1" applyFill="1" applyBorder="1" applyAlignment="1" applyProtection="1">
      <alignment horizontal="center" vertical="center"/>
      <protection/>
    </xf>
    <xf numFmtId="39" fontId="13" fillId="37" borderId="43" xfId="0" applyNumberFormat="1" applyFont="1" applyFill="1" applyBorder="1" applyAlignment="1" applyProtection="1">
      <alignment horizontal="center" vertical="center"/>
      <protection/>
    </xf>
    <xf numFmtId="39" fontId="13" fillId="37" borderId="29" xfId="0" applyNumberFormat="1" applyFont="1" applyFill="1" applyBorder="1" applyAlignment="1" applyProtection="1">
      <alignment horizontal="center" vertical="center" wrapText="1"/>
      <protection/>
    </xf>
    <xf numFmtId="0" fontId="13" fillId="37" borderId="48" xfId="0" applyFont="1" applyFill="1" applyBorder="1" applyAlignment="1">
      <alignment horizontal="right"/>
    </xf>
    <xf numFmtId="0" fontId="13" fillId="37" borderId="52" xfId="0" applyFont="1" applyFill="1" applyBorder="1" applyAlignment="1">
      <alignment horizontal="right"/>
    </xf>
    <xf numFmtId="0" fontId="13" fillId="37" borderId="30" xfId="0" applyFont="1" applyFill="1" applyBorder="1" applyAlignment="1">
      <alignment horizontal="right"/>
    </xf>
    <xf numFmtId="0" fontId="13" fillId="37" borderId="60" xfId="0" applyFont="1" applyFill="1" applyBorder="1" applyAlignment="1">
      <alignment horizontal="right"/>
    </xf>
    <xf numFmtId="178" fontId="8" fillId="0" borderId="17" xfId="226" applyNumberFormat="1" applyFont="1" applyFill="1" applyBorder="1">
      <alignment/>
      <protection/>
    </xf>
    <xf numFmtId="178" fontId="8" fillId="0" borderId="18" xfId="226" applyNumberFormat="1" applyFont="1" applyFill="1" applyBorder="1">
      <alignment/>
      <protection/>
    </xf>
    <xf numFmtId="178" fontId="8" fillId="0" borderId="17" xfId="226" applyNumberFormat="1" applyFont="1" applyFill="1" applyBorder="1" applyAlignment="1">
      <alignment/>
      <protection/>
    </xf>
    <xf numFmtId="178" fontId="8" fillId="0" borderId="19" xfId="226" applyNumberFormat="1" applyFont="1" applyFill="1" applyBorder="1">
      <alignment/>
      <protection/>
    </xf>
    <xf numFmtId="178" fontId="8" fillId="0" borderId="11" xfId="226" applyNumberFormat="1" applyFont="1" applyFill="1" applyBorder="1">
      <alignment/>
      <protection/>
    </xf>
    <xf numFmtId="178" fontId="8" fillId="0" borderId="0" xfId="226" applyNumberFormat="1" applyFont="1" applyFill="1" applyBorder="1">
      <alignment/>
      <protection/>
    </xf>
    <xf numFmtId="170" fontId="8" fillId="0" borderId="26" xfId="124" applyNumberFormat="1" applyFont="1" applyBorder="1" applyAlignment="1">
      <alignment horizontal="right" vertical="center"/>
    </xf>
    <xf numFmtId="170" fontId="8" fillId="0" borderId="0" xfId="124" applyNumberFormat="1" applyFont="1" applyBorder="1" applyAlignment="1">
      <alignment horizontal="right" vertical="center"/>
    </xf>
    <xf numFmtId="170" fontId="8" fillId="0" borderId="17" xfId="124" applyNumberFormat="1" applyFont="1" applyBorder="1" applyAlignment="1">
      <alignment horizontal="right" vertical="center"/>
    </xf>
    <xf numFmtId="170" fontId="8" fillId="0" borderId="57" xfId="124" applyNumberFormat="1" applyFont="1" applyBorder="1" applyAlignment="1">
      <alignment horizontal="right" vertical="center"/>
    </xf>
    <xf numFmtId="179" fontId="8" fillId="0" borderId="17" xfId="226" applyNumberFormat="1" applyFont="1" applyFill="1" applyBorder="1" applyAlignment="1">
      <alignment/>
      <protection/>
    </xf>
    <xf numFmtId="179" fontId="8" fillId="0" borderId="19" xfId="226" applyNumberFormat="1" applyFont="1" applyFill="1" applyBorder="1">
      <alignment/>
      <protection/>
    </xf>
    <xf numFmtId="170" fontId="8" fillId="0" borderId="26" xfId="124" applyNumberFormat="1" applyFont="1" applyFill="1" applyBorder="1" applyAlignment="1">
      <alignment horizontal="right" vertical="center"/>
    </xf>
    <xf numFmtId="170" fontId="8" fillId="0" borderId="0" xfId="124" applyNumberFormat="1" applyFont="1" applyFill="1" applyBorder="1" applyAlignment="1">
      <alignment horizontal="right" vertical="center"/>
    </xf>
    <xf numFmtId="170" fontId="8" fillId="0" borderId="17" xfId="124" applyNumberFormat="1" applyFont="1" applyFill="1" applyBorder="1" applyAlignment="1">
      <alignment horizontal="right" vertical="center"/>
    </xf>
    <xf numFmtId="170" fontId="8" fillId="0" borderId="57" xfId="124" applyNumberFormat="1" applyFont="1" applyFill="1" applyBorder="1" applyAlignment="1">
      <alignment horizontal="right" vertical="center"/>
    </xf>
    <xf numFmtId="178" fontId="8" fillId="0" borderId="17" xfId="226" applyNumberFormat="1" applyFont="1" applyBorder="1">
      <alignment/>
      <protection/>
    </xf>
    <xf numFmtId="178" fontId="21" fillId="0" borderId="17" xfId="226" applyNumberFormat="1" applyFont="1" applyFill="1" applyBorder="1">
      <alignment/>
      <protection/>
    </xf>
    <xf numFmtId="178" fontId="21" fillId="0" borderId="18" xfId="226" applyNumberFormat="1" applyFont="1" applyFill="1" applyBorder="1">
      <alignment/>
      <protection/>
    </xf>
    <xf numFmtId="170" fontId="8" fillId="0" borderId="39" xfId="124" applyNumberFormat="1" applyFont="1" applyFill="1" applyBorder="1" applyAlignment="1">
      <alignment horizontal="right" vertical="center"/>
    </xf>
    <xf numFmtId="170" fontId="8" fillId="0" borderId="18" xfId="124" applyNumberFormat="1" applyFont="1" applyFill="1" applyBorder="1" applyAlignment="1">
      <alignment horizontal="right" vertical="center"/>
    </xf>
    <xf numFmtId="178" fontId="8" fillId="0" borderId="31" xfId="226" applyNumberFormat="1" applyFont="1" applyFill="1" applyBorder="1">
      <alignment/>
      <protection/>
    </xf>
    <xf numFmtId="178" fontId="8" fillId="0" borderId="17" xfId="113" applyNumberFormat="1" applyFont="1" applyBorder="1" applyAlignment="1">
      <alignment/>
    </xf>
    <xf numFmtId="179" fontId="8" fillId="0" borderId="31" xfId="226" applyNumberFormat="1" applyFont="1" applyFill="1" applyBorder="1" applyAlignment="1">
      <alignment/>
      <protection/>
    </xf>
    <xf numFmtId="178" fontId="8" fillId="0" borderId="49" xfId="226" applyNumberFormat="1" applyFont="1" applyFill="1" applyBorder="1">
      <alignment/>
      <protection/>
    </xf>
    <xf numFmtId="170" fontId="8" fillId="0" borderId="56" xfId="124" applyNumberFormat="1" applyFont="1" applyFill="1" applyBorder="1" applyAlignment="1">
      <alignment horizontal="right" vertical="center"/>
    </xf>
    <xf numFmtId="170" fontId="8" fillId="0" borderId="50" xfId="124" applyNumberFormat="1" applyFont="1" applyFill="1" applyBorder="1" applyAlignment="1">
      <alignment horizontal="right" vertical="center"/>
    </xf>
    <xf numFmtId="170" fontId="8" fillId="0" borderId="31" xfId="124" applyNumberFormat="1" applyFont="1" applyFill="1" applyBorder="1" applyAlignment="1">
      <alignment horizontal="right" vertical="center"/>
    </xf>
    <xf numFmtId="170" fontId="8" fillId="0" borderId="70" xfId="124" applyNumberFormat="1" applyFont="1" applyFill="1" applyBorder="1" applyAlignment="1">
      <alignment horizontal="right" vertical="center"/>
    </xf>
    <xf numFmtId="0" fontId="13" fillId="0" borderId="37" xfId="0" applyFont="1" applyFill="1" applyBorder="1" applyAlignment="1">
      <alignment horizontal="center" vertical="center"/>
    </xf>
    <xf numFmtId="178" fontId="13" fillId="0" borderId="33" xfId="226" applyNumberFormat="1" applyFont="1" applyFill="1" applyBorder="1" applyAlignment="1">
      <alignment vertical="center"/>
      <protection/>
    </xf>
    <xf numFmtId="178" fontId="13" fillId="0" borderId="54" xfId="226" applyNumberFormat="1" applyFont="1" applyFill="1" applyBorder="1" applyAlignment="1">
      <alignment vertical="center"/>
      <protection/>
    </xf>
    <xf numFmtId="178" fontId="13" fillId="0" borderId="24" xfId="226" applyNumberFormat="1" applyFont="1" applyFill="1" applyBorder="1">
      <alignment/>
      <protection/>
    </xf>
    <xf numFmtId="178" fontId="13" fillId="0" borderId="58" xfId="226" applyNumberFormat="1" applyFont="1" applyFill="1" applyBorder="1">
      <alignment/>
      <protection/>
    </xf>
    <xf numFmtId="178" fontId="13" fillId="0" borderId="80" xfId="226" applyNumberFormat="1" applyFont="1" applyFill="1" applyBorder="1" applyAlignment="1">
      <alignment vertical="center"/>
      <protection/>
    </xf>
    <xf numFmtId="170" fontId="13" fillId="0" borderId="33" xfId="124" applyNumberFormat="1" applyFont="1" applyFill="1" applyBorder="1" applyAlignment="1">
      <alignment horizontal="right" vertical="center"/>
    </xf>
    <xf numFmtId="170" fontId="13" fillId="0" borderId="81" xfId="124" applyNumberFormat="1" applyFont="1" applyFill="1" applyBorder="1" applyAlignment="1">
      <alignment horizontal="right" vertical="center"/>
    </xf>
    <xf numFmtId="0" fontId="6" fillId="0" borderId="0" xfId="161" applyFont="1" applyAlignment="1">
      <alignment horizontal="center"/>
      <protection/>
    </xf>
    <xf numFmtId="0" fontId="13" fillId="33" borderId="30" xfId="191" applyFont="1" applyFill="1" applyBorder="1" applyAlignment="1">
      <alignment horizontal="center" vertical="center"/>
      <protection/>
    </xf>
    <xf numFmtId="0" fontId="13" fillId="33" borderId="30" xfId="191" applyFont="1" applyFill="1" applyBorder="1" applyAlignment="1" quotePrefix="1">
      <alignment horizontal="center" vertical="center"/>
      <protection/>
    </xf>
    <xf numFmtId="0" fontId="13" fillId="33" borderId="29" xfId="191" applyFont="1" applyFill="1" applyBorder="1" applyAlignment="1" quotePrefix="1">
      <alignment horizontal="center" vertical="center"/>
      <protection/>
    </xf>
    <xf numFmtId="0" fontId="8" fillId="0" borderId="47" xfId="280" applyFont="1" applyFill="1" applyBorder="1">
      <alignment/>
      <protection/>
    </xf>
    <xf numFmtId="0" fontId="8" fillId="0" borderId="52" xfId="280" applyFont="1" applyFill="1" applyBorder="1">
      <alignment/>
      <protection/>
    </xf>
    <xf numFmtId="169" fontId="8" fillId="0" borderId="30" xfId="191" applyNumberFormat="1" applyFont="1" applyBorder="1">
      <alignment/>
      <protection/>
    </xf>
    <xf numFmtId="169" fontId="8" fillId="0" borderId="30" xfId="191" applyNumberFormat="1" applyFont="1" applyBorder="1" applyAlignment="1">
      <alignment horizontal="right"/>
      <protection/>
    </xf>
    <xf numFmtId="169" fontId="8" fillId="0" borderId="30" xfId="191" applyNumberFormat="1" applyFont="1" applyBorder="1" applyAlignment="1">
      <alignment horizontal="center"/>
      <protection/>
    </xf>
    <xf numFmtId="169" fontId="8" fillId="0" borderId="29" xfId="191" applyNumberFormat="1" applyFont="1" applyBorder="1" applyAlignment="1">
      <alignment horizontal="center"/>
      <protection/>
    </xf>
    <xf numFmtId="0" fontId="8" fillId="0" borderId="39" xfId="280" applyFont="1" applyFill="1" applyBorder="1">
      <alignment/>
      <protection/>
    </xf>
    <xf numFmtId="0" fontId="8" fillId="0" borderId="0" xfId="280" applyFont="1" applyFill="1" applyBorder="1">
      <alignment/>
      <protection/>
    </xf>
    <xf numFmtId="169" fontId="8" fillId="0" borderId="17" xfId="191" applyNumberFormat="1" applyFont="1" applyFill="1" applyBorder="1">
      <alignment/>
      <protection/>
    </xf>
    <xf numFmtId="169" fontId="8" fillId="0" borderId="17" xfId="191" applyNumberFormat="1" applyFont="1" applyFill="1" applyBorder="1" applyAlignment="1">
      <alignment horizontal="right"/>
      <protection/>
    </xf>
    <xf numFmtId="169" fontId="8" fillId="0" borderId="25" xfId="191" applyNumberFormat="1" applyFont="1" applyFill="1" applyBorder="1" applyAlignment="1">
      <alignment horizontal="right"/>
      <protection/>
    </xf>
    <xf numFmtId="169" fontId="8" fillId="0" borderId="30" xfId="191" applyNumberFormat="1" applyFont="1" applyFill="1" applyBorder="1">
      <alignment/>
      <protection/>
    </xf>
    <xf numFmtId="169" fontId="8" fillId="0" borderId="30" xfId="191" applyNumberFormat="1" applyFont="1" applyFill="1" applyBorder="1" applyAlignment="1">
      <alignment horizontal="right"/>
      <protection/>
    </xf>
    <xf numFmtId="169" fontId="8" fillId="0" borderId="29" xfId="191" applyNumberFormat="1" applyFont="1" applyFill="1" applyBorder="1" applyAlignment="1">
      <alignment horizontal="right"/>
      <protection/>
    </xf>
    <xf numFmtId="0" fontId="8" fillId="0" borderId="19" xfId="280" applyFont="1" applyFill="1" applyBorder="1">
      <alignment/>
      <protection/>
    </xf>
    <xf numFmtId="169" fontId="8" fillId="0" borderId="25" xfId="191" applyNumberFormat="1" applyFont="1" applyFill="1" applyBorder="1" applyAlignment="1">
      <alignment horizontal="center"/>
      <protection/>
    </xf>
    <xf numFmtId="169" fontId="8" fillId="0" borderId="29" xfId="191" applyNumberFormat="1" applyFont="1" applyFill="1" applyBorder="1">
      <alignment/>
      <protection/>
    </xf>
    <xf numFmtId="169" fontId="8" fillId="0" borderId="25" xfId="191" applyNumberFormat="1" applyFont="1" applyFill="1" applyBorder="1">
      <alignment/>
      <protection/>
    </xf>
    <xf numFmtId="0" fontId="8" fillId="0" borderId="66" xfId="280" applyFont="1" applyFill="1" applyBorder="1">
      <alignment/>
      <protection/>
    </xf>
    <xf numFmtId="0" fontId="8" fillId="0" borderId="80" xfId="280" applyFont="1" applyFill="1" applyBorder="1">
      <alignment/>
      <protection/>
    </xf>
    <xf numFmtId="169" fontId="8" fillId="0" borderId="33" xfId="191" applyNumberFormat="1" applyFont="1" applyFill="1" applyBorder="1">
      <alignment/>
      <protection/>
    </xf>
    <xf numFmtId="169" fontId="8" fillId="0" borderId="34" xfId="191" applyNumberFormat="1" applyFont="1" applyFill="1" applyBorder="1">
      <alignment/>
      <protection/>
    </xf>
    <xf numFmtId="0" fontId="8" fillId="0" borderId="0" xfId="280" applyFont="1" applyFill="1">
      <alignment/>
      <protection/>
    </xf>
    <xf numFmtId="0" fontId="8" fillId="0" borderId="0" xfId="218" applyFont="1" applyFill="1">
      <alignment/>
      <protection/>
    </xf>
    <xf numFmtId="169" fontId="0" fillId="0" borderId="0" xfId="0" applyNumberFormat="1" applyAlignment="1">
      <alignment/>
    </xf>
    <xf numFmtId="168" fontId="4" fillId="0" borderId="0" xfId="0" applyNumberFormat="1" applyFont="1" applyFill="1" applyAlignment="1">
      <alignment/>
    </xf>
    <xf numFmtId="168" fontId="8" fillId="0" borderId="0" xfId="0" applyNumberFormat="1" applyFont="1" applyFill="1" applyAlignment="1">
      <alignment/>
    </xf>
    <xf numFmtId="168" fontId="36" fillId="34" borderId="75" xfId="0" applyNumberFormat="1" applyFont="1" applyFill="1" applyBorder="1" applyAlignment="1">
      <alignment/>
    </xf>
    <xf numFmtId="168" fontId="8" fillId="34" borderId="55" xfId="0" applyNumberFormat="1" applyFont="1" applyFill="1" applyBorder="1" applyAlignment="1">
      <alignment/>
    </xf>
    <xf numFmtId="168" fontId="8" fillId="34" borderId="63" xfId="0" applyNumberFormat="1" applyFont="1" applyFill="1" applyBorder="1" applyAlignment="1">
      <alignment/>
    </xf>
    <xf numFmtId="168" fontId="13" fillId="34" borderId="45" xfId="0" applyNumberFormat="1" applyFont="1" applyFill="1" applyBorder="1" applyAlignment="1" quotePrefix="1">
      <alignment horizontal="centerContinuous"/>
    </xf>
    <xf numFmtId="168" fontId="13" fillId="34" borderId="79" xfId="0" applyNumberFormat="1" applyFont="1" applyFill="1" applyBorder="1" applyAlignment="1" quotePrefix="1">
      <alignment horizontal="centerContinuous"/>
    </xf>
    <xf numFmtId="168" fontId="4" fillId="34" borderId="39" xfId="0" applyNumberFormat="1" applyFont="1" applyFill="1" applyBorder="1" applyAlignment="1">
      <alignment/>
    </xf>
    <xf numFmtId="168" fontId="13" fillId="34" borderId="17" xfId="0" applyNumberFormat="1" applyFont="1" applyFill="1" applyBorder="1" applyAlignment="1">
      <alignment horizontal="center"/>
    </xf>
    <xf numFmtId="168" fontId="13" fillId="34" borderId="18" xfId="0" applyNumberFormat="1" applyFont="1" applyFill="1" applyBorder="1" applyAlignment="1">
      <alignment horizontal="center"/>
    </xf>
    <xf numFmtId="175" fontId="13" fillId="34" borderId="17" xfId="0" applyNumberFormat="1" applyFont="1" applyFill="1" applyBorder="1" applyAlignment="1" quotePrefix="1">
      <alignment horizontal="center"/>
    </xf>
    <xf numFmtId="175" fontId="13" fillId="34" borderId="18" xfId="0" applyNumberFormat="1" applyFont="1" applyFill="1" applyBorder="1" applyAlignment="1" quotePrefix="1">
      <alignment horizontal="center"/>
    </xf>
    <xf numFmtId="175" fontId="13" fillId="34" borderId="30" xfId="0" applyNumberFormat="1" applyFont="1" applyFill="1" applyBorder="1" applyAlignment="1" quotePrefix="1">
      <alignment horizontal="center"/>
    </xf>
    <xf numFmtId="175" fontId="13" fillId="34" borderId="74" xfId="0" applyNumberFormat="1" applyFont="1" applyFill="1" applyBorder="1" applyAlignment="1" quotePrefix="1">
      <alignment horizontal="center"/>
    </xf>
    <xf numFmtId="168" fontId="13" fillId="0" borderId="82" xfId="0" applyNumberFormat="1" applyFont="1" applyFill="1" applyBorder="1" applyAlignment="1">
      <alignment/>
    </xf>
    <xf numFmtId="168" fontId="4" fillId="0" borderId="11" xfId="0" applyNumberFormat="1" applyFont="1" applyFill="1" applyBorder="1" applyAlignment="1">
      <alignment/>
    </xf>
    <xf numFmtId="168" fontId="4" fillId="0" borderId="13" xfId="0" applyNumberFormat="1" applyFont="1" applyFill="1" applyBorder="1" applyAlignment="1">
      <alignment/>
    </xf>
    <xf numFmtId="168" fontId="4" fillId="0" borderId="38" xfId="0" applyNumberFormat="1" applyFont="1" applyFill="1" applyBorder="1" applyAlignment="1">
      <alignment/>
    </xf>
    <xf numFmtId="168" fontId="8" fillId="0" borderId="27" xfId="0" applyNumberFormat="1" applyFont="1" applyFill="1" applyBorder="1" applyAlignment="1">
      <alignment/>
    </xf>
    <xf numFmtId="168" fontId="13" fillId="0" borderId="39" xfId="0" applyNumberFormat="1" applyFont="1" applyFill="1" applyBorder="1" applyAlignment="1">
      <alignment/>
    </xf>
    <xf numFmtId="168" fontId="13" fillId="0" borderId="17" xfId="0" applyNumberFormat="1" applyFont="1" applyFill="1" applyBorder="1" applyAlignment="1">
      <alignment horizontal="right"/>
    </xf>
    <xf numFmtId="168" fontId="13" fillId="0" borderId="25" xfId="0" applyNumberFormat="1" applyFont="1" applyFill="1" applyBorder="1" applyAlignment="1">
      <alignment horizontal="right"/>
    </xf>
    <xf numFmtId="168" fontId="23" fillId="0" borderId="39" xfId="0" applyNumberFormat="1" applyFont="1" applyFill="1" applyBorder="1" applyAlignment="1">
      <alignment horizontal="left"/>
    </xf>
    <xf numFmtId="168" fontId="21" fillId="0" borderId="17" xfId="0" applyNumberFormat="1" applyFont="1" applyFill="1" applyBorder="1" applyAlignment="1">
      <alignment horizontal="right"/>
    </xf>
    <xf numFmtId="168" fontId="21" fillId="0" borderId="25" xfId="0" applyNumberFormat="1" applyFont="1" applyFill="1" applyBorder="1" applyAlignment="1">
      <alignment horizontal="right"/>
    </xf>
    <xf numFmtId="168" fontId="23" fillId="0" borderId="17" xfId="0" applyNumberFormat="1" applyFont="1" applyFill="1" applyBorder="1" applyAlignment="1">
      <alignment horizontal="right"/>
    </xf>
    <xf numFmtId="168" fontId="23" fillId="0" borderId="25" xfId="0" applyNumberFormat="1" applyFont="1" applyFill="1" applyBorder="1" applyAlignment="1">
      <alignment horizontal="right"/>
    </xf>
    <xf numFmtId="168" fontId="8" fillId="0" borderId="39" xfId="0" applyNumberFormat="1" applyFont="1" applyFill="1" applyBorder="1" applyAlignment="1">
      <alignment horizontal="left" indent="3"/>
    </xf>
    <xf numFmtId="168" fontId="8" fillId="0" borderId="17" xfId="0" applyNumberFormat="1" applyFont="1" applyFill="1" applyBorder="1" applyAlignment="1">
      <alignment horizontal="right"/>
    </xf>
    <xf numFmtId="168" fontId="8" fillId="0" borderId="39" xfId="0" applyNumberFormat="1" applyFont="1" applyFill="1" applyBorder="1" applyAlignment="1" quotePrefix="1">
      <alignment horizontal="left" indent="3"/>
    </xf>
    <xf numFmtId="168" fontId="4" fillId="0" borderId="39" xfId="0" applyNumberFormat="1" applyFont="1" applyFill="1" applyBorder="1" applyAlignment="1">
      <alignment/>
    </xf>
    <xf numFmtId="168" fontId="8" fillId="0" borderId="19" xfId="0" applyNumberFormat="1" applyFont="1" applyFill="1" applyBorder="1" applyAlignment="1">
      <alignment horizontal="right"/>
    </xf>
    <xf numFmtId="168" fontId="8" fillId="0" borderId="25" xfId="0" applyNumberFormat="1" applyFont="1" applyFill="1" applyBorder="1" applyAlignment="1">
      <alignment horizontal="right"/>
    </xf>
    <xf numFmtId="168" fontId="4" fillId="0" borderId="82" xfId="0" applyNumberFormat="1" applyFont="1" applyFill="1" applyBorder="1" applyAlignment="1">
      <alignment/>
    </xf>
    <xf numFmtId="168" fontId="8" fillId="0" borderId="11" xfId="0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7" xfId="0" applyNumberFormat="1" applyFont="1" applyFill="1" applyBorder="1" applyAlignment="1">
      <alignment horizontal="right"/>
    </xf>
    <xf numFmtId="168" fontId="4" fillId="0" borderId="73" xfId="0" applyNumberFormat="1" applyFont="1" applyFill="1" applyBorder="1" applyAlignment="1">
      <alignment/>
    </xf>
    <xf numFmtId="168" fontId="4" fillId="0" borderId="31" xfId="0" applyNumberFormat="1" applyFont="1" applyFill="1" applyBorder="1" applyAlignment="1">
      <alignment/>
    </xf>
    <xf numFmtId="168" fontId="4" fillId="0" borderId="53" xfId="0" applyNumberFormat="1" applyFont="1" applyFill="1" applyBorder="1" applyAlignment="1">
      <alignment/>
    </xf>
    <xf numFmtId="168" fontId="4" fillId="0" borderId="51" xfId="0" applyNumberFormat="1" applyFont="1" applyFill="1" applyBorder="1" applyAlignment="1">
      <alignment/>
    </xf>
    <xf numFmtId="168" fontId="13" fillId="0" borderId="39" xfId="0" applyNumberFormat="1" applyFont="1" applyFill="1" applyBorder="1" applyAlignment="1">
      <alignment horizontal="left"/>
    </xf>
    <xf numFmtId="168" fontId="13" fillId="0" borderId="11" xfId="0" applyNumberFormat="1" applyFont="1" applyFill="1" applyBorder="1" applyAlignment="1">
      <alignment horizontal="right"/>
    </xf>
    <xf numFmtId="168" fontId="13" fillId="0" borderId="27" xfId="0" applyNumberFormat="1" applyFont="1" applyFill="1" applyBorder="1" applyAlignment="1">
      <alignment horizontal="right"/>
    </xf>
    <xf numFmtId="168" fontId="8" fillId="0" borderId="73" xfId="0" applyNumberFormat="1" applyFont="1" applyFill="1" applyBorder="1" applyAlignment="1">
      <alignment/>
    </xf>
    <xf numFmtId="168" fontId="8" fillId="0" borderId="31" xfId="0" applyNumberFormat="1" applyFont="1" applyFill="1" applyBorder="1" applyAlignment="1">
      <alignment horizontal="right"/>
    </xf>
    <xf numFmtId="168" fontId="8" fillId="0" borderId="51" xfId="0" applyNumberFormat="1" applyFont="1" applyFill="1" applyBorder="1" applyAlignment="1">
      <alignment horizontal="right"/>
    </xf>
    <xf numFmtId="168" fontId="4" fillId="0" borderId="17" xfId="0" applyNumberFormat="1" applyFont="1" applyFill="1" applyBorder="1" applyAlignment="1">
      <alignment/>
    </xf>
    <xf numFmtId="168" fontId="4" fillId="0" borderId="19" xfId="0" applyNumberFormat="1" applyFont="1" applyFill="1" applyBorder="1" applyAlignment="1">
      <alignment/>
    </xf>
    <xf numFmtId="168" fontId="4" fillId="0" borderId="25" xfId="0" applyNumberFormat="1" applyFont="1" applyFill="1" applyBorder="1" applyAlignment="1">
      <alignment/>
    </xf>
    <xf numFmtId="168" fontId="13" fillId="0" borderId="73" xfId="0" applyNumberFormat="1" applyFont="1" applyFill="1" applyBorder="1" applyAlignment="1">
      <alignment horizontal="left"/>
    </xf>
    <xf numFmtId="168" fontId="13" fillId="0" borderId="31" xfId="0" applyNumberFormat="1" applyFont="1" applyFill="1" applyBorder="1" applyAlignment="1">
      <alignment horizontal="right"/>
    </xf>
    <xf numFmtId="168" fontId="13" fillId="0" borderId="51" xfId="0" applyNumberFormat="1" applyFont="1" applyFill="1" applyBorder="1" applyAlignment="1">
      <alignment horizontal="right"/>
    </xf>
    <xf numFmtId="168" fontId="13" fillId="0" borderId="82" xfId="0" applyNumberFormat="1" applyFont="1" applyFill="1" applyBorder="1" applyAlignment="1">
      <alignment vertical="center"/>
    </xf>
    <xf numFmtId="168" fontId="13" fillId="0" borderId="39" xfId="0" applyNumberFormat="1" applyFont="1" applyFill="1" applyBorder="1" applyAlignment="1">
      <alignment vertical="center"/>
    </xf>
    <xf numFmtId="168" fontId="13" fillId="0" borderId="73" xfId="0" applyNumberFormat="1" applyFont="1" applyFill="1" applyBorder="1" applyAlignment="1" quotePrefix="1">
      <alignment horizontal="left"/>
    </xf>
    <xf numFmtId="168" fontId="0" fillId="0" borderId="39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0" borderId="25" xfId="0" applyNumberFormat="1" applyFill="1" applyBorder="1" applyAlignment="1">
      <alignment/>
    </xf>
    <xf numFmtId="168" fontId="8" fillId="0" borderId="39" xfId="0" applyNumberFormat="1" applyFont="1" applyFill="1" applyBorder="1" applyAlignment="1" quotePrefix="1">
      <alignment horizontal="left"/>
    </xf>
    <xf numFmtId="168" fontId="13" fillId="0" borderId="83" xfId="0" applyNumberFormat="1" applyFont="1" applyFill="1" applyBorder="1" applyAlignment="1" quotePrefix="1">
      <alignment horizontal="left"/>
    </xf>
    <xf numFmtId="168" fontId="13" fillId="0" borderId="24" xfId="0" applyNumberFormat="1" applyFont="1" applyFill="1" applyBorder="1" applyAlignment="1">
      <alignment horizontal="right"/>
    </xf>
    <xf numFmtId="168" fontId="13" fillId="0" borderId="72" xfId="0" applyNumberFormat="1" applyFont="1" applyFill="1" applyBorder="1" applyAlignment="1">
      <alignment horizontal="right"/>
    </xf>
    <xf numFmtId="168" fontId="13" fillId="0" borderId="32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 quotePrefix="1">
      <alignment horizontal="left"/>
    </xf>
    <xf numFmtId="168" fontId="8" fillId="0" borderId="0" xfId="0" applyNumberFormat="1" applyFont="1" applyFill="1" applyBorder="1" applyAlignment="1">
      <alignment horizontal="left"/>
    </xf>
    <xf numFmtId="168" fontId="8" fillId="0" borderId="0" xfId="0" applyNumberFormat="1" applyFont="1" applyFill="1" applyAlignment="1" quotePrefix="1">
      <alignment/>
    </xf>
    <xf numFmtId="168" fontId="8" fillId="0" borderId="0" xfId="0" applyNumberFormat="1" applyFont="1" applyFill="1" applyBorder="1" applyAlignment="1" quotePrefix="1">
      <alignment/>
    </xf>
    <xf numFmtId="168" fontId="8" fillId="0" borderId="0" xfId="0" applyNumberFormat="1" applyFont="1" applyFill="1" applyAlignment="1">
      <alignment horizontal="left"/>
    </xf>
    <xf numFmtId="168" fontId="4" fillId="0" borderId="0" xfId="0" applyNumberFormat="1" applyFont="1" applyFill="1" applyBorder="1" applyAlignment="1">
      <alignment/>
    </xf>
    <xf numFmtId="168" fontId="8" fillId="34" borderId="39" xfId="0" applyNumberFormat="1" applyFont="1" applyFill="1" applyBorder="1" applyAlignment="1">
      <alignment/>
    </xf>
    <xf numFmtId="168" fontId="8" fillId="0" borderId="11" xfId="0" applyNumberFormat="1" applyFont="1" applyFill="1" applyBorder="1" applyAlignment="1">
      <alignment/>
    </xf>
    <xf numFmtId="168" fontId="13" fillId="0" borderId="17" xfId="0" applyNumberFormat="1" applyFont="1" applyFill="1" applyBorder="1" applyAlignment="1">
      <alignment horizontal="center"/>
    </xf>
    <xf numFmtId="168" fontId="13" fillId="0" borderId="25" xfId="0" applyNumberFormat="1" applyFont="1" applyFill="1" applyBorder="1" applyAlignment="1">
      <alignment horizontal="center"/>
    </xf>
    <xf numFmtId="168" fontId="8" fillId="0" borderId="17" xfId="0" applyNumberFormat="1" applyFont="1" applyFill="1" applyBorder="1" applyAlignment="1">
      <alignment horizontal="center"/>
    </xf>
    <xf numFmtId="168" fontId="8" fillId="0" borderId="25" xfId="0" applyNumberFormat="1" applyFont="1" applyFill="1" applyBorder="1" applyAlignment="1">
      <alignment horizontal="center"/>
    </xf>
    <xf numFmtId="168" fontId="8" fillId="0" borderId="11" xfId="0" applyNumberFormat="1" applyFont="1" applyFill="1" applyBorder="1" applyAlignment="1">
      <alignment horizontal="center"/>
    </xf>
    <xf numFmtId="168" fontId="8" fillId="0" borderId="27" xfId="0" applyNumberFormat="1" applyFont="1" applyFill="1" applyBorder="1" applyAlignment="1">
      <alignment horizontal="center"/>
    </xf>
    <xf numFmtId="168" fontId="8" fillId="38" borderId="31" xfId="0" applyNumberFormat="1" applyFont="1" applyFill="1" applyBorder="1" applyAlignment="1">
      <alignment/>
    </xf>
    <xf numFmtId="168" fontId="4" fillId="0" borderId="31" xfId="0" applyNumberFormat="1" applyFont="1" applyFill="1" applyBorder="1" applyAlignment="1">
      <alignment horizontal="center"/>
    </xf>
    <xf numFmtId="168" fontId="8" fillId="0" borderId="70" xfId="0" applyNumberFormat="1" applyFont="1" applyFill="1" applyBorder="1" applyAlignment="1">
      <alignment horizontal="center"/>
    </xf>
    <xf numFmtId="168" fontId="13" fillId="0" borderId="11" xfId="0" applyNumberFormat="1" applyFont="1" applyFill="1" applyBorder="1" applyAlignment="1">
      <alignment horizontal="center"/>
    </xf>
    <xf numFmtId="168" fontId="13" fillId="0" borderId="27" xfId="0" applyNumberFormat="1" applyFont="1" applyFill="1" applyBorder="1" applyAlignment="1">
      <alignment horizontal="center"/>
    </xf>
    <xf numFmtId="168" fontId="8" fillId="0" borderId="17" xfId="0" applyNumberFormat="1" applyFont="1" applyFill="1" applyBorder="1" applyAlignment="1">
      <alignment/>
    </xf>
    <xf numFmtId="168" fontId="8" fillId="0" borderId="31" xfId="0" applyNumberFormat="1" applyFont="1" applyFill="1" applyBorder="1" applyAlignment="1">
      <alignment horizontal="center"/>
    </xf>
    <xf numFmtId="168" fontId="8" fillId="0" borderId="51" xfId="0" applyNumberFormat="1" applyFont="1" applyFill="1" applyBorder="1" applyAlignment="1">
      <alignment horizontal="center"/>
    </xf>
    <xf numFmtId="168" fontId="4" fillId="0" borderId="17" xfId="0" applyNumberFormat="1" applyFont="1" applyFill="1" applyBorder="1" applyAlignment="1">
      <alignment horizontal="center"/>
    </xf>
    <xf numFmtId="168" fontId="13" fillId="0" borderId="31" xfId="0" applyNumberFormat="1" applyFont="1" applyFill="1" applyBorder="1" applyAlignment="1">
      <alignment horizontal="center"/>
    </xf>
    <xf numFmtId="168" fontId="13" fillId="0" borderId="51" xfId="0" applyNumberFormat="1" applyFont="1" applyFill="1" applyBorder="1" applyAlignment="1">
      <alignment horizontal="center"/>
    </xf>
    <xf numFmtId="168" fontId="4" fillId="0" borderId="27" xfId="0" applyNumberFormat="1" applyFont="1" applyFill="1" applyBorder="1" applyAlignment="1">
      <alignment horizontal="center"/>
    </xf>
    <xf numFmtId="168" fontId="4" fillId="0" borderId="25" xfId="0" applyNumberFormat="1" applyFont="1" applyFill="1" applyBorder="1" applyAlignment="1">
      <alignment horizontal="center"/>
    </xf>
    <xf numFmtId="168" fontId="89" fillId="0" borderId="39" xfId="0" applyNumberFormat="1" applyFont="1" applyFill="1" applyBorder="1" applyAlignment="1">
      <alignment/>
    </xf>
    <xf numFmtId="168" fontId="89" fillId="0" borderId="17" xfId="0" applyNumberFormat="1" applyFont="1" applyFill="1" applyBorder="1" applyAlignment="1">
      <alignment/>
    </xf>
    <xf numFmtId="168" fontId="0" fillId="0" borderId="17" xfId="0" applyNumberFormat="1" applyFill="1" applyBorder="1" applyAlignment="1">
      <alignment horizontal="center"/>
    </xf>
    <xf numFmtId="168" fontId="0" fillId="0" borderId="25" xfId="0" applyNumberFormat="1" applyFill="1" applyBorder="1" applyAlignment="1">
      <alignment horizontal="center"/>
    </xf>
    <xf numFmtId="168" fontId="13" fillId="0" borderId="24" xfId="0" applyNumberFormat="1" applyFont="1" applyFill="1" applyBorder="1" applyAlignment="1">
      <alignment horizontal="center"/>
    </xf>
    <xf numFmtId="168" fontId="8" fillId="0" borderId="32" xfId="0" applyNumberFormat="1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/>
    </xf>
    <xf numFmtId="0" fontId="13" fillId="34" borderId="22" xfId="161" applyFont="1" applyFill="1" applyBorder="1" applyAlignment="1">
      <alignment horizontal="center" vertical="center"/>
      <protection/>
    </xf>
    <xf numFmtId="0" fontId="13" fillId="34" borderId="84" xfId="161" applyFont="1" applyFill="1" applyBorder="1" applyAlignment="1">
      <alignment horizontal="center" vertical="center"/>
      <protection/>
    </xf>
    <xf numFmtId="0" fontId="13" fillId="34" borderId="85" xfId="161" applyFont="1" applyFill="1" applyBorder="1" applyAlignment="1">
      <alignment horizontal="center" vertical="center"/>
      <protection/>
    </xf>
    <xf numFmtId="168" fontId="8" fillId="39" borderId="17" xfId="218" applyNumberFormat="1" applyFont="1" applyFill="1" applyBorder="1" applyAlignment="1" applyProtection="1">
      <alignment horizontal="left" indent="2"/>
      <protection/>
    </xf>
    <xf numFmtId="2" fontId="8" fillId="39" borderId="17" xfId="218" applyNumberFormat="1" applyFont="1" applyFill="1" applyBorder="1">
      <alignment/>
      <protection/>
    </xf>
    <xf numFmtId="2" fontId="8" fillId="39" borderId="25" xfId="218" applyNumberFormat="1" applyFont="1" applyFill="1" applyBorder="1">
      <alignment/>
      <protection/>
    </xf>
    <xf numFmtId="2" fontId="8" fillId="39" borderId="0" xfId="218" applyNumberFormat="1" applyFont="1" applyFill="1" applyBorder="1">
      <alignment/>
      <protection/>
    </xf>
    <xf numFmtId="168" fontId="8" fillId="39" borderId="31" xfId="218" applyNumberFormat="1" applyFont="1" applyFill="1" applyBorder="1" applyAlignment="1" applyProtection="1">
      <alignment horizontal="left" indent="2"/>
      <protection/>
    </xf>
    <xf numFmtId="2" fontId="8" fillId="39" borderId="31" xfId="218" applyNumberFormat="1" applyFont="1" applyFill="1" applyBorder="1">
      <alignment/>
      <protection/>
    </xf>
    <xf numFmtId="2" fontId="8" fillId="39" borderId="51" xfId="218" applyNumberFormat="1" applyFont="1" applyFill="1" applyBorder="1">
      <alignment/>
      <protection/>
    </xf>
    <xf numFmtId="168" fontId="13" fillId="39" borderId="30" xfId="218" applyNumberFormat="1" applyFont="1" applyFill="1" applyBorder="1" applyAlignment="1">
      <alignment horizontal="left"/>
      <protection/>
    </xf>
    <xf numFmtId="2" fontId="13" fillId="39" borderId="30" xfId="218" applyNumberFormat="1" applyFont="1" applyFill="1" applyBorder="1">
      <alignment/>
      <protection/>
    </xf>
    <xf numFmtId="2" fontId="13" fillId="39" borderId="29" xfId="218" applyNumberFormat="1" applyFont="1" applyFill="1" applyBorder="1">
      <alignment/>
      <protection/>
    </xf>
    <xf numFmtId="2" fontId="8" fillId="0" borderId="17" xfId="161" applyNumberFormat="1" applyFont="1" applyBorder="1">
      <alignment/>
      <protection/>
    </xf>
    <xf numFmtId="2" fontId="8" fillId="0" borderId="19" xfId="161" applyNumberFormat="1" applyFont="1" applyBorder="1">
      <alignment/>
      <protection/>
    </xf>
    <xf numFmtId="2" fontId="8" fillId="0" borderId="25" xfId="161" applyNumberFormat="1" applyFont="1" applyBorder="1">
      <alignment/>
      <protection/>
    </xf>
    <xf numFmtId="168" fontId="13" fillId="0" borderId="30" xfId="161" applyNumberFormat="1" applyFont="1" applyBorder="1" applyAlignment="1">
      <alignment horizontal="left"/>
      <protection/>
    </xf>
    <xf numFmtId="2" fontId="13" fillId="0" borderId="30" xfId="161" applyNumberFormat="1" applyFont="1" applyBorder="1">
      <alignment/>
      <protection/>
    </xf>
    <xf numFmtId="2" fontId="13" fillId="0" borderId="48" xfId="161" applyNumberFormat="1" applyFont="1" applyBorder="1">
      <alignment/>
      <protection/>
    </xf>
    <xf numFmtId="2" fontId="13" fillId="0" borderId="29" xfId="161" applyNumberFormat="1" applyFont="1" applyBorder="1">
      <alignment/>
      <protection/>
    </xf>
    <xf numFmtId="2" fontId="8" fillId="0" borderId="11" xfId="161" applyNumberFormat="1" applyFont="1" applyBorder="1">
      <alignment/>
      <protection/>
    </xf>
    <xf numFmtId="2" fontId="8" fillId="0" borderId="27" xfId="161" applyNumberFormat="1" applyFont="1" applyBorder="1">
      <alignment/>
      <protection/>
    </xf>
    <xf numFmtId="168" fontId="8" fillId="0" borderId="17" xfId="218" applyNumberFormat="1" applyFont="1" applyFill="1" applyBorder="1" applyAlignment="1" applyProtection="1">
      <alignment horizontal="left" indent="2"/>
      <protection/>
    </xf>
    <xf numFmtId="2" fontId="8" fillId="0" borderId="17" xfId="161" applyNumberFormat="1" applyFont="1" applyFill="1" applyBorder="1">
      <alignment/>
      <protection/>
    </xf>
    <xf numFmtId="2" fontId="8" fillId="0" borderId="31" xfId="161" applyNumberFormat="1" applyFont="1" applyBorder="1">
      <alignment/>
      <protection/>
    </xf>
    <xf numFmtId="2" fontId="8" fillId="0" borderId="51" xfId="161" applyNumberFormat="1" applyFont="1" applyBorder="1">
      <alignment/>
      <protection/>
    </xf>
    <xf numFmtId="0" fontId="13" fillId="0" borderId="30" xfId="161" applyFont="1" applyBorder="1">
      <alignment/>
      <protection/>
    </xf>
    <xf numFmtId="2" fontId="13" fillId="0" borderId="11" xfId="161" applyNumberFormat="1" applyFont="1" applyBorder="1">
      <alignment/>
      <protection/>
    </xf>
    <xf numFmtId="2" fontId="13" fillId="0" borderId="27" xfId="161" applyNumberFormat="1" applyFont="1" applyBorder="1">
      <alignment/>
      <protection/>
    </xf>
    <xf numFmtId="2" fontId="8" fillId="0" borderId="13" xfId="161" applyNumberFormat="1" applyFont="1" applyBorder="1">
      <alignment/>
      <protection/>
    </xf>
    <xf numFmtId="2" fontId="8" fillId="0" borderId="74" xfId="161" applyNumberFormat="1" applyFont="1" applyBorder="1">
      <alignment/>
      <protection/>
    </xf>
    <xf numFmtId="2" fontId="8" fillId="0" borderId="57" xfId="161" applyNumberFormat="1" applyFont="1" applyBorder="1">
      <alignment/>
      <protection/>
    </xf>
    <xf numFmtId="168" fontId="8" fillId="39" borderId="11" xfId="218" applyNumberFormat="1" applyFont="1" applyFill="1" applyBorder="1" applyAlignment="1" applyProtection="1">
      <alignment horizontal="left" indent="2"/>
      <protection/>
    </xf>
    <xf numFmtId="168" fontId="8" fillId="39" borderId="24" xfId="218" applyNumberFormat="1" applyFont="1" applyFill="1" applyBorder="1" applyAlignment="1" applyProtection="1">
      <alignment horizontal="left" indent="2"/>
      <protection/>
    </xf>
    <xf numFmtId="2" fontId="8" fillId="0" borderId="24" xfId="161" applyNumberFormat="1" applyFont="1" applyBorder="1">
      <alignment/>
      <protection/>
    </xf>
    <xf numFmtId="2" fontId="8" fillId="0" borderId="32" xfId="161" applyNumberFormat="1" applyFont="1" applyBorder="1">
      <alignment/>
      <protection/>
    </xf>
    <xf numFmtId="0" fontId="21" fillId="0" borderId="0" xfId="161" applyFont="1">
      <alignment/>
      <protection/>
    </xf>
    <xf numFmtId="0" fontId="13" fillId="0" borderId="0" xfId="161" applyFont="1" applyAlignment="1">
      <alignment/>
      <protection/>
    </xf>
    <xf numFmtId="1" fontId="13" fillId="33" borderId="30" xfId="177" applyNumberFormat="1" applyFont="1" applyFill="1" applyBorder="1" applyAlignment="1" applyProtection="1" quotePrefix="1">
      <alignment horizontal="center" vertical="center"/>
      <protection/>
    </xf>
    <xf numFmtId="1" fontId="13" fillId="33" borderId="30" xfId="177" applyNumberFormat="1" applyFont="1" applyFill="1" applyBorder="1" applyAlignment="1" applyProtection="1">
      <alignment horizontal="center" vertical="center"/>
      <protection/>
    </xf>
    <xf numFmtId="1" fontId="13" fillId="33" borderId="29" xfId="177" applyNumberFormat="1" applyFont="1" applyFill="1" applyBorder="1" applyAlignment="1" applyProtection="1">
      <alignment horizontal="center" vertical="center"/>
      <protection/>
    </xf>
    <xf numFmtId="0" fontId="13" fillId="0" borderId="35" xfId="161" applyFont="1" applyBorder="1" applyAlignment="1">
      <alignment horizontal="left"/>
      <protection/>
    </xf>
    <xf numFmtId="2" fontId="8" fillId="0" borderId="30" xfId="177" applyNumberFormat="1" applyFont="1" applyFill="1" applyBorder="1">
      <alignment/>
      <protection/>
    </xf>
    <xf numFmtId="2" fontId="8" fillId="0" borderId="30" xfId="280" applyNumberFormat="1" applyFont="1" applyFill="1" applyBorder="1">
      <alignment/>
      <protection/>
    </xf>
    <xf numFmtId="2" fontId="91" fillId="0" borderId="0" xfId="0" applyNumberFormat="1" applyFont="1" applyAlignment="1">
      <alignment/>
    </xf>
    <xf numFmtId="169" fontId="8" fillId="0" borderId="30" xfId="280" applyNumberFormat="1" applyFont="1" applyFill="1" applyBorder="1" applyAlignment="1">
      <alignment horizontal="center"/>
      <protection/>
    </xf>
    <xf numFmtId="169" fontId="8" fillId="0" borderId="30" xfId="0" applyNumberFormat="1" applyFont="1" applyBorder="1" applyAlignment="1">
      <alignment horizontal="center"/>
    </xf>
    <xf numFmtId="169" fontId="8" fillId="0" borderId="29" xfId="0" applyNumberFormat="1" applyFont="1" applyBorder="1" applyAlignment="1">
      <alignment horizontal="center"/>
    </xf>
    <xf numFmtId="0" fontId="13" fillId="0" borderId="36" xfId="161" applyFont="1" applyBorder="1" applyAlignment="1">
      <alignment horizontal="left"/>
      <protection/>
    </xf>
    <xf numFmtId="2" fontId="8" fillId="0" borderId="33" xfId="177" applyNumberFormat="1" applyFont="1" applyFill="1" applyBorder="1">
      <alignment/>
      <protection/>
    </xf>
    <xf numFmtId="169" fontId="8" fillId="0" borderId="33" xfId="177" applyNumberFormat="1" applyFont="1" applyFill="1" applyBorder="1" applyAlignment="1">
      <alignment horizontal="center"/>
      <protection/>
    </xf>
    <xf numFmtId="169" fontId="8" fillId="0" borderId="33" xfId="0" applyNumberFormat="1" applyFont="1" applyBorder="1" applyAlignment="1">
      <alignment horizontal="center"/>
    </xf>
    <xf numFmtId="169" fontId="8" fillId="0" borderId="34" xfId="0" applyNumberFormat="1" applyFont="1" applyBorder="1" applyAlignment="1">
      <alignment horizontal="center"/>
    </xf>
    <xf numFmtId="0" fontId="37" fillId="0" borderId="0" xfId="161" applyFont="1">
      <alignment/>
      <protection/>
    </xf>
    <xf numFmtId="0" fontId="92" fillId="0" borderId="0" xfId="156" applyFont="1" applyAlignment="1" applyProtection="1">
      <alignment/>
      <protection/>
    </xf>
    <xf numFmtId="0" fontId="3" fillId="0" borderId="19" xfId="217" applyFont="1" applyBorder="1" applyAlignment="1">
      <alignment horizontal="center"/>
      <protection/>
    </xf>
    <xf numFmtId="0" fontId="3" fillId="0" borderId="0" xfId="217" applyFont="1" applyBorder="1" applyAlignment="1">
      <alignment horizontal="center"/>
      <protection/>
    </xf>
    <xf numFmtId="0" fontId="5" fillId="0" borderId="19" xfId="217" applyFont="1" applyBorder="1" applyAlignment="1">
      <alignment horizontal="center"/>
      <protection/>
    </xf>
    <xf numFmtId="0" fontId="5" fillId="0" borderId="0" xfId="217" applyFont="1" applyBorder="1" applyAlignment="1">
      <alignment horizontal="center"/>
      <protection/>
    </xf>
    <xf numFmtId="0" fontId="13" fillId="0" borderId="0" xfId="161" applyFont="1" applyBorder="1" applyAlignment="1">
      <alignment horizontal="center" vertical="center"/>
      <protection/>
    </xf>
    <xf numFmtId="0" fontId="93" fillId="0" borderId="0" xfId="173" applyFont="1" applyBorder="1" applyAlignment="1">
      <alignment horizontal="center"/>
      <protection/>
    </xf>
    <xf numFmtId="0" fontId="90" fillId="0" borderId="0" xfId="173" applyFont="1" applyBorder="1" applyAlignment="1">
      <alignment horizontal="center"/>
      <protection/>
    </xf>
    <xf numFmtId="0" fontId="23" fillId="0" borderId="0" xfId="293" applyFont="1" applyAlignment="1">
      <alignment horizontal="center"/>
      <protection/>
    </xf>
    <xf numFmtId="0" fontId="84" fillId="34" borderId="11" xfId="173" applyFont="1" applyFill="1" applyBorder="1" applyAlignment="1">
      <alignment horizontal="center" vertical="center" wrapText="1"/>
      <protection/>
    </xf>
    <xf numFmtId="0" fontId="84" fillId="34" borderId="31" xfId="173" applyFont="1" applyFill="1" applyBorder="1" applyAlignment="1">
      <alignment horizontal="center" vertical="center" wrapText="1"/>
      <protection/>
    </xf>
    <xf numFmtId="0" fontId="84" fillId="34" borderId="30" xfId="0" applyFont="1" applyFill="1" applyBorder="1" applyAlignment="1">
      <alignment horizontal="center" wrapText="1"/>
    </xf>
    <xf numFmtId="0" fontId="84" fillId="34" borderId="43" xfId="173" applyFont="1" applyFill="1" applyBorder="1" applyAlignment="1">
      <alignment horizontal="center" vertical="center"/>
      <protection/>
    </xf>
    <xf numFmtId="0" fontId="84" fillId="34" borderId="52" xfId="173" applyFont="1" applyFill="1" applyBorder="1" applyAlignment="1">
      <alignment horizontal="center" vertical="center"/>
      <protection/>
    </xf>
    <xf numFmtId="0" fontId="84" fillId="34" borderId="48" xfId="173" applyFont="1" applyFill="1" applyBorder="1" applyAlignment="1">
      <alignment horizontal="center" vertical="center"/>
      <protection/>
    </xf>
    <xf numFmtId="0" fontId="88" fillId="0" borderId="43" xfId="173" applyFont="1" applyBorder="1" applyAlignment="1">
      <alignment horizontal="left"/>
      <protection/>
    </xf>
    <xf numFmtId="0" fontId="88" fillId="0" borderId="52" xfId="173" applyFont="1" applyBorder="1" applyAlignment="1">
      <alignment horizontal="left"/>
      <protection/>
    </xf>
    <xf numFmtId="0" fontId="88" fillId="0" borderId="48" xfId="173" applyFont="1" applyBorder="1" applyAlignment="1">
      <alignment horizontal="left"/>
      <protection/>
    </xf>
    <xf numFmtId="169" fontId="87" fillId="0" borderId="43" xfId="173" applyNumberFormat="1" applyFont="1" applyBorder="1" applyAlignment="1">
      <alignment horizontal="center"/>
      <protection/>
    </xf>
    <xf numFmtId="169" fontId="87" fillId="0" borderId="52" xfId="173" applyNumberFormat="1" applyFont="1" applyBorder="1" applyAlignment="1">
      <alignment horizontal="center"/>
      <protection/>
    </xf>
    <xf numFmtId="169" fontId="87" fillId="0" borderId="48" xfId="173" applyNumberFormat="1" applyFont="1" applyBorder="1" applyAlignment="1">
      <alignment horizontal="center"/>
      <protection/>
    </xf>
    <xf numFmtId="0" fontId="87" fillId="0" borderId="43" xfId="173" applyFont="1" applyBorder="1" applyAlignment="1">
      <alignment horizontal="center"/>
      <protection/>
    </xf>
    <xf numFmtId="0" fontId="87" fillId="0" borderId="52" xfId="173" applyFont="1" applyBorder="1" applyAlignment="1">
      <alignment horizontal="center"/>
      <protection/>
    </xf>
    <xf numFmtId="0" fontId="87" fillId="0" borderId="48" xfId="173" applyFont="1" applyBorder="1" applyAlignment="1">
      <alignment horizontal="center"/>
      <protection/>
    </xf>
    <xf numFmtId="164" fontId="13" fillId="0" borderId="0" xfId="291" applyNumberFormat="1" applyFont="1" applyAlignment="1">
      <alignment horizontal="center"/>
      <protection/>
    </xf>
    <xf numFmtId="164" fontId="6" fillId="0" borderId="0" xfId="291" applyNumberFormat="1" applyFont="1" applyAlignment="1" applyProtection="1">
      <alignment horizontal="center"/>
      <protection/>
    </xf>
    <xf numFmtId="164" fontId="13" fillId="0" borderId="0" xfId="291" applyNumberFormat="1" applyFont="1" applyAlignment="1" applyProtection="1">
      <alignment horizontal="center"/>
      <protection/>
    </xf>
    <xf numFmtId="164" fontId="13" fillId="0" borderId="0" xfId="291" applyNumberFormat="1" applyFont="1" applyBorder="1" applyAlignment="1" quotePrefix="1">
      <alignment horizontal="center"/>
      <protection/>
    </xf>
    <xf numFmtId="164" fontId="13" fillId="33" borderId="62" xfId="291" applyNumberFormat="1" applyFont="1" applyFill="1" applyBorder="1" applyAlignment="1" applyProtection="1">
      <alignment horizontal="center" vertical="center"/>
      <protection/>
    </xf>
    <xf numFmtId="164" fontId="13" fillId="33" borderId="56" xfId="291" applyNumberFormat="1" applyFont="1" applyFill="1" applyBorder="1" applyAlignment="1">
      <alignment horizontal="center" vertical="center"/>
      <protection/>
    </xf>
    <xf numFmtId="164" fontId="13" fillId="35" borderId="61" xfId="291" applyNumberFormat="1" applyFont="1" applyFill="1" applyBorder="1" applyAlignment="1" applyProtection="1">
      <alignment horizontal="center" vertical="center"/>
      <protection/>
    </xf>
    <xf numFmtId="164" fontId="13" fillId="35" borderId="46" xfId="291" applyNumberFormat="1" applyFont="1" applyFill="1" applyBorder="1" applyAlignment="1" applyProtection="1">
      <alignment horizontal="center" vertical="center"/>
      <protection/>
    </xf>
    <xf numFmtId="164" fontId="13" fillId="35" borderId="86" xfId="291" applyNumberFormat="1" applyFont="1" applyFill="1" applyBorder="1" applyAlignment="1" applyProtection="1">
      <alignment horizontal="center" vertical="center"/>
      <protection/>
    </xf>
    <xf numFmtId="164" fontId="13" fillId="35" borderId="87" xfId="291" applyNumberFormat="1" applyFont="1" applyFill="1" applyBorder="1" applyAlignment="1" applyProtection="1">
      <alignment horizontal="center" vertical="center"/>
      <protection/>
    </xf>
    <xf numFmtId="164" fontId="13" fillId="0" borderId="0" xfId="289" applyNumberFormat="1" applyFont="1" applyAlignment="1">
      <alignment horizontal="center"/>
      <protection/>
    </xf>
    <xf numFmtId="164" fontId="6" fillId="0" borderId="0" xfId="289" applyNumberFormat="1" applyFont="1" applyAlignment="1" applyProtection="1">
      <alignment horizontal="center"/>
      <protection/>
    </xf>
    <xf numFmtId="164" fontId="13" fillId="0" borderId="0" xfId="289" applyNumberFormat="1" applyFont="1" applyBorder="1" applyAlignment="1" quotePrefix="1">
      <alignment horizontal="center"/>
      <protection/>
    </xf>
    <xf numFmtId="164" fontId="13" fillId="35" borderId="30" xfId="289" applyNumberFormat="1" applyFont="1" applyFill="1" applyBorder="1" applyAlignment="1" applyProtection="1">
      <alignment horizontal="center" vertical="center"/>
      <protection/>
    </xf>
    <xf numFmtId="164" fontId="13" fillId="35" borderId="52" xfId="289" applyNumberFormat="1" applyFont="1" applyFill="1" applyBorder="1" applyAlignment="1" applyProtection="1" quotePrefix="1">
      <alignment horizontal="center" vertical="center"/>
      <protection/>
    </xf>
    <xf numFmtId="164" fontId="13" fillId="35" borderId="48" xfId="289" applyNumberFormat="1" applyFont="1" applyFill="1" applyBorder="1" applyAlignment="1" applyProtection="1" quotePrefix="1">
      <alignment horizontal="center" vertical="center"/>
      <protection/>
    </xf>
    <xf numFmtId="0" fontId="13" fillId="0" borderId="0" xfId="218" applyFont="1" applyBorder="1" applyAlignment="1">
      <alignment horizontal="center" vertical="center"/>
      <protection/>
    </xf>
    <xf numFmtId="0" fontId="6" fillId="0" borderId="0" xfId="293" applyFont="1" applyAlignment="1">
      <alignment horizontal="center"/>
      <protection/>
    </xf>
    <xf numFmtId="0" fontId="13" fillId="35" borderId="75" xfId="293" applyNumberFormat="1" applyFont="1" applyFill="1" applyBorder="1" applyAlignment="1">
      <alignment horizontal="center" vertical="center"/>
      <protection/>
    </xf>
    <xf numFmtId="0" fontId="13" fillId="35" borderId="73" xfId="293" applyFont="1" applyFill="1" applyBorder="1" applyAlignment="1">
      <alignment horizontal="center" vertical="center"/>
      <protection/>
    </xf>
    <xf numFmtId="0" fontId="13" fillId="35" borderId="55" xfId="293" applyFont="1" applyFill="1" applyBorder="1" applyAlignment="1">
      <alignment horizontal="center" vertical="center"/>
      <protection/>
    </xf>
    <xf numFmtId="0" fontId="13" fillId="35" borderId="31" xfId="293" applyFont="1" applyFill="1" applyBorder="1" applyAlignment="1">
      <alignment horizontal="center" vertical="center"/>
      <protection/>
    </xf>
    <xf numFmtId="0" fontId="13" fillId="35" borderId="46" xfId="218" applyFont="1" applyFill="1" applyBorder="1" applyAlignment="1" applyProtection="1" quotePrefix="1">
      <alignment horizontal="center" vertical="center"/>
      <protection/>
    </xf>
    <xf numFmtId="0" fontId="13" fillId="35" borderId="86" xfId="218" applyFont="1" applyFill="1" applyBorder="1" applyAlignment="1" applyProtection="1" quotePrefix="1">
      <alignment horizontal="center" vertical="center"/>
      <protection/>
    </xf>
    <xf numFmtId="0" fontId="13" fillId="35" borderId="88" xfId="218" applyFont="1" applyFill="1" applyBorder="1" applyAlignment="1" applyProtection="1" quotePrefix="1">
      <alignment horizontal="center" vertical="center"/>
      <protection/>
    </xf>
    <xf numFmtId="0" fontId="13" fillId="35" borderId="46" xfId="293" applyFont="1" applyFill="1" applyBorder="1" applyAlignment="1">
      <alignment horizontal="center" vertical="center"/>
      <protection/>
    </xf>
    <xf numFmtId="0" fontId="13" fillId="35" borderId="88" xfId="293" applyFont="1" applyFill="1" applyBorder="1" applyAlignment="1">
      <alignment horizontal="center" vertical="center"/>
      <protection/>
    </xf>
    <xf numFmtId="0" fontId="13" fillId="35" borderId="89" xfId="293" applyFont="1" applyFill="1" applyBorder="1" applyAlignment="1">
      <alignment horizontal="center" vertical="center"/>
      <protection/>
    </xf>
    <xf numFmtId="164" fontId="13" fillId="0" borderId="0" xfId="295" applyNumberFormat="1" applyFont="1" applyAlignment="1">
      <alignment horizontal="center"/>
      <protection/>
    </xf>
    <xf numFmtId="164" fontId="6" fillId="0" borderId="0" xfId="295" applyNumberFormat="1" applyFont="1" applyAlignment="1" applyProtection="1">
      <alignment horizontal="center"/>
      <protection/>
    </xf>
    <xf numFmtId="164" fontId="13" fillId="0" borderId="0" xfId="295" applyNumberFormat="1" applyFont="1" applyAlignment="1" applyProtection="1">
      <alignment horizontal="center"/>
      <protection/>
    </xf>
    <xf numFmtId="164" fontId="13" fillId="0" borderId="0" xfId="295" applyNumberFormat="1" applyFont="1" applyBorder="1" applyAlignment="1">
      <alignment horizontal="center"/>
      <protection/>
    </xf>
    <xf numFmtId="164" fontId="13" fillId="0" borderId="0" xfId="295" applyNumberFormat="1" applyFont="1" applyBorder="1" applyAlignment="1" quotePrefix="1">
      <alignment horizontal="center"/>
      <protection/>
    </xf>
    <xf numFmtId="164" fontId="23" fillId="35" borderId="62" xfId="292" applyNumberFormat="1" applyFont="1" applyFill="1" applyBorder="1" applyAlignment="1" applyProtection="1">
      <alignment horizontal="center" vertical="center"/>
      <protection/>
    </xf>
    <xf numFmtId="164" fontId="23" fillId="35" borderId="56" xfId="292" applyNumberFormat="1" applyFont="1" applyFill="1" applyBorder="1" applyAlignment="1">
      <alignment horizontal="center" vertical="center"/>
      <protection/>
    </xf>
    <xf numFmtId="164" fontId="23" fillId="35" borderId="61" xfId="292" applyNumberFormat="1" applyFont="1" applyFill="1" applyBorder="1" applyAlignment="1" applyProtection="1">
      <alignment horizontal="center" vertical="center"/>
      <protection/>
    </xf>
    <xf numFmtId="164" fontId="23" fillId="35" borderId="61" xfId="292" applyNumberFormat="1" applyFont="1" applyFill="1" applyBorder="1" applyAlignment="1" applyProtection="1" quotePrefix="1">
      <alignment horizontal="center" vertical="center"/>
      <protection/>
    </xf>
    <xf numFmtId="164" fontId="23" fillId="35" borderId="86" xfId="292" applyNumberFormat="1" applyFont="1" applyFill="1" applyBorder="1" applyAlignment="1" applyProtection="1" quotePrefix="1">
      <alignment horizontal="center" vertical="center"/>
      <protection/>
    </xf>
    <xf numFmtId="164" fontId="23" fillId="35" borderId="87" xfId="292" applyNumberFormat="1" applyFont="1" applyFill="1" applyBorder="1" applyAlignment="1" applyProtection="1">
      <alignment horizontal="center" vertical="center"/>
      <protection/>
    </xf>
    <xf numFmtId="0" fontId="13" fillId="0" borderId="0" xfId="293" applyFont="1" applyAlignment="1">
      <alignment horizontal="center"/>
      <protection/>
    </xf>
    <xf numFmtId="0" fontId="13" fillId="35" borderId="62" xfId="293" applyFont="1" applyFill="1" applyBorder="1" applyAlignment="1">
      <alignment horizontal="center" vertical="center"/>
      <protection/>
    </xf>
    <xf numFmtId="0" fontId="13" fillId="35" borderId="26" xfId="293" applyFont="1" applyFill="1" applyBorder="1" applyAlignment="1">
      <alignment horizontal="center" vertical="center"/>
      <protection/>
    </xf>
    <xf numFmtId="0" fontId="13" fillId="35" borderId="56" xfId="293" applyFont="1" applyFill="1" applyBorder="1" applyAlignment="1">
      <alignment horizontal="center" vertical="center"/>
      <protection/>
    </xf>
    <xf numFmtId="169" fontId="13" fillId="35" borderId="11" xfId="293" applyNumberFormat="1" applyFont="1" applyFill="1" applyBorder="1" applyAlignment="1">
      <alignment horizontal="center" vertical="center"/>
      <protection/>
    </xf>
    <xf numFmtId="169" fontId="13" fillId="35" borderId="27" xfId="293" applyNumberFormat="1" applyFont="1" applyFill="1" applyBorder="1" applyAlignment="1">
      <alignment horizontal="center" vertical="center"/>
      <protection/>
    </xf>
    <xf numFmtId="0" fontId="13" fillId="35" borderId="51" xfId="293" applyFont="1" applyFill="1" applyBorder="1" applyAlignment="1">
      <alignment horizontal="center" vertical="center"/>
      <protection/>
    </xf>
    <xf numFmtId="0" fontId="13" fillId="0" borderId="0" xfId="296" applyFont="1" applyFill="1" applyAlignment="1">
      <alignment horizontal="center"/>
      <protection/>
    </xf>
    <xf numFmtId="0" fontId="6" fillId="0" borderId="0" xfId="296" applyFont="1" applyFill="1" applyAlignment="1">
      <alignment horizontal="center"/>
      <protection/>
    </xf>
    <xf numFmtId="0" fontId="8" fillId="35" borderId="64" xfId="296" applyFont="1" applyFill="1" applyBorder="1" applyAlignment="1">
      <alignment horizontal="center" vertical="center"/>
      <protection/>
    </xf>
    <xf numFmtId="0" fontId="8" fillId="35" borderId="35" xfId="296" applyFont="1" applyFill="1" applyBorder="1" applyAlignment="1">
      <alignment horizontal="center" vertical="center"/>
      <protection/>
    </xf>
    <xf numFmtId="49" fontId="13" fillId="35" borderId="61" xfId="298" applyNumberFormat="1" applyFont="1" applyFill="1" applyBorder="1" applyAlignment="1">
      <alignment horizontal="center"/>
      <protection/>
    </xf>
    <xf numFmtId="0" fontId="13" fillId="35" borderId="61" xfId="296" applyFont="1" applyFill="1" applyBorder="1" applyAlignment="1" applyProtection="1">
      <alignment horizontal="center" vertical="center"/>
      <protection/>
    </xf>
    <xf numFmtId="0" fontId="13" fillId="35" borderId="61" xfId="296" applyFont="1" applyFill="1" applyBorder="1" applyAlignment="1" applyProtection="1">
      <alignment horizontal="center"/>
      <protection/>
    </xf>
    <xf numFmtId="0" fontId="13" fillId="35" borderId="87" xfId="296" applyFont="1" applyFill="1" applyBorder="1" applyAlignment="1" applyProtection="1">
      <alignment horizontal="center"/>
      <protection/>
    </xf>
    <xf numFmtId="0" fontId="13" fillId="0" borderId="19" xfId="161" applyFont="1" applyBorder="1" applyAlignment="1">
      <alignment horizontal="center"/>
      <protection/>
    </xf>
    <xf numFmtId="0" fontId="8" fillId="0" borderId="17" xfId="161" applyFont="1" applyBorder="1" applyAlignment="1">
      <alignment horizontal="center"/>
      <protection/>
    </xf>
    <xf numFmtId="0" fontId="8" fillId="0" borderId="18" xfId="161" applyFont="1" applyBorder="1" applyAlignment="1">
      <alignment horizontal="center"/>
      <protection/>
    </xf>
    <xf numFmtId="168" fontId="6" fillId="0" borderId="19" xfId="299" applyNumberFormat="1" applyFont="1" applyBorder="1" applyAlignment="1" applyProtection="1">
      <alignment horizontal="center"/>
      <protection/>
    </xf>
    <xf numFmtId="168" fontId="6" fillId="0" borderId="17" xfId="299" applyNumberFormat="1" applyFont="1" applyBorder="1" applyAlignment="1" applyProtection="1">
      <alignment horizontal="center"/>
      <protection/>
    </xf>
    <xf numFmtId="168" fontId="6" fillId="0" borderId="18" xfId="299" applyNumberFormat="1" applyFont="1" applyBorder="1" applyAlignment="1" applyProtection="1">
      <alignment horizontal="center"/>
      <protection/>
    </xf>
    <xf numFmtId="168" fontId="14" fillId="0" borderId="72" xfId="299" applyNumberFormat="1" applyFont="1" applyBorder="1" applyAlignment="1" applyProtection="1">
      <alignment horizontal="right"/>
      <protection/>
    </xf>
    <xf numFmtId="168" fontId="14" fillId="0" borderId="24" xfId="299" applyNumberFormat="1" applyFont="1" applyBorder="1" applyAlignment="1" applyProtection="1">
      <alignment horizontal="right"/>
      <protection/>
    </xf>
    <xf numFmtId="168" fontId="14" fillId="0" borderId="58" xfId="299" applyNumberFormat="1" applyFont="1" applyBorder="1" applyAlignment="1" applyProtection="1">
      <alignment horizontal="right"/>
      <protection/>
    </xf>
    <xf numFmtId="168" fontId="23" fillId="35" borderId="61" xfId="308" applyNumberFormat="1" applyFont="1" applyFill="1" applyBorder="1" applyAlignment="1" applyProtection="1">
      <alignment horizontal="center" wrapText="1"/>
      <protection hidden="1"/>
    </xf>
    <xf numFmtId="168" fontId="13" fillId="35" borderId="46" xfId="308" applyNumberFormat="1" applyFont="1" applyFill="1" applyBorder="1" applyAlignment="1">
      <alignment horizontal="center"/>
      <protection/>
    </xf>
    <xf numFmtId="168" fontId="13" fillId="35" borderId="89" xfId="308" applyNumberFormat="1" applyFont="1" applyFill="1" applyBorder="1" applyAlignment="1">
      <alignment horizontal="center"/>
      <protection/>
    </xf>
    <xf numFmtId="168" fontId="6" fillId="0" borderId="19" xfId="300" applyNumberFormat="1" applyFont="1" applyBorder="1" applyAlignment="1" applyProtection="1">
      <alignment horizontal="center"/>
      <protection/>
    </xf>
    <xf numFmtId="168" fontId="6" fillId="0" borderId="17" xfId="300" applyNumberFormat="1" applyFont="1" applyBorder="1" applyAlignment="1" applyProtection="1">
      <alignment horizontal="center"/>
      <protection/>
    </xf>
    <xf numFmtId="168" fontId="6" fillId="0" borderId="18" xfId="300" applyNumberFormat="1" applyFont="1" applyBorder="1" applyAlignment="1" applyProtection="1">
      <alignment horizontal="center"/>
      <protection/>
    </xf>
    <xf numFmtId="168" fontId="14" fillId="0" borderId="72" xfId="300" applyNumberFormat="1" applyFont="1" applyBorder="1" applyAlignment="1" applyProtection="1">
      <alignment horizontal="right"/>
      <protection/>
    </xf>
    <xf numFmtId="168" fontId="14" fillId="0" borderId="24" xfId="300" applyNumberFormat="1" applyFont="1" applyBorder="1" applyAlignment="1" applyProtection="1">
      <alignment horizontal="right"/>
      <protection/>
    </xf>
    <xf numFmtId="168" fontId="14" fillId="0" borderId="58" xfId="300" applyNumberFormat="1" applyFont="1" applyBorder="1" applyAlignment="1" applyProtection="1">
      <alignment horizontal="right"/>
      <protection/>
    </xf>
    <xf numFmtId="168" fontId="23" fillId="35" borderId="61" xfId="309" applyNumberFormat="1" applyFont="1" applyFill="1" applyBorder="1" applyAlignment="1" applyProtection="1">
      <alignment horizontal="center" wrapText="1"/>
      <protection hidden="1"/>
    </xf>
    <xf numFmtId="168" fontId="13" fillId="35" borderId="46" xfId="309" applyNumberFormat="1" applyFont="1" applyFill="1" applyBorder="1" applyAlignment="1">
      <alignment horizontal="center"/>
      <protection/>
    </xf>
    <xf numFmtId="168" fontId="13" fillId="35" borderId="89" xfId="309" applyNumberFormat="1" applyFont="1" applyFill="1" applyBorder="1" applyAlignment="1">
      <alignment horizontal="center"/>
      <protection/>
    </xf>
    <xf numFmtId="0" fontId="13" fillId="0" borderId="0" xfId="161" applyFont="1" applyAlignment="1">
      <alignment horizontal="center"/>
      <protection/>
    </xf>
    <xf numFmtId="168" fontId="6" fillId="0" borderId="0" xfId="306" applyNumberFormat="1" applyFont="1" applyAlignment="1" applyProtection="1">
      <alignment horizontal="center"/>
      <protection/>
    </xf>
    <xf numFmtId="168" fontId="15" fillId="0" borderId="0" xfId="306" applyNumberFormat="1" applyFont="1" applyAlignment="1" applyProtection="1">
      <alignment horizontal="right"/>
      <protection/>
    </xf>
    <xf numFmtId="168" fontId="23" fillId="35" borderId="61" xfId="310" applyNumberFormat="1" applyFont="1" applyFill="1" applyBorder="1" applyAlignment="1" applyProtection="1">
      <alignment horizontal="center" wrapText="1"/>
      <protection hidden="1"/>
    </xf>
    <xf numFmtId="168" fontId="13" fillId="35" borderId="46" xfId="310" applyNumberFormat="1" applyFont="1" applyFill="1" applyBorder="1" applyAlignment="1">
      <alignment horizontal="center"/>
      <protection/>
    </xf>
    <xf numFmtId="168" fontId="13" fillId="35" borderId="89" xfId="310" applyNumberFormat="1" applyFont="1" applyFill="1" applyBorder="1" applyAlignment="1">
      <alignment horizontal="center"/>
      <protection/>
    </xf>
    <xf numFmtId="168" fontId="6" fillId="0" borderId="0" xfId="307" applyNumberFormat="1" applyFont="1" applyAlignment="1" applyProtection="1">
      <alignment horizontal="center"/>
      <protection/>
    </xf>
    <xf numFmtId="168" fontId="15" fillId="0" borderId="0" xfId="307" applyNumberFormat="1" applyFont="1" applyAlignment="1" applyProtection="1">
      <alignment horizontal="right"/>
      <protection/>
    </xf>
    <xf numFmtId="168" fontId="23" fillId="35" borderId="61" xfId="311" applyNumberFormat="1" applyFont="1" applyFill="1" applyBorder="1" applyAlignment="1" applyProtection="1">
      <alignment horizontal="center" wrapText="1"/>
      <protection hidden="1"/>
    </xf>
    <xf numFmtId="168" fontId="13" fillId="35" borderId="46" xfId="311" applyNumberFormat="1" applyFont="1" applyFill="1" applyBorder="1" applyAlignment="1">
      <alignment horizontal="center"/>
      <protection/>
    </xf>
    <xf numFmtId="168" fontId="13" fillId="35" borderId="89" xfId="311" applyNumberFormat="1" applyFont="1" applyFill="1" applyBorder="1" applyAlignment="1">
      <alignment horizontal="center"/>
      <protection/>
    </xf>
    <xf numFmtId="168" fontId="6" fillId="0" borderId="0" xfId="312" applyNumberFormat="1" applyFont="1" applyAlignment="1" applyProtection="1">
      <alignment horizontal="center"/>
      <protection/>
    </xf>
    <xf numFmtId="168" fontId="15" fillId="0" borderId="0" xfId="312" applyNumberFormat="1" applyFont="1" applyAlignment="1" applyProtection="1">
      <alignment horizontal="right"/>
      <protection/>
    </xf>
    <xf numFmtId="168" fontId="23" fillId="35" borderId="61" xfId="312" applyNumberFormat="1" applyFont="1" applyFill="1" applyBorder="1" applyAlignment="1" applyProtection="1">
      <alignment horizontal="center" wrapText="1"/>
      <protection hidden="1"/>
    </xf>
    <xf numFmtId="168" fontId="13" fillId="35" borderId="46" xfId="312" applyNumberFormat="1" applyFont="1" applyFill="1" applyBorder="1" applyAlignment="1">
      <alignment horizontal="center"/>
      <protection/>
    </xf>
    <xf numFmtId="168" fontId="13" fillId="35" borderId="89" xfId="312" applyNumberFormat="1" applyFont="1" applyFill="1" applyBorder="1" applyAlignment="1">
      <alignment horizontal="center"/>
      <protection/>
    </xf>
    <xf numFmtId="168" fontId="6" fillId="0" borderId="0" xfId="314" applyNumberFormat="1" applyFont="1" applyAlignment="1" applyProtection="1">
      <alignment horizontal="center"/>
      <protection/>
    </xf>
    <xf numFmtId="168" fontId="14" fillId="0" borderId="0" xfId="314" applyNumberFormat="1" applyFont="1" applyAlignment="1" applyProtection="1">
      <alignment horizontal="right"/>
      <protection/>
    </xf>
    <xf numFmtId="168" fontId="23" fillId="35" borderId="61" xfId="313" applyNumberFormat="1" applyFont="1" applyFill="1" applyBorder="1" applyAlignment="1" applyProtection="1">
      <alignment horizontal="center" wrapText="1"/>
      <protection hidden="1"/>
    </xf>
    <xf numFmtId="168" fontId="13" fillId="35" borderId="46" xfId="313" applyNumberFormat="1" applyFont="1" applyFill="1" applyBorder="1" applyAlignment="1">
      <alignment horizontal="center"/>
      <protection/>
    </xf>
    <xf numFmtId="168" fontId="13" fillId="35" borderId="89" xfId="313" applyNumberFormat="1" applyFont="1" applyFill="1" applyBorder="1" applyAlignment="1">
      <alignment horizontal="center"/>
      <protection/>
    </xf>
    <xf numFmtId="0" fontId="13" fillId="0" borderId="0" xfId="280" applyFont="1" applyFill="1" applyAlignment="1">
      <alignment horizontal="center" vertical="center"/>
      <protection/>
    </xf>
    <xf numFmtId="0" fontId="6" fillId="0" borderId="0" xfId="280" applyFont="1" applyFill="1" applyAlignment="1">
      <alignment horizontal="center" vertical="center"/>
      <protection/>
    </xf>
    <xf numFmtId="0" fontId="15" fillId="0" borderId="71" xfId="280" applyFont="1" applyFill="1" applyBorder="1" applyAlignment="1">
      <alignment horizontal="right"/>
      <protection/>
    </xf>
    <xf numFmtId="0" fontId="13" fillId="35" borderId="75" xfId="280" applyFont="1" applyFill="1" applyBorder="1" applyAlignment="1">
      <alignment horizontal="center" vertical="center"/>
      <protection/>
    </xf>
    <xf numFmtId="0" fontId="13" fillId="35" borderId="45" xfId="280" applyFont="1" applyFill="1" applyBorder="1" applyAlignment="1">
      <alignment horizontal="center" vertical="center"/>
      <protection/>
    </xf>
    <xf numFmtId="0" fontId="13" fillId="35" borderId="69" xfId="280" applyFont="1" applyFill="1" applyBorder="1" applyAlignment="1">
      <alignment horizontal="center" vertical="center"/>
      <protection/>
    </xf>
    <xf numFmtId="0" fontId="13" fillId="35" borderId="39" xfId="280" applyFont="1" applyFill="1" applyBorder="1" applyAlignment="1">
      <alignment horizontal="center" vertical="center"/>
      <protection/>
    </xf>
    <xf numFmtId="0" fontId="13" fillId="35" borderId="0" xfId="280" applyFont="1" applyFill="1" applyBorder="1" applyAlignment="1">
      <alignment horizontal="center" vertical="center"/>
      <protection/>
    </xf>
    <xf numFmtId="0" fontId="13" fillId="35" borderId="19" xfId="280" applyFont="1" applyFill="1" applyBorder="1" applyAlignment="1">
      <alignment horizontal="center" vertical="center"/>
      <protection/>
    </xf>
    <xf numFmtId="0" fontId="13" fillId="35" borderId="73" xfId="280" applyFont="1" applyFill="1" applyBorder="1" applyAlignment="1">
      <alignment horizontal="center" vertical="center"/>
      <protection/>
    </xf>
    <xf numFmtId="0" fontId="13" fillId="34" borderId="50" xfId="280" applyFont="1" applyFill="1" applyBorder="1" applyAlignment="1">
      <alignment horizontal="center" vertical="center"/>
      <protection/>
    </xf>
    <xf numFmtId="0" fontId="13" fillId="34" borderId="53" xfId="280" applyFont="1" applyFill="1" applyBorder="1" applyAlignment="1">
      <alignment horizontal="center" vertical="center"/>
      <protection/>
    </xf>
    <xf numFmtId="0" fontId="13" fillId="35" borderId="45" xfId="280" applyFont="1" applyFill="1" applyBorder="1" applyAlignment="1" quotePrefix="1">
      <alignment horizontal="center" vertical="center"/>
      <protection/>
    </xf>
    <xf numFmtId="0" fontId="13" fillId="35" borderId="55" xfId="280" applyFont="1" applyFill="1" applyBorder="1" applyAlignment="1">
      <alignment horizontal="center" vertical="center"/>
      <protection/>
    </xf>
    <xf numFmtId="0" fontId="13" fillId="35" borderId="31" xfId="280" applyFont="1" applyFill="1" applyBorder="1" applyAlignment="1">
      <alignment horizontal="center" vertical="center"/>
      <protection/>
    </xf>
    <xf numFmtId="0" fontId="13" fillId="35" borderId="63" xfId="280" applyFont="1" applyFill="1" applyBorder="1" applyAlignment="1">
      <alignment horizontal="center" vertical="center"/>
      <protection/>
    </xf>
    <xf numFmtId="0" fontId="13" fillId="35" borderId="79" xfId="280" applyFont="1" applyFill="1" applyBorder="1" applyAlignment="1">
      <alignment horizontal="center" vertical="center"/>
      <protection/>
    </xf>
    <xf numFmtId="0" fontId="13" fillId="33" borderId="49" xfId="280" applyFont="1" applyFill="1" applyBorder="1" applyAlignment="1">
      <alignment horizontal="center" vertical="center"/>
      <protection/>
    </xf>
    <xf numFmtId="0" fontId="13" fillId="33" borderId="70" xfId="280" applyFont="1" applyFill="1" applyBorder="1" applyAlignment="1">
      <alignment horizontal="center" vertical="center"/>
      <protection/>
    </xf>
    <xf numFmtId="0" fontId="13" fillId="0" borderId="0" xfId="277" applyFont="1" applyAlignment="1">
      <alignment horizontal="center"/>
      <protection/>
    </xf>
    <xf numFmtId="0" fontId="6" fillId="0" borderId="0" xfId="277" applyFont="1" applyAlignment="1">
      <alignment horizontal="center"/>
      <protection/>
    </xf>
    <xf numFmtId="168" fontId="15" fillId="0" borderId="71" xfId="189" applyNumberFormat="1" applyFont="1" applyBorder="1" applyAlignment="1">
      <alignment horizontal="center"/>
      <protection/>
    </xf>
    <xf numFmtId="0" fontId="13" fillId="0" borderId="0" xfId="161" applyFont="1" applyFill="1" applyAlignment="1">
      <alignment horizontal="center"/>
      <protection/>
    </xf>
    <xf numFmtId="0" fontId="6" fillId="0" borderId="0" xfId="161" applyFont="1" applyFill="1" applyBorder="1" applyAlignment="1">
      <alignment horizontal="center"/>
      <protection/>
    </xf>
    <xf numFmtId="0" fontId="6" fillId="0" borderId="71" xfId="161" applyFont="1" applyFill="1" applyBorder="1" applyAlignment="1">
      <alignment horizontal="center"/>
      <protection/>
    </xf>
    <xf numFmtId="0" fontId="6" fillId="0" borderId="75" xfId="161" applyFont="1" applyFill="1" applyBorder="1" applyAlignment="1">
      <alignment horizontal="center"/>
      <protection/>
    </xf>
    <xf numFmtId="0" fontId="6" fillId="0" borderId="45" xfId="161" applyFont="1" applyFill="1" applyBorder="1" applyAlignment="1">
      <alignment horizontal="center"/>
      <protection/>
    </xf>
    <xf numFmtId="0" fontId="6" fillId="0" borderId="79" xfId="161" applyFont="1" applyFill="1" applyBorder="1" applyAlignment="1">
      <alignment horizontal="center"/>
      <protection/>
    </xf>
    <xf numFmtId="0" fontId="13" fillId="35" borderId="86" xfId="161" applyFont="1" applyFill="1" applyBorder="1" applyAlignment="1">
      <alignment horizontal="center"/>
      <protection/>
    </xf>
    <xf numFmtId="0" fontId="13" fillId="35" borderId="87" xfId="161" applyFont="1" applyFill="1" applyBorder="1" applyAlignment="1">
      <alignment horizontal="center"/>
      <protection/>
    </xf>
    <xf numFmtId="0" fontId="13" fillId="35" borderId="64" xfId="161" applyFont="1" applyFill="1" applyBorder="1" applyAlignment="1">
      <alignment horizontal="center"/>
      <protection/>
    </xf>
    <xf numFmtId="0" fontId="13" fillId="35" borderId="61" xfId="161" applyFont="1" applyFill="1" applyBorder="1" applyAlignment="1">
      <alignment horizontal="center"/>
      <protection/>
    </xf>
    <xf numFmtId="164" fontId="13" fillId="35" borderId="62" xfId="290" applyNumberFormat="1" applyFont="1" applyFill="1" applyBorder="1" applyAlignment="1" applyProtection="1">
      <alignment horizontal="center" vertical="center"/>
      <protection/>
    </xf>
    <xf numFmtId="164" fontId="13" fillId="35" borderId="56" xfId="290" applyNumberFormat="1" applyFont="1" applyFill="1" applyBorder="1" applyAlignment="1" applyProtection="1">
      <alignment horizontal="center" vertical="center"/>
      <protection/>
    </xf>
    <xf numFmtId="168" fontId="6" fillId="0" borderId="0" xfId="0" applyNumberFormat="1" applyFont="1" applyFill="1" applyAlignment="1">
      <alignment horizontal="center"/>
    </xf>
    <xf numFmtId="168" fontId="34" fillId="0" borderId="0" xfId="0" applyNumberFormat="1" applyFont="1" applyFill="1" applyAlignment="1">
      <alignment horizontal="right"/>
    </xf>
    <xf numFmtId="168" fontId="13" fillId="34" borderId="49" xfId="0" applyNumberFormat="1" applyFont="1" applyFill="1" applyBorder="1" applyAlignment="1" quotePrefix="1">
      <alignment horizontal="center"/>
    </xf>
    <xf numFmtId="168" fontId="13" fillId="34" borderId="70" xfId="0" applyNumberFormat="1" applyFont="1" applyFill="1" applyBorder="1" applyAlignment="1" quotePrefix="1">
      <alignment horizontal="center"/>
    </xf>
    <xf numFmtId="168" fontId="8" fillId="0" borderId="71" xfId="0" applyNumberFormat="1" applyFont="1" applyFill="1" applyBorder="1" applyAlignment="1">
      <alignment horizontal="center"/>
    </xf>
    <xf numFmtId="168" fontId="6" fillId="0" borderId="0" xfId="161" applyNumberFormat="1" applyFont="1" applyAlignment="1" applyProtection="1">
      <alignment horizontal="center" wrapText="1"/>
      <protection/>
    </xf>
    <xf numFmtId="168" fontId="6" fillId="0" borderId="0" xfId="161" applyNumberFormat="1" applyFont="1" applyAlignment="1" applyProtection="1">
      <alignment horizontal="center"/>
      <protection/>
    </xf>
    <xf numFmtId="0" fontId="13" fillId="34" borderId="75" xfId="161" applyFont="1" applyFill="1" applyBorder="1" applyAlignment="1">
      <alignment horizontal="center" vertical="center"/>
      <protection/>
    </xf>
    <xf numFmtId="0" fontId="13" fillId="34" borderId="90" xfId="161" applyFont="1" applyFill="1" applyBorder="1" applyAlignment="1">
      <alignment horizontal="center" vertical="center"/>
      <protection/>
    </xf>
    <xf numFmtId="0" fontId="13" fillId="34" borderId="55" xfId="161" applyFont="1" applyFill="1" applyBorder="1" applyAlignment="1">
      <alignment horizontal="center" vertical="center"/>
      <protection/>
    </xf>
    <xf numFmtId="0" fontId="13" fillId="34" borderId="22" xfId="161" applyFont="1" applyFill="1" applyBorder="1" applyAlignment="1">
      <alignment horizontal="center" vertical="center"/>
      <protection/>
    </xf>
    <xf numFmtId="0" fontId="13" fillId="34" borderId="61" xfId="161" applyFont="1" applyFill="1" applyBorder="1" applyAlignment="1">
      <alignment horizontal="center" vertical="center"/>
      <protection/>
    </xf>
    <xf numFmtId="0" fontId="13" fillId="34" borderId="86" xfId="161" applyFont="1" applyFill="1" applyBorder="1" applyAlignment="1">
      <alignment horizontal="center" vertical="center"/>
      <protection/>
    </xf>
    <xf numFmtId="0" fontId="13" fillId="34" borderId="87" xfId="161" applyFont="1" applyFill="1" applyBorder="1" applyAlignment="1">
      <alignment horizontal="center" vertical="center"/>
      <protection/>
    </xf>
    <xf numFmtId="0" fontId="8" fillId="0" borderId="91" xfId="161" applyFont="1" applyBorder="1" applyAlignment="1">
      <alignment horizontal="center" vertical="center"/>
      <protection/>
    </xf>
    <xf numFmtId="0" fontId="8" fillId="0" borderId="26" xfId="161" applyFont="1" applyBorder="1" applyAlignment="1">
      <alignment horizontal="center" vertical="center"/>
      <protection/>
    </xf>
    <xf numFmtId="0" fontId="8" fillId="0" borderId="56" xfId="161" applyFont="1" applyBorder="1" applyAlignment="1">
      <alignment horizontal="center" vertical="center"/>
      <protection/>
    </xf>
    <xf numFmtId="0" fontId="8" fillId="0" borderId="28" xfId="161" applyFont="1" applyBorder="1" applyAlignment="1">
      <alignment horizontal="center" vertical="center"/>
      <protection/>
    </xf>
    <xf numFmtId="0" fontId="8" fillId="0" borderId="37" xfId="161" applyFont="1" applyBorder="1" applyAlignment="1">
      <alignment horizontal="center" vertical="center"/>
      <protection/>
    </xf>
    <xf numFmtId="0" fontId="8" fillId="35" borderId="62" xfId="161" applyFont="1" applyFill="1" applyBorder="1" applyAlignment="1">
      <alignment horizontal="center"/>
      <protection/>
    </xf>
    <xf numFmtId="0" fontId="8" fillId="35" borderId="26" xfId="161" applyFont="1" applyFill="1" applyBorder="1" applyAlignment="1">
      <alignment horizontal="center"/>
      <protection/>
    </xf>
    <xf numFmtId="0" fontId="8" fillId="35" borderId="56" xfId="161" applyFont="1" applyFill="1" applyBorder="1" applyAlignment="1">
      <alignment horizontal="center"/>
      <protection/>
    </xf>
    <xf numFmtId="0" fontId="13" fillId="33" borderId="63" xfId="161" applyFont="1" applyFill="1" applyBorder="1" applyAlignment="1">
      <alignment horizontal="center" vertical="center"/>
      <protection/>
    </xf>
    <xf numFmtId="0" fontId="13" fillId="33" borderId="45" xfId="161" applyFont="1" applyFill="1" applyBorder="1" applyAlignment="1">
      <alignment horizontal="center" vertical="center"/>
      <protection/>
    </xf>
    <xf numFmtId="0" fontId="13" fillId="33" borderId="69" xfId="161" applyFont="1" applyFill="1" applyBorder="1" applyAlignment="1">
      <alignment horizontal="center" vertical="center"/>
      <protection/>
    </xf>
    <xf numFmtId="0" fontId="13" fillId="33" borderId="49" xfId="161" applyFont="1" applyFill="1" applyBorder="1" applyAlignment="1">
      <alignment horizontal="center" vertical="center"/>
      <protection/>
    </xf>
    <xf numFmtId="0" fontId="13" fillId="33" borderId="50" xfId="161" applyFont="1" applyFill="1" applyBorder="1" applyAlignment="1">
      <alignment horizontal="center" vertical="center"/>
      <protection/>
    </xf>
    <xf numFmtId="0" fontId="13" fillId="33" borderId="53" xfId="161" applyFont="1" applyFill="1" applyBorder="1" applyAlignment="1">
      <alignment horizontal="center" vertical="center"/>
      <protection/>
    </xf>
    <xf numFmtId="0" fontId="13" fillId="35" borderId="46" xfId="161" applyFont="1" applyFill="1" applyBorder="1" applyAlignment="1">
      <alignment horizontal="center" vertical="center"/>
      <protection/>
    </xf>
    <xf numFmtId="0" fontId="13" fillId="35" borderId="88" xfId="161" applyFont="1" applyFill="1" applyBorder="1" applyAlignment="1">
      <alignment horizontal="center" vertical="center"/>
      <protection/>
    </xf>
    <xf numFmtId="0" fontId="13" fillId="35" borderId="89" xfId="161" applyFont="1" applyFill="1" applyBorder="1" applyAlignment="1">
      <alignment horizontal="center" vertical="center"/>
      <protection/>
    </xf>
    <xf numFmtId="0" fontId="13" fillId="33" borderId="43" xfId="161" applyFont="1" applyFill="1" applyBorder="1" applyAlignment="1">
      <alignment horizontal="center" vertical="center"/>
      <protection/>
    </xf>
    <xf numFmtId="0" fontId="13" fillId="33" borderId="48" xfId="161" applyFont="1" applyFill="1" applyBorder="1" applyAlignment="1">
      <alignment horizontal="center" vertical="center"/>
      <protection/>
    </xf>
    <xf numFmtId="0" fontId="13" fillId="33" borderId="60" xfId="161" applyFont="1" applyFill="1" applyBorder="1" applyAlignment="1">
      <alignment horizontal="center" vertical="center"/>
      <protection/>
    </xf>
    <xf numFmtId="0" fontId="13" fillId="0" borderId="0" xfId="161" applyFont="1" applyAlignment="1">
      <alignment horizontal="center" vertical="center"/>
      <protection/>
    </xf>
    <xf numFmtId="0" fontId="13" fillId="0" borderId="0" xfId="0" applyFont="1" applyAlignment="1">
      <alignment horizontal="center"/>
    </xf>
    <xf numFmtId="168" fontId="8" fillId="0" borderId="0" xfId="0" applyNumberFormat="1" applyFont="1" applyBorder="1" applyAlignment="1">
      <alignment horizontal="right"/>
    </xf>
    <xf numFmtId="0" fontId="13" fillId="35" borderId="75" xfId="0" applyFont="1" applyFill="1" applyBorder="1" applyAlignment="1">
      <alignment horizontal="center" vertical="center" wrapText="1"/>
    </xf>
    <xf numFmtId="0" fontId="13" fillId="35" borderId="73" xfId="0" applyFont="1" applyFill="1" applyBorder="1" applyAlignment="1">
      <alignment horizontal="center" vertical="center" wrapText="1"/>
    </xf>
    <xf numFmtId="0" fontId="13" fillId="35" borderId="55" xfId="0" applyFont="1" applyFill="1" applyBorder="1" applyAlignment="1">
      <alignment horizontal="center" vertical="center" wrapText="1"/>
    </xf>
    <xf numFmtId="0" fontId="13" fillId="35" borderId="31" xfId="0" applyFont="1" applyFill="1" applyBorder="1" applyAlignment="1">
      <alignment horizontal="center" vertical="center" wrapText="1"/>
    </xf>
    <xf numFmtId="0" fontId="13" fillId="35" borderId="61" xfId="0" applyFont="1" applyFill="1" applyBorder="1" applyAlignment="1">
      <alignment horizontal="center" vertical="center"/>
    </xf>
    <xf numFmtId="0" fontId="13" fillId="35" borderId="87" xfId="0" applyFont="1" applyFill="1" applyBorder="1" applyAlignment="1">
      <alignment horizontal="center" vertical="center"/>
    </xf>
    <xf numFmtId="49" fontId="13" fillId="35" borderId="49" xfId="0" applyNumberFormat="1" applyFont="1" applyFill="1" applyBorder="1" applyAlignment="1">
      <alignment horizontal="center" vertical="center"/>
    </xf>
    <xf numFmtId="49" fontId="13" fillId="35" borderId="70" xfId="0" applyNumberFormat="1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justify" vertical="center" wrapText="1"/>
      <protection/>
    </xf>
    <xf numFmtId="0" fontId="19" fillId="0" borderId="0" xfId="0" applyFont="1" applyBorder="1" applyAlignment="1" quotePrefix="1">
      <alignment horizontal="justify" vertical="center"/>
    </xf>
    <xf numFmtId="0" fontId="19" fillId="0" borderId="0" xfId="0" applyFont="1" applyBorder="1" applyAlignment="1">
      <alignment horizontal="justify" vertical="center"/>
    </xf>
    <xf numFmtId="0" fontId="94" fillId="0" borderId="0" xfId="0" applyFont="1" applyBorder="1" applyAlignment="1">
      <alignment horizontal="center" vertical="center"/>
    </xf>
    <xf numFmtId="0" fontId="94" fillId="0" borderId="62" xfId="0" applyFont="1" applyBorder="1" applyAlignment="1">
      <alignment horizontal="center" vertical="center"/>
    </xf>
    <xf numFmtId="0" fontId="94" fillId="0" borderId="56" xfId="0" applyFont="1" applyBorder="1" applyAlignment="1">
      <alignment horizontal="center" vertical="center"/>
    </xf>
    <xf numFmtId="0" fontId="81" fillId="0" borderId="61" xfId="0" applyFont="1" applyBorder="1" applyAlignment="1">
      <alignment horizontal="center" vertical="center" wrapText="1"/>
    </xf>
    <xf numFmtId="0" fontId="81" fillId="0" borderId="87" xfId="0" applyFont="1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15" fillId="0" borderId="71" xfId="0" applyFont="1" applyBorder="1" applyAlignment="1">
      <alignment horizontal="right" vertical="center"/>
    </xf>
    <xf numFmtId="0" fontId="13" fillId="35" borderId="62" xfId="0" applyFont="1" applyFill="1" applyBorder="1" applyAlignment="1" applyProtection="1">
      <alignment horizontal="center" vertical="center"/>
      <protection/>
    </xf>
    <xf numFmtId="0" fontId="13" fillId="35" borderId="26" xfId="0" applyFont="1" applyFill="1" applyBorder="1" applyAlignment="1" applyProtection="1">
      <alignment horizontal="center" vertical="center"/>
      <protection/>
    </xf>
    <xf numFmtId="0" fontId="13" fillId="35" borderId="56" xfId="0" applyFont="1" applyFill="1" applyBorder="1" applyAlignment="1" applyProtection="1">
      <alignment horizontal="center" vertical="center"/>
      <protection/>
    </xf>
    <xf numFmtId="169" fontId="13" fillId="35" borderId="61" xfId="0" applyNumberFormat="1" applyFont="1" applyFill="1" applyBorder="1" applyAlignment="1">
      <alignment horizontal="center" vertical="center"/>
    </xf>
    <xf numFmtId="0" fontId="13" fillId="35" borderId="55" xfId="0" applyFont="1" applyFill="1" applyBorder="1" applyAlignment="1">
      <alignment horizontal="center" vertical="center"/>
    </xf>
    <xf numFmtId="0" fontId="13" fillId="35" borderId="65" xfId="0" applyFont="1" applyFill="1" applyBorder="1" applyAlignment="1">
      <alignment horizontal="center" vertical="center"/>
    </xf>
    <xf numFmtId="49" fontId="13" fillId="35" borderId="43" xfId="0" applyNumberFormat="1" applyFont="1" applyFill="1" applyBorder="1" applyAlignment="1">
      <alignment horizontal="center" vertical="center"/>
    </xf>
    <xf numFmtId="49" fontId="13" fillId="35" borderId="48" xfId="0" applyNumberFormat="1" applyFont="1" applyFill="1" applyBorder="1" applyAlignment="1">
      <alignment horizontal="center" vertical="center"/>
    </xf>
    <xf numFmtId="0" fontId="8" fillId="0" borderId="0" xfId="161" applyFont="1" applyBorder="1" applyAlignment="1">
      <alignment horizontal="justify" wrapText="1"/>
      <protection/>
    </xf>
    <xf numFmtId="0" fontId="6" fillId="0" borderId="0" xfId="161" applyFont="1" applyAlignment="1">
      <alignment horizontal="center"/>
      <protection/>
    </xf>
    <xf numFmtId="0" fontId="13" fillId="0" borderId="0" xfId="161" applyFont="1" applyBorder="1" applyAlignment="1">
      <alignment horizontal="center"/>
      <protection/>
    </xf>
    <xf numFmtId="0" fontId="4" fillId="33" borderId="92" xfId="161" applyFont="1" applyFill="1" applyBorder="1" applyAlignment="1">
      <alignment/>
      <protection/>
    </xf>
    <xf numFmtId="0" fontId="2" fillId="33" borderId="30" xfId="230" applyFill="1" applyBorder="1" applyAlignment="1">
      <alignment/>
      <protection/>
    </xf>
    <xf numFmtId="0" fontId="16" fillId="33" borderId="93" xfId="161" applyFont="1" applyFill="1" applyBorder="1" applyAlignment="1">
      <alignment horizontal="center"/>
      <protection/>
    </xf>
    <xf numFmtId="0" fontId="16" fillId="33" borderId="23" xfId="161" applyFont="1" applyFill="1" applyBorder="1" applyAlignment="1">
      <alignment horizontal="center"/>
      <protection/>
    </xf>
    <xf numFmtId="0" fontId="16" fillId="33" borderId="94" xfId="161" applyFont="1" applyFill="1" applyBorder="1" applyAlignment="1">
      <alignment horizontal="center"/>
      <protection/>
    </xf>
    <xf numFmtId="0" fontId="16" fillId="33" borderId="93" xfId="161" applyFont="1" applyFill="1" applyBorder="1" applyAlignment="1">
      <alignment horizontal="center" wrapText="1"/>
      <protection/>
    </xf>
    <xf numFmtId="0" fontId="16" fillId="33" borderId="94" xfId="161" applyFont="1" applyFill="1" applyBorder="1" applyAlignment="1">
      <alignment horizontal="center" wrapText="1"/>
      <protection/>
    </xf>
    <xf numFmtId="0" fontId="2" fillId="0" borderId="49" xfId="230" applyBorder="1" applyAlignment="1">
      <alignment horizontal="center" wrapText="1"/>
      <protection/>
    </xf>
    <xf numFmtId="0" fontId="2" fillId="0" borderId="53" xfId="230" applyBorder="1" applyAlignment="1">
      <alignment horizontal="center" wrapText="1"/>
      <protection/>
    </xf>
    <xf numFmtId="0" fontId="16" fillId="33" borderId="95" xfId="161" applyFont="1" applyFill="1" applyBorder="1" applyAlignment="1">
      <alignment horizontal="center" wrapText="1"/>
      <protection/>
    </xf>
    <xf numFmtId="0" fontId="2" fillId="0" borderId="96" xfId="230" applyBorder="1" applyAlignment="1">
      <alignment horizontal="center" wrapText="1"/>
      <protection/>
    </xf>
    <xf numFmtId="0" fontId="16" fillId="33" borderId="43" xfId="161" applyFont="1" applyFill="1" applyBorder="1" applyAlignment="1">
      <alignment horizontal="center"/>
      <protection/>
    </xf>
    <xf numFmtId="0" fontId="2" fillId="0" borderId="48" xfId="230" applyBorder="1" applyAlignment="1">
      <alignment horizontal="center"/>
      <protection/>
    </xf>
    <xf numFmtId="0" fontId="13" fillId="0" borderId="0" xfId="229" applyFont="1" applyFill="1" applyAlignment="1">
      <alignment horizontal="center"/>
      <protection/>
    </xf>
    <xf numFmtId="0" fontId="6" fillId="0" borderId="0" xfId="229" applyFont="1" applyAlignment="1">
      <alignment horizontal="center"/>
      <protection/>
    </xf>
    <xf numFmtId="0" fontId="14" fillId="0" borderId="71" xfId="229" applyFont="1" applyBorder="1" applyAlignment="1">
      <alignment horizontal="right"/>
      <protection/>
    </xf>
    <xf numFmtId="1" fontId="13" fillId="34" borderId="62" xfId="229" applyNumberFormat="1" applyFont="1" applyFill="1" applyBorder="1" applyAlignment="1" applyProtection="1">
      <alignment horizontal="center" vertical="center" wrapText="1"/>
      <protection locked="0"/>
    </xf>
    <xf numFmtId="1" fontId="13" fillId="34" borderId="56" xfId="229" applyNumberFormat="1" applyFont="1" applyFill="1" applyBorder="1" applyAlignment="1" applyProtection="1">
      <alignment horizontal="center" vertical="center" wrapText="1"/>
      <protection locked="0"/>
    </xf>
    <xf numFmtId="0" fontId="13" fillId="34" borderId="55" xfId="229" applyFont="1" applyFill="1" applyBorder="1" applyAlignment="1" applyProtection="1">
      <alignment horizontal="center" vertical="center" wrapText="1"/>
      <protection locked="0"/>
    </xf>
    <xf numFmtId="0" fontId="13" fillId="34" borderId="31" xfId="229" applyFont="1" applyFill="1" applyBorder="1" applyAlignment="1" applyProtection="1">
      <alignment horizontal="center" vertical="center" wrapText="1"/>
      <protection locked="0"/>
    </xf>
    <xf numFmtId="0" fontId="13" fillId="34" borderId="46" xfId="229" applyFont="1" applyFill="1" applyBorder="1" applyAlignment="1">
      <alignment horizontal="center" vertical="center" wrapText="1"/>
      <protection/>
    </xf>
    <xf numFmtId="0" fontId="13" fillId="34" borderId="89" xfId="229" applyFont="1" applyFill="1" applyBorder="1" applyAlignment="1">
      <alignment horizontal="center" vertical="center" wrapText="1"/>
      <protection/>
    </xf>
    <xf numFmtId="0" fontId="30" fillId="0" borderId="0" xfId="275" applyFont="1" applyFill="1" applyAlignment="1">
      <alignment horizontal="center" vertical="center"/>
      <protection/>
    </xf>
    <xf numFmtId="14" fontId="31" fillId="0" borderId="0" xfId="275" applyNumberFormat="1" applyFont="1" applyFill="1" applyBorder="1" applyAlignment="1">
      <alignment horizontal="center"/>
      <protection/>
    </xf>
    <xf numFmtId="0" fontId="15" fillId="0" borderId="0" xfId="275" applyFont="1" applyFill="1" applyBorder="1" applyAlignment="1">
      <alignment horizontal="right"/>
      <protection/>
    </xf>
    <xf numFmtId="0" fontId="13" fillId="0" borderId="45" xfId="275" applyFont="1" applyFill="1" applyBorder="1" applyAlignment="1" applyProtection="1">
      <alignment horizontal="center"/>
      <protection/>
    </xf>
    <xf numFmtId="0" fontId="13" fillId="0" borderId="79" xfId="275" applyFont="1" applyFill="1" applyBorder="1" applyAlignment="1" applyProtection="1">
      <alignment horizontal="center"/>
      <protection/>
    </xf>
    <xf numFmtId="175" fontId="13" fillId="0" borderId="43" xfId="275" applyNumberFormat="1" applyFont="1" applyFill="1" applyBorder="1" applyAlignment="1" applyProtection="1" quotePrefix="1">
      <alignment horizontal="center"/>
      <protection/>
    </xf>
    <xf numFmtId="175" fontId="13" fillId="0" borderId="52" xfId="275" applyNumberFormat="1" applyFont="1" applyFill="1" applyBorder="1" applyAlignment="1" applyProtection="1" quotePrefix="1">
      <alignment horizontal="center"/>
      <protection/>
    </xf>
    <xf numFmtId="175" fontId="13" fillId="0" borderId="48" xfId="275" applyNumberFormat="1" applyFont="1" applyFill="1" applyBorder="1" applyAlignment="1" applyProtection="1" quotePrefix="1">
      <alignment horizontal="center"/>
      <protection/>
    </xf>
    <xf numFmtId="175" fontId="13" fillId="0" borderId="60" xfId="275" applyNumberFormat="1" applyFont="1" applyFill="1" applyBorder="1" applyAlignment="1" applyProtection="1" quotePrefix="1">
      <alignment horizontal="center"/>
      <protection/>
    </xf>
    <xf numFmtId="172" fontId="31" fillId="0" borderId="0" xfId="275" applyNumberFormat="1" applyFont="1" applyFill="1" applyBorder="1" applyAlignment="1" applyProtection="1">
      <alignment horizontal="center"/>
      <protection/>
    </xf>
    <xf numFmtId="0" fontId="13" fillId="0" borderId="46" xfId="275" applyFont="1" applyFill="1" applyBorder="1" applyAlignment="1" applyProtection="1">
      <alignment horizontal="center"/>
      <protection/>
    </xf>
    <xf numFmtId="0" fontId="13" fillId="0" borderId="88" xfId="275" applyFont="1" applyFill="1" applyBorder="1" applyAlignment="1" applyProtection="1">
      <alignment horizontal="center"/>
      <protection/>
    </xf>
    <xf numFmtId="0" fontId="13" fillId="0" borderId="89" xfId="275" applyFont="1" applyFill="1" applyBorder="1" applyAlignment="1" applyProtection="1">
      <alignment horizontal="center"/>
      <protection/>
    </xf>
    <xf numFmtId="0" fontId="13" fillId="0" borderId="46" xfId="275" applyFont="1" applyFill="1" applyBorder="1" applyAlignment="1" applyProtection="1">
      <alignment horizontal="center" vertical="center"/>
      <protection/>
    </xf>
    <xf numFmtId="0" fontId="13" fillId="0" borderId="88" xfId="275" applyFont="1" applyFill="1" applyBorder="1" applyAlignment="1" applyProtection="1">
      <alignment horizontal="center" vertical="center"/>
      <protection/>
    </xf>
    <xf numFmtId="0" fontId="13" fillId="0" borderId="89" xfId="275" applyFont="1" applyFill="1" applyBorder="1" applyAlignment="1" applyProtection="1">
      <alignment horizontal="center" vertical="center"/>
      <protection/>
    </xf>
    <xf numFmtId="175" fontId="13" fillId="0" borderId="52" xfId="275" applyNumberFormat="1" applyFont="1" applyFill="1" applyBorder="1" applyAlignment="1" applyProtection="1">
      <alignment horizontal="center"/>
      <protection/>
    </xf>
    <xf numFmtId="175" fontId="13" fillId="0" borderId="60" xfId="275" applyNumberFormat="1" applyFont="1" applyFill="1" applyBorder="1" applyAlignment="1" applyProtection="1">
      <alignment horizontal="center"/>
      <protection/>
    </xf>
    <xf numFmtId="175" fontId="13" fillId="0" borderId="46" xfId="275" applyNumberFormat="1" applyFont="1" applyFill="1" applyBorder="1" applyAlignment="1" applyProtection="1" quotePrefix="1">
      <alignment horizontal="center"/>
      <protection/>
    </xf>
    <xf numFmtId="175" fontId="13" fillId="0" borderId="88" xfId="275" applyNumberFormat="1" applyFont="1" applyFill="1" applyBorder="1" applyAlignment="1" applyProtection="1" quotePrefix="1">
      <alignment horizontal="center"/>
      <protection/>
    </xf>
    <xf numFmtId="175" fontId="13" fillId="0" borderId="89" xfId="275" applyNumberFormat="1" applyFont="1" applyFill="1" applyBorder="1" applyAlignment="1" applyProtection="1" quotePrefix="1">
      <alignment horizontal="center"/>
      <protection/>
    </xf>
    <xf numFmtId="169" fontId="13" fillId="0" borderId="0" xfId="275" applyNumberFormat="1" applyFont="1" applyFill="1" applyAlignment="1">
      <alignment horizontal="center"/>
      <protection/>
    </xf>
    <xf numFmtId="169" fontId="6" fillId="0" borderId="0" xfId="275" applyNumberFormat="1" applyFont="1" applyFill="1" applyAlignment="1">
      <alignment horizontal="center"/>
      <protection/>
    </xf>
    <xf numFmtId="169" fontId="15" fillId="0" borderId="0" xfId="275" applyNumberFormat="1" applyFont="1" applyFill="1" applyBorder="1" applyAlignment="1">
      <alignment horizontal="right"/>
      <protection/>
    </xf>
    <xf numFmtId="169" fontId="8" fillId="0" borderId="0" xfId="275" applyNumberFormat="1" applyFont="1" applyFill="1" applyBorder="1" applyAlignment="1">
      <alignment horizontal="right"/>
      <protection/>
    </xf>
    <xf numFmtId="169" fontId="13" fillId="0" borderId="46" xfId="44" applyNumberFormat="1" applyFont="1" applyFill="1" applyBorder="1" applyAlignment="1">
      <alignment horizontal="center" wrapText="1"/>
    </xf>
    <xf numFmtId="169" fontId="13" fillId="0" borderId="88" xfId="44" applyNumberFormat="1" applyFont="1" applyFill="1" applyBorder="1" applyAlignment="1">
      <alignment horizontal="center" wrapText="1"/>
    </xf>
    <xf numFmtId="169" fontId="13" fillId="0" borderId="89" xfId="44" applyNumberFormat="1" applyFont="1" applyFill="1" applyBorder="1" applyAlignment="1">
      <alignment horizontal="center" wrapText="1"/>
    </xf>
    <xf numFmtId="169" fontId="13" fillId="0" borderId="43" xfId="44" applyNumberFormat="1" applyFont="1" applyFill="1" applyBorder="1" applyAlignment="1" quotePrefix="1">
      <alignment horizontal="center"/>
    </xf>
    <xf numFmtId="169" fontId="13" fillId="0" borderId="48" xfId="44" applyNumberFormat="1" applyFont="1" applyFill="1" applyBorder="1" applyAlignment="1" quotePrefix="1">
      <alignment horizontal="center"/>
    </xf>
    <xf numFmtId="169" fontId="13" fillId="0" borderId="60" xfId="44" applyNumberFormat="1" applyFont="1" applyFill="1" applyBorder="1" applyAlignment="1" quotePrefix="1">
      <alignment horizontal="center"/>
    </xf>
    <xf numFmtId="0" fontId="13" fillId="0" borderId="0" xfId="275" applyFont="1" applyFill="1" applyAlignment="1">
      <alignment horizontal="center"/>
      <protection/>
    </xf>
    <xf numFmtId="0" fontId="6" fillId="0" borderId="0" xfId="275" applyFont="1" applyFill="1" applyAlignment="1">
      <alignment horizontal="center"/>
      <protection/>
    </xf>
    <xf numFmtId="0" fontId="15" fillId="0" borderId="71" xfId="275" applyFont="1" applyFill="1" applyBorder="1" applyAlignment="1">
      <alignment horizontal="center"/>
      <protection/>
    </xf>
    <xf numFmtId="169" fontId="13" fillId="0" borderId="0" xfId="275" applyNumberFormat="1" applyFont="1" applyFill="1" applyBorder="1" applyAlignment="1">
      <alignment horizontal="center"/>
      <protection/>
    </xf>
    <xf numFmtId="169" fontId="6" fillId="0" borderId="0" xfId="275" applyNumberFormat="1" applyFont="1" applyFill="1" applyBorder="1" applyAlignment="1" applyProtection="1">
      <alignment horizontal="center"/>
      <protection/>
    </xf>
    <xf numFmtId="39" fontId="13" fillId="34" borderId="62" xfId="281" applyNumberFormat="1" applyFont="1" applyFill="1" applyBorder="1" applyAlignment="1">
      <alignment horizontal="center" vertical="center"/>
      <protection/>
    </xf>
    <xf numFmtId="39" fontId="13" fillId="34" borderId="26" xfId="281" applyNumberFormat="1" applyFont="1" applyFill="1" applyBorder="1" applyAlignment="1">
      <alignment horizontal="center" vertical="center"/>
      <protection/>
    </xf>
    <xf numFmtId="39" fontId="13" fillId="34" borderId="56" xfId="281" applyNumberFormat="1" applyFont="1" applyFill="1" applyBorder="1" applyAlignment="1">
      <alignment horizontal="center" vertical="center"/>
      <protection/>
    </xf>
    <xf numFmtId="178" fontId="13" fillId="36" borderId="46" xfId="210" applyNumberFormat="1" applyFont="1" applyFill="1" applyBorder="1" applyAlignment="1">
      <alignment horizontal="center" vertical="center"/>
      <protection/>
    </xf>
    <xf numFmtId="178" fontId="13" fillId="36" borderId="88" xfId="210" applyNumberFormat="1" applyFont="1" applyFill="1" applyBorder="1" applyAlignment="1">
      <alignment horizontal="center" vertical="center"/>
      <protection/>
    </xf>
    <xf numFmtId="178" fontId="13" fillId="36" borderId="89" xfId="210" applyNumberFormat="1" applyFont="1" applyFill="1" applyBorder="1" applyAlignment="1">
      <alignment horizontal="center" vertical="center"/>
      <protection/>
    </xf>
    <xf numFmtId="0" fontId="13" fillId="34" borderId="43" xfId="281" applyNumberFormat="1" applyFont="1" applyFill="1" applyBorder="1" applyAlignment="1">
      <alignment horizontal="center"/>
      <protection/>
    </xf>
    <xf numFmtId="0" fontId="13" fillId="34" borderId="48" xfId="281" applyNumberFormat="1" applyFont="1" applyFill="1" applyBorder="1" applyAlignment="1" quotePrefix="1">
      <alignment horizontal="center"/>
      <protection/>
    </xf>
    <xf numFmtId="0" fontId="13" fillId="34" borderId="60" xfId="281" applyNumberFormat="1" applyFont="1" applyFill="1" applyBorder="1" applyAlignment="1" quotePrefix="1">
      <alignment horizontal="center"/>
      <protection/>
    </xf>
    <xf numFmtId="39" fontId="13" fillId="0" borderId="39" xfId="281" applyNumberFormat="1" applyFont="1" applyFill="1" applyBorder="1" applyAlignment="1" quotePrefix="1">
      <alignment horizontal="center"/>
      <protection/>
    </xf>
    <xf numFmtId="39" fontId="13" fillId="0" borderId="0" xfId="281" applyNumberFormat="1" applyFont="1" applyFill="1" applyBorder="1" applyAlignment="1" quotePrefix="1">
      <alignment horizontal="center"/>
      <protection/>
    </xf>
    <xf numFmtId="0" fontId="13" fillId="34" borderId="43" xfId="281" applyFont="1" applyFill="1" applyBorder="1" applyAlignment="1">
      <alignment horizontal="center" vertical="center" wrapText="1"/>
      <protection/>
    </xf>
    <xf numFmtId="0" fontId="13" fillId="34" borderId="48" xfId="281" applyFont="1" applyFill="1" applyBorder="1" applyAlignment="1">
      <alignment horizontal="center" vertical="center" wrapText="1"/>
      <protection/>
    </xf>
    <xf numFmtId="0" fontId="13" fillId="34" borderId="43" xfId="281" applyFont="1" applyFill="1" applyBorder="1" applyAlignment="1">
      <alignment horizontal="center" vertical="center"/>
      <protection/>
    </xf>
    <xf numFmtId="0" fontId="13" fillId="34" borderId="60" xfId="281" applyFont="1" applyFill="1" applyBorder="1" applyAlignment="1">
      <alignment horizontal="center" vertical="center"/>
      <protection/>
    </xf>
    <xf numFmtId="39" fontId="13" fillId="34" borderId="75" xfId="281" applyNumberFormat="1" applyFont="1" applyFill="1" applyBorder="1" applyAlignment="1">
      <alignment horizontal="center" vertical="center"/>
      <protection/>
    </xf>
    <xf numFmtId="39" fontId="13" fillId="34" borderId="39" xfId="281" applyNumberFormat="1" applyFont="1" applyFill="1" applyBorder="1" applyAlignment="1" quotePrefix="1">
      <alignment horizontal="center" vertical="center"/>
      <protection/>
    </xf>
    <xf numFmtId="0" fontId="13" fillId="34" borderId="97" xfId="280" applyFont="1" applyFill="1" applyBorder="1" applyAlignment="1" quotePrefix="1">
      <alignment horizontal="center"/>
      <protection/>
    </xf>
    <xf numFmtId="0" fontId="13" fillId="34" borderId="98" xfId="280" applyFont="1" applyFill="1" applyBorder="1" applyAlignment="1" quotePrefix="1">
      <alignment horizontal="center"/>
      <protection/>
    </xf>
    <xf numFmtId="0" fontId="13" fillId="34" borderId="99" xfId="280" applyFont="1" applyFill="1" applyBorder="1" applyAlignment="1" quotePrefix="1">
      <alignment horizontal="center"/>
      <protection/>
    </xf>
    <xf numFmtId="39" fontId="13" fillId="34" borderId="43" xfId="281" applyNumberFormat="1" applyFont="1" applyFill="1" applyBorder="1" applyAlignment="1" quotePrefix="1">
      <alignment horizontal="center"/>
      <protection/>
    </xf>
    <xf numFmtId="39" fontId="13" fillId="34" borderId="52" xfId="281" applyNumberFormat="1" applyFont="1" applyFill="1" applyBorder="1" applyAlignment="1" quotePrefix="1">
      <alignment horizontal="center"/>
      <protection/>
    </xf>
    <xf numFmtId="39" fontId="13" fillId="34" borderId="60" xfId="281" applyNumberFormat="1" applyFont="1" applyFill="1" applyBorder="1" applyAlignment="1" quotePrefix="1">
      <alignment horizontal="center"/>
      <protection/>
    </xf>
    <xf numFmtId="178" fontId="23" fillId="36" borderId="63" xfId="206" applyNumberFormat="1" applyFont="1" applyFill="1" applyBorder="1" applyAlignment="1">
      <alignment horizontal="center" vertical="center"/>
      <protection/>
    </xf>
    <xf numFmtId="178" fontId="23" fillId="36" borderId="45" xfId="206" applyNumberFormat="1" applyFont="1" applyFill="1" applyBorder="1" applyAlignment="1">
      <alignment horizontal="center" vertical="center"/>
      <protection/>
    </xf>
    <xf numFmtId="178" fontId="23" fillId="36" borderId="79" xfId="206" applyNumberFormat="1" applyFont="1" applyFill="1" applyBorder="1" applyAlignment="1">
      <alignment horizontal="center" vertical="center"/>
      <protection/>
    </xf>
    <xf numFmtId="0" fontId="13" fillId="34" borderId="30" xfId="280" applyFont="1" applyFill="1" applyBorder="1" applyAlignment="1" quotePrefix="1">
      <alignment horizontal="center"/>
      <protection/>
    </xf>
    <xf numFmtId="0" fontId="13" fillId="34" borderId="29" xfId="280" applyFont="1" applyFill="1" applyBorder="1" applyAlignment="1">
      <alignment horizontal="center"/>
      <protection/>
    </xf>
    <xf numFmtId="0" fontId="13" fillId="34" borderId="26" xfId="280" applyFont="1" applyFill="1" applyBorder="1" applyAlignment="1">
      <alignment horizontal="center" vertical="center"/>
      <protection/>
    </xf>
    <xf numFmtId="0" fontId="13" fillId="34" borderId="56" xfId="280" applyFont="1" applyFill="1" applyBorder="1" applyAlignment="1">
      <alignment horizontal="center" vertical="center"/>
      <protection/>
    </xf>
    <xf numFmtId="0" fontId="13" fillId="34" borderId="43" xfId="280" applyFont="1" applyFill="1" applyBorder="1" applyAlignment="1">
      <alignment horizontal="center"/>
      <protection/>
    </xf>
    <xf numFmtId="0" fontId="13" fillId="34" borderId="48" xfId="280" applyFont="1" applyFill="1" applyBorder="1" applyAlignment="1">
      <alignment horizontal="center"/>
      <protection/>
    </xf>
    <xf numFmtId="0" fontId="13" fillId="34" borderId="30" xfId="280" applyFont="1" applyFill="1" applyBorder="1" applyAlignment="1">
      <alignment horizontal="center"/>
      <protection/>
    </xf>
    <xf numFmtId="0" fontId="13" fillId="0" borderId="0" xfId="0" applyFont="1" applyFill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/>
    </xf>
    <xf numFmtId="0" fontId="13" fillId="34" borderId="88" xfId="280" applyFont="1" applyFill="1" applyBorder="1" applyAlignment="1">
      <alignment horizontal="center" vertical="center"/>
      <protection/>
    </xf>
    <xf numFmtId="0" fontId="13" fillId="34" borderId="49" xfId="280" applyFont="1" applyFill="1" applyBorder="1" applyAlignment="1">
      <alignment horizontal="center"/>
      <protection/>
    </xf>
    <xf numFmtId="0" fontId="13" fillId="34" borderId="50" xfId="280" applyFont="1" applyFill="1" applyBorder="1" applyAlignment="1">
      <alignment horizontal="center"/>
      <protection/>
    </xf>
    <xf numFmtId="0" fontId="13" fillId="34" borderId="43" xfId="280" applyFont="1" applyFill="1" applyBorder="1" applyAlignment="1" quotePrefix="1">
      <alignment horizontal="center"/>
      <protection/>
    </xf>
    <xf numFmtId="0" fontId="13" fillId="34" borderId="52" xfId="280" applyFont="1" applyFill="1" applyBorder="1" applyAlignment="1">
      <alignment horizontal="center"/>
      <protection/>
    </xf>
    <xf numFmtId="0" fontId="13" fillId="34" borderId="100" xfId="280" applyNumberFormat="1" applyFont="1" applyFill="1" applyBorder="1" applyAlignment="1" quotePrefix="1">
      <alignment horizontal="center"/>
      <protection/>
    </xf>
    <xf numFmtId="0" fontId="13" fillId="34" borderId="89" xfId="280" applyNumberFormat="1" applyFont="1" applyFill="1" applyBorder="1" applyAlignment="1" quotePrefix="1">
      <alignment horizontal="center"/>
      <protection/>
    </xf>
    <xf numFmtId="39" fontId="13" fillId="37" borderId="43" xfId="0" applyNumberFormat="1" applyFont="1" applyFill="1" applyBorder="1" applyAlignment="1" applyProtection="1" quotePrefix="1">
      <alignment horizontal="center"/>
      <protection/>
    </xf>
    <xf numFmtId="39" fontId="13" fillId="37" borderId="52" xfId="0" applyNumberFormat="1" applyFont="1" applyFill="1" applyBorder="1" applyAlignment="1" applyProtection="1" quotePrefix="1">
      <alignment horizontal="center"/>
      <protection/>
    </xf>
    <xf numFmtId="39" fontId="13" fillId="37" borderId="82" xfId="0" applyNumberFormat="1" applyFont="1" applyFill="1" applyBorder="1" applyAlignment="1" applyProtection="1" quotePrefix="1">
      <alignment horizontal="center" vertical="center"/>
      <protection/>
    </xf>
    <xf numFmtId="39" fontId="13" fillId="37" borderId="13" xfId="0" applyNumberFormat="1" applyFont="1" applyFill="1" applyBorder="1" applyAlignment="1" applyProtection="1" quotePrefix="1">
      <alignment horizontal="center" vertical="center"/>
      <protection/>
    </xf>
    <xf numFmtId="39" fontId="13" fillId="37" borderId="73" xfId="0" applyNumberFormat="1" applyFont="1" applyFill="1" applyBorder="1" applyAlignment="1" applyProtection="1" quotePrefix="1">
      <alignment horizontal="center" vertical="center"/>
      <protection/>
    </xf>
    <xf numFmtId="39" fontId="13" fillId="37" borderId="53" xfId="0" applyNumberFormat="1" applyFont="1" applyFill="1" applyBorder="1" applyAlignment="1" applyProtection="1" quotePrefix="1">
      <alignment horizontal="center" vertical="center"/>
      <protection/>
    </xf>
    <xf numFmtId="39" fontId="13" fillId="37" borderId="38" xfId="0" applyNumberFormat="1" applyFont="1" applyFill="1" applyBorder="1" applyAlignment="1" applyProtection="1" quotePrefix="1">
      <alignment horizontal="center" vertical="center"/>
      <protection/>
    </xf>
    <xf numFmtId="39" fontId="13" fillId="37" borderId="74" xfId="0" applyNumberFormat="1" applyFont="1" applyFill="1" applyBorder="1" applyAlignment="1" applyProtection="1" quotePrefix="1">
      <alignment horizontal="center" vertical="center"/>
      <protection/>
    </xf>
    <xf numFmtId="39" fontId="13" fillId="37" borderId="49" xfId="0" applyNumberFormat="1" applyFont="1" applyFill="1" applyBorder="1" applyAlignment="1" applyProtection="1" quotePrefix="1">
      <alignment horizontal="center" vertical="center"/>
      <protection/>
    </xf>
    <xf numFmtId="39" fontId="13" fillId="37" borderId="70" xfId="0" applyNumberFormat="1" applyFont="1" applyFill="1" applyBorder="1" applyAlignment="1" applyProtection="1" quotePrefix="1">
      <alignment horizontal="center" vertical="center"/>
      <protection/>
    </xf>
    <xf numFmtId="39" fontId="13" fillId="37" borderId="43" xfId="0" applyNumberFormat="1" applyFont="1" applyFill="1" applyBorder="1" applyAlignment="1" applyProtection="1">
      <alignment horizontal="center" vertical="center"/>
      <protection/>
    </xf>
    <xf numFmtId="39" fontId="13" fillId="37" borderId="48" xfId="0" applyNumberFormat="1" applyFont="1" applyFill="1" applyBorder="1" applyAlignment="1" applyProtection="1">
      <alignment horizontal="center" vertical="center"/>
      <protection/>
    </xf>
    <xf numFmtId="39" fontId="13" fillId="37" borderId="52" xfId="0" applyNumberFormat="1" applyFont="1" applyFill="1" applyBorder="1" applyAlignment="1" applyProtection="1">
      <alignment horizontal="center" vertical="center" wrapText="1"/>
      <protection/>
    </xf>
    <xf numFmtId="179" fontId="13" fillId="37" borderId="100" xfId="0" applyNumberFormat="1" applyFont="1" applyFill="1" applyBorder="1" applyAlignment="1">
      <alignment horizontal="center" vertical="center"/>
    </xf>
    <xf numFmtId="179" fontId="13" fillId="37" borderId="47" xfId="0" applyNumberFormat="1" applyFont="1" applyFill="1" applyBorder="1" applyAlignment="1">
      <alignment horizontal="center" vertical="center"/>
    </xf>
    <xf numFmtId="0" fontId="13" fillId="37" borderId="46" xfId="0" applyFont="1" applyFill="1" applyBorder="1" applyAlignment="1">
      <alignment horizontal="center"/>
    </xf>
    <xf numFmtId="0" fontId="13" fillId="37" borderId="88" xfId="0" applyFont="1" applyFill="1" applyBorder="1" applyAlignment="1">
      <alignment horizontal="center"/>
    </xf>
    <xf numFmtId="0" fontId="13" fillId="37" borderId="89" xfId="0" applyFont="1" applyFill="1" applyBorder="1" applyAlignment="1">
      <alignment horizontal="center"/>
    </xf>
    <xf numFmtId="0" fontId="13" fillId="37" borderId="100" xfId="0" applyFont="1" applyFill="1" applyBorder="1" applyAlignment="1">
      <alignment horizontal="center"/>
    </xf>
    <xf numFmtId="0" fontId="13" fillId="34" borderId="60" xfId="280" applyFont="1" applyFill="1" applyBorder="1" applyAlignment="1">
      <alignment horizontal="center"/>
      <protection/>
    </xf>
    <xf numFmtId="0" fontId="13" fillId="34" borderId="43" xfId="161" applyFont="1" applyFill="1" applyBorder="1" applyAlignment="1">
      <alignment horizontal="center"/>
      <protection/>
    </xf>
    <xf numFmtId="0" fontId="13" fillId="34" borderId="52" xfId="161" applyFont="1" applyFill="1" applyBorder="1" applyAlignment="1">
      <alignment horizontal="center"/>
      <protection/>
    </xf>
    <xf numFmtId="0" fontId="13" fillId="34" borderId="43" xfId="161" applyFont="1" applyFill="1" applyBorder="1" applyAlignment="1" quotePrefix="1">
      <alignment horizontal="center"/>
      <protection/>
    </xf>
    <xf numFmtId="0" fontId="13" fillId="34" borderId="60" xfId="161" applyFont="1" applyFill="1" applyBorder="1" applyAlignment="1">
      <alignment horizontal="center"/>
      <protection/>
    </xf>
    <xf numFmtId="0" fontId="15" fillId="0" borderId="71" xfId="161" applyFont="1" applyBorder="1" applyAlignment="1">
      <alignment horizontal="right"/>
      <protection/>
    </xf>
    <xf numFmtId="0" fontId="13" fillId="34" borderId="62" xfId="280" applyFont="1" applyFill="1" applyBorder="1" applyAlignment="1">
      <alignment horizontal="center" vertical="center"/>
      <protection/>
    </xf>
    <xf numFmtId="0" fontId="13" fillId="34" borderId="88" xfId="280" applyFont="1" applyFill="1" applyBorder="1" applyAlignment="1">
      <alignment horizontal="center"/>
      <protection/>
    </xf>
    <xf numFmtId="0" fontId="13" fillId="34" borderId="89" xfId="280" applyFont="1" applyFill="1" applyBorder="1" applyAlignment="1">
      <alignment horizontal="center"/>
      <protection/>
    </xf>
    <xf numFmtId="0" fontId="8" fillId="0" borderId="0" xfId="161" applyFont="1" applyFill="1" applyBorder="1" applyAlignment="1">
      <alignment horizontal="left"/>
      <protection/>
    </xf>
    <xf numFmtId="0" fontId="6" fillId="0" borderId="0" xfId="161" applyFont="1" applyFill="1" applyAlignment="1">
      <alignment horizontal="center"/>
      <protection/>
    </xf>
    <xf numFmtId="0" fontId="15" fillId="0" borderId="71" xfId="161" applyFont="1" applyFill="1" applyBorder="1" applyAlignment="1">
      <alignment horizontal="right"/>
      <protection/>
    </xf>
    <xf numFmtId="0" fontId="13" fillId="34" borderId="75" xfId="161" applyFont="1" applyFill="1" applyBorder="1" applyAlignment="1">
      <alignment horizontal="center"/>
      <protection/>
    </xf>
    <xf numFmtId="0" fontId="13" fillId="34" borderId="45" xfId="161" applyFont="1" applyFill="1" applyBorder="1" applyAlignment="1">
      <alignment horizontal="center"/>
      <protection/>
    </xf>
    <xf numFmtId="0" fontId="13" fillId="34" borderId="73" xfId="161" applyFont="1" applyFill="1" applyBorder="1" applyAlignment="1">
      <alignment horizontal="center"/>
      <protection/>
    </xf>
    <xf numFmtId="0" fontId="13" fillId="34" borderId="50" xfId="161" applyFont="1" applyFill="1" applyBorder="1" applyAlignment="1">
      <alignment horizontal="center"/>
      <protection/>
    </xf>
    <xf numFmtId="0" fontId="6" fillId="0" borderId="0" xfId="161" applyFont="1" applyAlignment="1">
      <alignment horizontal="center" vertical="center"/>
      <protection/>
    </xf>
    <xf numFmtId="0" fontId="13" fillId="34" borderId="62" xfId="280" applyFont="1" applyFill="1" applyBorder="1" applyAlignment="1" applyProtection="1">
      <alignment horizontal="center" vertical="center"/>
      <protection/>
    </xf>
    <xf numFmtId="0" fontId="13" fillId="34" borderId="56" xfId="280" applyFont="1" applyFill="1" applyBorder="1" applyAlignment="1" applyProtection="1">
      <alignment horizontal="center" vertical="center"/>
      <protection/>
    </xf>
    <xf numFmtId="0" fontId="13" fillId="34" borderId="88" xfId="280" applyFont="1" applyFill="1" applyBorder="1" applyAlignment="1" applyProtection="1">
      <alignment horizontal="center" vertical="center"/>
      <protection/>
    </xf>
    <xf numFmtId="0" fontId="13" fillId="34" borderId="89" xfId="280" applyFont="1" applyFill="1" applyBorder="1" applyAlignment="1" applyProtection="1">
      <alignment horizontal="center" vertical="center"/>
      <protection/>
    </xf>
    <xf numFmtId="0" fontId="13" fillId="34" borderId="75" xfId="280" applyFont="1" applyFill="1" applyBorder="1" applyAlignment="1" applyProtection="1">
      <alignment horizontal="center" vertical="center"/>
      <protection/>
    </xf>
    <xf numFmtId="0" fontId="13" fillId="34" borderId="45" xfId="280" applyFont="1" applyFill="1" applyBorder="1" applyAlignment="1" applyProtection="1">
      <alignment horizontal="center" vertical="center"/>
      <protection/>
    </xf>
    <xf numFmtId="0" fontId="13" fillId="34" borderId="79" xfId="280" applyFont="1" applyFill="1" applyBorder="1" applyAlignment="1" applyProtection="1">
      <alignment horizontal="center" vertical="center"/>
      <protection/>
    </xf>
  </cellXfs>
  <cellStyles count="3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7 2" xfId="53"/>
    <cellStyle name="Comma 18" xfId="54"/>
    <cellStyle name="Comma 18 2" xfId="55"/>
    <cellStyle name="Comma 19" xfId="56"/>
    <cellStyle name="Comma 19 2" xfId="57"/>
    <cellStyle name="Comma 2" xfId="58"/>
    <cellStyle name="Comma 2 10" xfId="59"/>
    <cellStyle name="Comma 2 11" xfId="60"/>
    <cellStyle name="Comma 2 12" xfId="61"/>
    <cellStyle name="Comma 2 13" xfId="62"/>
    <cellStyle name="Comma 2 14" xfId="63"/>
    <cellStyle name="Comma 2 15" xfId="64"/>
    <cellStyle name="Comma 2 16" xfId="65"/>
    <cellStyle name="Comma 2 17" xfId="66"/>
    <cellStyle name="Comma 2 18" xfId="67"/>
    <cellStyle name="Comma 2 19" xfId="68"/>
    <cellStyle name="Comma 2 2" xfId="69"/>
    <cellStyle name="Comma 2 2 2" xfId="70"/>
    <cellStyle name="Comma 2 2 2 2" xfId="71"/>
    <cellStyle name="Comma 2 2 2 2 2" xfId="72"/>
    <cellStyle name="Comma 2 2 2 2 3" xfId="73"/>
    <cellStyle name="Comma 2 2 2 2 3 2" xfId="74"/>
    <cellStyle name="Comma 2 2 2 2 3 2 2" xfId="75"/>
    <cellStyle name="Comma 2 2 2 2 3 3" xfId="76"/>
    <cellStyle name="Comma 2 2 2 2 3 3 2" xfId="77"/>
    <cellStyle name="Comma 2 2 2 2 3 4" xfId="78"/>
    <cellStyle name="Comma 2 2 2 2 3 4 2" xfId="79"/>
    <cellStyle name="Comma 2 2 2 2 3 4 2 2" xfId="80"/>
    <cellStyle name="Comma 2 2 2 2 3 4 3" xfId="81"/>
    <cellStyle name="Comma 2 2 2 2 3 4 4" xfId="82"/>
    <cellStyle name="Comma 2 2 2 2 3 5" xfId="83"/>
    <cellStyle name="Comma 2 2 2 2 4" xfId="84"/>
    <cellStyle name="Comma 2 2 2 2 4 2" xfId="85"/>
    <cellStyle name="Comma 2 2 2 2 4 2 2" xfId="86"/>
    <cellStyle name="Comma 2 2 2 2 4 2 3" xfId="87"/>
    <cellStyle name="Comma 2 2 2 2 4 3" xfId="88"/>
    <cellStyle name="Comma 2 2 2 2 5" xfId="89"/>
    <cellStyle name="Comma 2 2 2 3" xfId="90"/>
    <cellStyle name="Comma 2 2 3" xfId="91"/>
    <cellStyle name="Comma 2 2 3 2" xfId="92"/>
    <cellStyle name="Comma 2 2 3 2 2" xfId="93"/>
    <cellStyle name="Comma 2 2 3 3" xfId="94"/>
    <cellStyle name="Comma 2 20" xfId="95"/>
    <cellStyle name="Comma 2 21" xfId="96"/>
    <cellStyle name="Comma 2 22" xfId="97"/>
    <cellStyle name="Comma 2 23" xfId="98"/>
    <cellStyle name="Comma 2 24" xfId="99"/>
    <cellStyle name="Comma 2 25" xfId="100"/>
    <cellStyle name="Comma 2 26" xfId="101"/>
    <cellStyle name="Comma 2 3" xfId="102"/>
    <cellStyle name="Comma 2 4" xfId="103"/>
    <cellStyle name="Comma 2 5" xfId="104"/>
    <cellStyle name="Comma 2 6" xfId="105"/>
    <cellStyle name="Comma 2 7" xfId="106"/>
    <cellStyle name="Comma 2 8" xfId="107"/>
    <cellStyle name="Comma 2 9" xfId="108"/>
    <cellStyle name="Comma 20" xfId="109"/>
    <cellStyle name="Comma 20 2" xfId="110"/>
    <cellStyle name="Comma 27" xfId="111"/>
    <cellStyle name="Comma 27 2" xfId="112"/>
    <cellStyle name="Comma 29" xfId="113"/>
    <cellStyle name="Comma 29 2" xfId="114"/>
    <cellStyle name="Comma 3" xfId="115"/>
    <cellStyle name="Comma 3 2" xfId="116"/>
    <cellStyle name="Comma 3 3" xfId="117"/>
    <cellStyle name="Comma 3 39" xfId="118"/>
    <cellStyle name="Comma 3 4" xfId="119"/>
    <cellStyle name="Comma 3 4 2" xfId="120"/>
    <cellStyle name="Comma 3 4 2 2" xfId="121"/>
    <cellStyle name="Comma 3 4 2 3" xfId="122"/>
    <cellStyle name="Comma 3 4 3" xfId="123"/>
    <cellStyle name="Comma 30" xfId="124"/>
    <cellStyle name="Comma 30 2" xfId="125"/>
    <cellStyle name="Comma 4" xfId="126"/>
    <cellStyle name="Comma 4 2" xfId="127"/>
    <cellStyle name="Comma 4 2 2" xfId="128"/>
    <cellStyle name="Comma 4 3" xfId="129"/>
    <cellStyle name="Comma 4 3 2" xfId="130"/>
    <cellStyle name="Comma 4 4" xfId="131"/>
    <cellStyle name="Comma 5" xfId="132"/>
    <cellStyle name="Comma 5 2" xfId="133"/>
    <cellStyle name="Comma 6" xfId="134"/>
    <cellStyle name="Comma 67 2" xfId="135"/>
    <cellStyle name="Comma 7" xfId="136"/>
    <cellStyle name="Comma 70" xfId="137"/>
    <cellStyle name="Comma 8" xfId="138"/>
    <cellStyle name="Comma 9" xfId="139"/>
    <cellStyle name="Currency" xfId="140"/>
    <cellStyle name="Currency [0]" xfId="141"/>
    <cellStyle name="Currency 2" xfId="142"/>
    <cellStyle name="Excel Built-in Comma 2" xfId="143"/>
    <cellStyle name="Excel Built-in Normal" xfId="144"/>
    <cellStyle name="Excel Built-in Normal 2" xfId="145"/>
    <cellStyle name="Excel Built-in Normal 2 2" xfId="146"/>
    <cellStyle name="Excel Built-in Normal 3" xfId="147"/>
    <cellStyle name="Excel Built-in Normal_50. Bishwo" xfId="148"/>
    <cellStyle name="Explanatory Text" xfId="149"/>
    <cellStyle name="Followed Hyperlink" xfId="150"/>
    <cellStyle name="Good" xfId="151"/>
    <cellStyle name="Heading 1" xfId="152"/>
    <cellStyle name="Heading 2" xfId="153"/>
    <cellStyle name="Heading 3" xfId="154"/>
    <cellStyle name="Heading 4" xfId="155"/>
    <cellStyle name="Hyperlink" xfId="156"/>
    <cellStyle name="Hyperlink 2" xfId="157"/>
    <cellStyle name="Input" xfId="158"/>
    <cellStyle name="Linked Cell" xfId="159"/>
    <cellStyle name="Neutral" xfId="160"/>
    <cellStyle name="Normal 10" xfId="161"/>
    <cellStyle name="Normal 10 2" xfId="162"/>
    <cellStyle name="Normal 11" xfId="163"/>
    <cellStyle name="Normal 12" xfId="164"/>
    <cellStyle name="Normal 13" xfId="165"/>
    <cellStyle name="Normal 14" xfId="166"/>
    <cellStyle name="Normal 15" xfId="167"/>
    <cellStyle name="Normal 16" xfId="168"/>
    <cellStyle name="Normal 17" xfId="169"/>
    <cellStyle name="Normal 18" xfId="170"/>
    <cellStyle name="Normal 19" xfId="171"/>
    <cellStyle name="Normal 2" xfId="172"/>
    <cellStyle name="Normal 2 10" xfId="173"/>
    <cellStyle name="Normal 2 11" xfId="174"/>
    <cellStyle name="Normal 2 12" xfId="175"/>
    <cellStyle name="Normal 2 13" xfId="176"/>
    <cellStyle name="Normal 2 14" xfId="177"/>
    <cellStyle name="Normal 2 15" xfId="178"/>
    <cellStyle name="Normal 2 16" xfId="179"/>
    <cellStyle name="Normal 2 2" xfId="180"/>
    <cellStyle name="Normal 2 2 2" xfId="181"/>
    <cellStyle name="Normal 2 2 2 2 4 2" xfId="182"/>
    <cellStyle name="Normal 2 2 3" xfId="183"/>
    <cellStyle name="Normal 2 2 4" xfId="184"/>
    <cellStyle name="Normal 2 2 5" xfId="185"/>
    <cellStyle name="Normal 2 2 6" xfId="186"/>
    <cellStyle name="Normal 2 2 7" xfId="187"/>
    <cellStyle name="Normal 2 2_50. Bishwo" xfId="188"/>
    <cellStyle name="Normal 2 3" xfId="189"/>
    <cellStyle name="Normal 2 3 2" xfId="190"/>
    <cellStyle name="Normal 2 4" xfId="191"/>
    <cellStyle name="Normal 2 5" xfId="192"/>
    <cellStyle name="Normal 2 6" xfId="193"/>
    <cellStyle name="Normal 2 7" xfId="194"/>
    <cellStyle name="Normal 2 8" xfId="195"/>
    <cellStyle name="Normal 2 9" xfId="196"/>
    <cellStyle name="Normal 2_50. Bishwo" xfId="197"/>
    <cellStyle name="Normal 2_WPI" xfId="198"/>
    <cellStyle name="Normal 20" xfId="199"/>
    <cellStyle name="Normal 20 2" xfId="200"/>
    <cellStyle name="Normal 21" xfId="201"/>
    <cellStyle name="Normal 21 2" xfId="202"/>
    <cellStyle name="Normal 22" xfId="203"/>
    <cellStyle name="Normal 22 2" xfId="204"/>
    <cellStyle name="Normal 23" xfId="205"/>
    <cellStyle name="Normal 24" xfId="206"/>
    <cellStyle name="Normal 24 2" xfId="207"/>
    <cellStyle name="Normal 25" xfId="208"/>
    <cellStyle name="Normal 25 2" xfId="209"/>
    <cellStyle name="Normal 26" xfId="210"/>
    <cellStyle name="Normal 26 2" xfId="211"/>
    <cellStyle name="Normal 27" xfId="212"/>
    <cellStyle name="Normal 27 2" xfId="213"/>
    <cellStyle name="Normal 28" xfId="214"/>
    <cellStyle name="Normal 28 2" xfId="215"/>
    <cellStyle name="Normal 29" xfId="216"/>
    <cellStyle name="Normal 3" xfId="217"/>
    <cellStyle name="Normal 3 2" xfId="218"/>
    <cellStyle name="Normal 3 2 2" xfId="219"/>
    <cellStyle name="Normal 3 3" xfId="220"/>
    <cellStyle name="Normal 3 4" xfId="221"/>
    <cellStyle name="Normal 3 5" xfId="222"/>
    <cellStyle name="Normal 3 6" xfId="223"/>
    <cellStyle name="Normal 3 7" xfId="224"/>
    <cellStyle name="Normal 3_9.1 &amp; 9.2" xfId="225"/>
    <cellStyle name="Normal 30" xfId="226"/>
    <cellStyle name="Normal 30 2" xfId="227"/>
    <cellStyle name="Normal 31" xfId="228"/>
    <cellStyle name="Normal 32" xfId="229"/>
    <cellStyle name="Normal 32 2" xfId="230"/>
    <cellStyle name="Normal 33" xfId="231"/>
    <cellStyle name="Normal 33 2" xfId="232"/>
    <cellStyle name="Normal 34" xfId="233"/>
    <cellStyle name="Normal 34 2" xfId="234"/>
    <cellStyle name="Normal 34 3" xfId="235"/>
    <cellStyle name="Normal 34 4" xfId="236"/>
    <cellStyle name="Normal 35" xfId="237"/>
    <cellStyle name="Normal 36" xfId="238"/>
    <cellStyle name="Normal 37" xfId="239"/>
    <cellStyle name="Normal 38" xfId="240"/>
    <cellStyle name="Normal 39" xfId="241"/>
    <cellStyle name="Normal 4" xfId="242"/>
    <cellStyle name="Normal 4 10" xfId="243"/>
    <cellStyle name="Normal 4 11" xfId="244"/>
    <cellStyle name="Normal 4 12" xfId="245"/>
    <cellStyle name="Normal 4 13" xfId="246"/>
    <cellStyle name="Normal 4 14" xfId="247"/>
    <cellStyle name="Normal 4 15" xfId="248"/>
    <cellStyle name="Normal 4 16" xfId="249"/>
    <cellStyle name="Normal 4 17" xfId="250"/>
    <cellStyle name="Normal 4 18" xfId="251"/>
    <cellStyle name="Normal 4 19" xfId="252"/>
    <cellStyle name="Normal 4 2" xfId="253"/>
    <cellStyle name="Normal 4 20" xfId="254"/>
    <cellStyle name="Normal 4 21" xfId="255"/>
    <cellStyle name="Normal 4 22" xfId="256"/>
    <cellStyle name="Normal 4 23" xfId="257"/>
    <cellStyle name="Normal 4 24" xfId="258"/>
    <cellStyle name="Normal 4 25" xfId="259"/>
    <cellStyle name="Normal 4 26" xfId="260"/>
    <cellStyle name="Normal 4 3" xfId="261"/>
    <cellStyle name="Normal 4 4" xfId="262"/>
    <cellStyle name="Normal 4 5" xfId="263"/>
    <cellStyle name="Normal 4 6" xfId="264"/>
    <cellStyle name="Normal 4 7" xfId="265"/>
    <cellStyle name="Normal 4 8" xfId="266"/>
    <cellStyle name="Normal 4 9" xfId="267"/>
    <cellStyle name="Normal 4_50. Bishwo" xfId="268"/>
    <cellStyle name="Normal 40" xfId="269"/>
    <cellStyle name="Normal 41" xfId="270"/>
    <cellStyle name="Normal 42" xfId="271"/>
    <cellStyle name="Normal 43" xfId="272"/>
    <cellStyle name="Normal 44" xfId="273"/>
    <cellStyle name="Normal 45" xfId="274"/>
    <cellStyle name="Normal 46" xfId="275"/>
    <cellStyle name="Normal 49" xfId="276"/>
    <cellStyle name="Normal 5" xfId="277"/>
    <cellStyle name="Normal 5 2" xfId="278"/>
    <cellStyle name="Normal 52" xfId="279"/>
    <cellStyle name="Normal 6" xfId="280"/>
    <cellStyle name="Normal 6 2" xfId="281"/>
    <cellStyle name="Normal 6 3" xfId="282"/>
    <cellStyle name="Normal 67" xfId="283"/>
    <cellStyle name="Normal 7" xfId="284"/>
    <cellStyle name="Normal 8" xfId="285"/>
    <cellStyle name="Normal 8 2" xfId="286"/>
    <cellStyle name="Normal 9" xfId="287"/>
    <cellStyle name="Normal_bartaman point 2" xfId="288"/>
    <cellStyle name="Normal_bartaman point 2 2" xfId="289"/>
    <cellStyle name="Normal_bartaman point 2 2 2 2" xfId="290"/>
    <cellStyle name="Normal_bartaman point 3" xfId="291"/>
    <cellStyle name="Normal_bartaman point 3 2" xfId="292"/>
    <cellStyle name="Normal_Bartamane_Book1" xfId="293"/>
    <cellStyle name="Normal_Comm_wt" xfId="294"/>
    <cellStyle name="Normal_CPI" xfId="295"/>
    <cellStyle name="Normal_Direction of Trade_BartamanFormat 2063-64" xfId="296"/>
    <cellStyle name="Normal_Direction of Trade_BartamanFormat 2063-64 2" xfId="297"/>
    <cellStyle name="Normal_Sheet1" xfId="298"/>
    <cellStyle name="Normal_Sheet1 2" xfId="299"/>
    <cellStyle name="Normal_Sheet1 2 2" xfId="300"/>
    <cellStyle name="Normal_Sheet1 2 3" xfId="301"/>
    <cellStyle name="Normal_Sheet1 2 4" xfId="302"/>
    <cellStyle name="Normal_Sheet1 2 5" xfId="303"/>
    <cellStyle name="Normal_Sheet1 2 6" xfId="304"/>
    <cellStyle name="Normal_Sheet1 2 7" xfId="305"/>
    <cellStyle name="Normal_Sheet1 3" xfId="306"/>
    <cellStyle name="Normal_Sheet1 4" xfId="307"/>
    <cellStyle name="Normal_Sheet1 5" xfId="308"/>
    <cellStyle name="Normal_Sheet1 5 2" xfId="309"/>
    <cellStyle name="Normal_Sheet1 5 3" xfId="310"/>
    <cellStyle name="Normal_Sheet1 5 4" xfId="311"/>
    <cellStyle name="Normal_Sheet1 5 5" xfId="312"/>
    <cellStyle name="Normal_Sheet1 5 6" xfId="313"/>
    <cellStyle name="Normal_Sheet1 6" xfId="314"/>
    <cellStyle name="Note" xfId="315"/>
    <cellStyle name="Output" xfId="316"/>
    <cellStyle name="Percent" xfId="317"/>
    <cellStyle name="Percent 2" xfId="318"/>
    <cellStyle name="Percent 2 2" xfId="319"/>
    <cellStyle name="Percent 2 2 2" xfId="320"/>
    <cellStyle name="Percent 2 2 2 2" xfId="321"/>
    <cellStyle name="Percent 2 2 3" xfId="322"/>
    <cellStyle name="Percent 2 3" xfId="323"/>
    <cellStyle name="Percent 2 3 2" xfId="324"/>
    <cellStyle name="Percent 2 4" xfId="325"/>
    <cellStyle name="Percent 2 4 2" xfId="326"/>
    <cellStyle name="Percent 2 5" xfId="327"/>
    <cellStyle name="Percent 3" xfId="328"/>
    <cellStyle name="Percent 3 2" xfId="329"/>
    <cellStyle name="Percent 4" xfId="330"/>
    <cellStyle name="Percent 67 2" xfId="331"/>
    <cellStyle name="SHEET" xfId="332"/>
    <cellStyle name="Title" xfId="333"/>
    <cellStyle name="Total" xfId="334"/>
    <cellStyle name="Warning Text" xfId="3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externalLink" Target="externalLinks/externalLink2.xml" /><Relationship Id="rId44" Type="http://schemas.openxmlformats.org/officeDocument/2006/relationships/externalLink" Target="externalLinks/externalLink3.xml" /><Relationship Id="rId45" Type="http://schemas.openxmlformats.org/officeDocument/2006/relationships/externalLink" Target="externalLinks/externalLink4.xml" /><Relationship Id="rId46" Type="http://schemas.openxmlformats.org/officeDocument/2006/relationships/externalLink" Target="externalLinks/externalLink5.xml" /><Relationship Id="rId47" Type="http://schemas.openxmlformats.org/officeDocument/2006/relationships/externalLink" Target="externalLinks/externalLink6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VERNMENT%20FINANCE%20DIVISION\1_Current%20Macroeconomic%20Situation(CMES)\CMEs%202071-72\CMEs%2011%20months\Final\Current%20Macroeconomic%20Situation%20(English)%202072-4%20Tables%2046%20(Based%20on%20Eleven%20Months%20Data%20of%202071-7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rb\Desktop\CME%205%20months\Source\Gov_Fin\CME_%20Tables_47_Five%20_Months_2072-7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esktop%20New\CME%209%20months\Final\CME_%20Tables_50_Nine_Months_2015-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00677\AppData\Local\Microsoft\Windows\Temporary%20Internet%20Files\Content.IE5\EZ8SDVAG\Trade\5.month\CME_External%20Sectors_Five-months_2073-7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OVERNMENT%20FINANCE%20DIVISION\1_Current%20Macroeconomic%20Situation(CMES)\CMEs%202071-72\CMEs%2011%20months\Final\Current%20Macroeconomic%20Situation%20(English)%202072-4%20Tables%2046%20(Based%20on%20Eleven%20Months%20Data%20of%202071-7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Gov%20Finance%20Division\5%20CME%20Related\CMES%202073.74\CME%207%20Months\Source\BOP\BoP%20and%20Reserves%207%20mont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S"/>
      <sheetName val="CBS"/>
      <sheetName val="ODCS"/>
      <sheetName val="CALCB"/>
      <sheetName val="CALDB"/>
      <sheetName val="CALFC"/>
      <sheetName val="Deposits"/>
      <sheetName val="Sect credit"/>
      <sheetName val="Secu Credit"/>
      <sheetName val="Loan to Gov Ent"/>
      <sheetName val="Outright Sale"/>
      <sheetName val="Repos"/>
      <sheetName val="SLF Trans"/>
      <sheetName val="TBs 91_364"/>
      <sheetName val="Inter_Bank"/>
      <sheetName val="Int Rate"/>
      <sheetName val="Purchase, Sale of CFC"/>
      <sheetName val="IC Purchase"/>
      <sheetName val="Stock Mkt Indicator"/>
      <sheetName val="Issue Approval "/>
      <sheetName val="Listed Co"/>
      <sheetName val="Share Mkt Acti"/>
      <sheetName val="Turnover Detail"/>
      <sheetName val="Securities List"/>
      <sheetName val="cpI_New "/>
      <sheetName val="CPI YoY"/>
      <sheetName val="WPI"/>
      <sheetName val="WPI YOY"/>
      <sheetName val="NSWI"/>
      <sheetName val="GBO"/>
      <sheetName val="Revenue"/>
      <sheetName val="Fresh TBs"/>
      <sheetName val="ODD"/>
      <sheetName val="Direction"/>
      <sheetName val="X-India"/>
      <sheetName val="X-China"/>
      <sheetName val="X-Other"/>
      <sheetName val="M-India"/>
      <sheetName val="M-China"/>
      <sheetName val="M-Other"/>
      <sheetName val="M_India$"/>
      <sheetName val="BOP"/>
      <sheetName val="ReserveRs"/>
      <sheetName val="Reserves $"/>
      <sheetName val="Ex R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GBO "/>
      <sheetName val="Revenue"/>
      <sheetName val="OD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GDP at Current Prices"/>
      <sheetName val="GDP at Constant Prices"/>
      <sheetName val="GDP by Expenditure Catagory"/>
      <sheetName val="GNI GNDI and Savings"/>
      <sheetName val="Summary of Macro Eco. Indicator"/>
      <sheetName val="CPI_new"/>
      <sheetName val="CPI_Y-O-Y"/>
      <sheetName val="CPI_Nep &amp; Ind."/>
      <sheetName val="WPI"/>
      <sheetName val="WPI YOY"/>
      <sheetName val="NSWI"/>
      <sheetName val="Direction"/>
      <sheetName val="X-India"/>
      <sheetName val="X-China"/>
      <sheetName val="X-Other"/>
      <sheetName val="M-India"/>
      <sheetName val="M-China"/>
      <sheetName val="M-Other"/>
      <sheetName val="Customwise Trade"/>
      <sheetName val="M_India$"/>
      <sheetName val="X&amp;MPrice Index &amp;TOT"/>
      <sheetName val="BOP"/>
      <sheetName val="ReserveRs"/>
      <sheetName val="Reserves $"/>
      <sheetName val="Ex Rate"/>
      <sheetName val="GBO"/>
      <sheetName val="Revenue"/>
      <sheetName val="ODD "/>
      <sheetName val="MS"/>
      <sheetName val="CBS"/>
      <sheetName val="ODCS"/>
      <sheetName val="CALCB"/>
      <sheetName val="CALDB"/>
      <sheetName val="CALFC"/>
      <sheetName val="Deposits"/>
      <sheetName val="Sect credit"/>
      <sheetName val="Secu Credit"/>
      <sheetName val="Loan to Gov Ent"/>
      <sheetName val="Monetary Operations"/>
      <sheetName val="Purchase &amp; Sale of FC"/>
      <sheetName val="Inter_Bank"/>
      <sheetName val="Int Rate"/>
      <sheetName val="TBs 91_364"/>
      <sheetName val="Stock Mkt Indicator"/>
      <sheetName val="Issue Approval"/>
      <sheetName val="Listed Co"/>
      <sheetName val="Share Mkt Acti"/>
      <sheetName val="Turnover Detail"/>
      <sheetName val="Securities 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"/>
      <sheetName val="X-India"/>
      <sheetName val="X-China"/>
      <sheetName val="X-Other"/>
      <sheetName val="M-India"/>
      <sheetName val="M-China"/>
      <sheetName val="M-Other"/>
      <sheetName val="Customwise Trade"/>
      <sheetName val="M_India$"/>
      <sheetName val="X&amp;MPrice Index &amp;TO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S"/>
      <sheetName val="CBS"/>
      <sheetName val="ODCS"/>
      <sheetName val="CALCB"/>
      <sheetName val="CALDB"/>
      <sheetName val="CALFC"/>
      <sheetName val="Deposits"/>
      <sheetName val="Sect credit"/>
      <sheetName val="Secu Credit"/>
      <sheetName val="Loan to Gov Ent"/>
      <sheetName val="Outright Sale"/>
      <sheetName val="Repos"/>
      <sheetName val="SLF Trans"/>
      <sheetName val="TBs 91_364"/>
      <sheetName val="Inter_Bank"/>
      <sheetName val="Int Rate"/>
      <sheetName val="Purchase, Sale of CFC"/>
      <sheetName val="IC Purchase"/>
      <sheetName val="Stock Mkt Indicator"/>
      <sheetName val="Issue Approval "/>
      <sheetName val="Listed Co"/>
      <sheetName val="Share Mkt Acti"/>
      <sheetName val="Turnover Detail"/>
      <sheetName val="Securities List"/>
      <sheetName val="cpI_New "/>
      <sheetName val="CPI YoY"/>
      <sheetName val="WPI"/>
      <sheetName val="WPI YOY"/>
      <sheetName val="NSWI"/>
      <sheetName val="GBO"/>
      <sheetName val="Revenue"/>
      <sheetName val="Fresh TBs"/>
      <sheetName val="ODD"/>
      <sheetName val="Direction"/>
      <sheetName val="X-India"/>
      <sheetName val="X-China"/>
      <sheetName val="X-Other"/>
      <sheetName val="M-India"/>
      <sheetName val="M-China"/>
      <sheetName val="M-Other"/>
      <sheetName val="M_India$"/>
      <sheetName val="BOP"/>
      <sheetName val="ReserveRs"/>
      <sheetName val="Reserves $"/>
      <sheetName val="Ex Rat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or Graph"/>
      <sheetName val="BOP"/>
      <sheetName val="Reserve"/>
      <sheetName val="Reserve$"/>
      <sheetName val="Exchange Rate &amp; Price of Oil .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tco.com/gold.londonfix.html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5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10.421875" style="2" customWidth="1"/>
    <col min="2" max="4" width="9.140625" style="2" customWidth="1"/>
    <col min="5" max="5" width="31.140625" style="2" customWidth="1"/>
    <col min="6" max="16384" width="9.140625" style="2" customWidth="1"/>
  </cols>
  <sheetData>
    <row r="1" spans="1:9" ht="20.25">
      <c r="A1" s="1363" t="s">
        <v>0</v>
      </c>
      <c r="B1" s="1363"/>
      <c r="C1" s="1363"/>
      <c r="D1" s="1363"/>
      <c r="E1" s="1364"/>
      <c r="F1" s="1"/>
      <c r="G1" s="1"/>
      <c r="H1" s="1"/>
      <c r="I1" s="1"/>
    </row>
    <row r="2" spans="1:9" s="4" customFormat="1" ht="15.75">
      <c r="A2" s="1365" t="s">
        <v>113</v>
      </c>
      <c r="B2" s="1365"/>
      <c r="C2" s="1365"/>
      <c r="D2" s="1365"/>
      <c r="E2" s="1366"/>
      <c r="F2" s="3"/>
      <c r="G2" s="3"/>
      <c r="H2" s="3"/>
      <c r="I2" s="3"/>
    </row>
    <row r="3" spans="1:10" ht="15.75">
      <c r="A3" s="6" t="s">
        <v>1</v>
      </c>
      <c r="B3" s="6" t="s">
        <v>2</v>
      </c>
      <c r="C3" s="5"/>
      <c r="D3" s="5"/>
      <c r="E3" s="5"/>
      <c r="J3" s="5"/>
    </row>
    <row r="4" spans="1:13" ht="15.75" customHeight="1">
      <c r="A4" s="92">
        <v>1</v>
      </c>
      <c r="B4" s="2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5" ht="15.75">
      <c r="A5" s="91">
        <f>A4+1</f>
        <v>2</v>
      </c>
      <c r="B5" s="2" t="s">
        <v>4</v>
      </c>
      <c r="C5" s="5"/>
      <c r="D5" s="5"/>
      <c r="E5" s="5"/>
    </row>
    <row r="6" spans="1:6" ht="15.75">
      <c r="A6" s="91">
        <f>A5+1</f>
        <v>3</v>
      </c>
      <c r="B6" s="8" t="s">
        <v>5</v>
      </c>
      <c r="C6" s="5"/>
      <c r="D6" s="5"/>
      <c r="E6" s="5"/>
      <c r="F6" s="7"/>
    </row>
    <row r="7" spans="1:5" ht="15.75">
      <c r="A7" s="91">
        <f>A6+1</f>
        <v>4</v>
      </c>
      <c r="B7" s="5" t="s">
        <v>6</v>
      </c>
      <c r="C7" s="5"/>
      <c r="D7" s="5"/>
      <c r="E7" s="5"/>
    </row>
    <row r="8" spans="1:19" ht="15.75">
      <c r="A8" s="91">
        <f>A7+1</f>
        <v>5</v>
      </c>
      <c r="B8" s="5" t="s">
        <v>7</v>
      </c>
      <c r="C8" s="5"/>
      <c r="D8" s="5"/>
      <c r="E8" s="5"/>
      <c r="F8" s="7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5" ht="15.75">
      <c r="A9" s="91">
        <f>A8+1</f>
        <v>6</v>
      </c>
      <c r="B9" s="5" t="s">
        <v>8</v>
      </c>
      <c r="C9" s="5"/>
      <c r="D9" s="5"/>
      <c r="E9" s="5"/>
    </row>
    <row r="10" spans="1:10" s="6" customFormat="1" ht="15.75">
      <c r="A10" s="92"/>
      <c r="B10" s="6" t="s">
        <v>9</v>
      </c>
      <c r="C10" s="10"/>
      <c r="D10" s="10"/>
      <c r="E10" s="10"/>
      <c r="F10" s="7"/>
      <c r="J10" s="2"/>
    </row>
    <row r="11" spans="1:5" ht="15.75">
      <c r="A11" s="91">
        <f>A9+1</f>
        <v>7</v>
      </c>
      <c r="B11" s="2" t="s">
        <v>10</v>
      </c>
      <c r="C11" s="5"/>
      <c r="D11" s="5"/>
      <c r="E11" s="5"/>
    </row>
    <row r="12" spans="1:10" ht="15.75">
      <c r="A12" s="92">
        <f>A11+1</f>
        <v>8</v>
      </c>
      <c r="B12" s="5" t="s">
        <v>11</v>
      </c>
      <c r="C12" s="5"/>
      <c r="D12" s="5"/>
      <c r="E12" s="5"/>
      <c r="F12" s="7"/>
      <c r="J12" s="6"/>
    </row>
    <row r="13" spans="1:10" ht="15.75">
      <c r="A13" s="92">
        <f aca="true" t="shared" si="0" ref="A13:A25">A12+1</f>
        <v>9</v>
      </c>
      <c r="B13" s="5" t="s">
        <v>12</v>
      </c>
      <c r="C13" s="5"/>
      <c r="D13" s="5"/>
      <c r="E13" s="5"/>
      <c r="F13" s="7"/>
      <c r="J13" s="6"/>
    </row>
    <row r="14" spans="1:6" ht="15.75">
      <c r="A14" s="92">
        <f t="shared" si="0"/>
        <v>10</v>
      </c>
      <c r="B14" s="5" t="s">
        <v>13</v>
      </c>
      <c r="C14" s="5"/>
      <c r="D14" s="5"/>
      <c r="E14" s="5"/>
      <c r="F14" s="7"/>
    </row>
    <row r="15" spans="1:6" ht="15.75">
      <c r="A15" s="92">
        <f t="shared" si="0"/>
        <v>11</v>
      </c>
      <c r="B15" s="5" t="s">
        <v>14</v>
      </c>
      <c r="C15" s="5"/>
      <c r="D15" s="5"/>
      <c r="E15" s="5"/>
      <c r="F15" s="7"/>
    </row>
    <row r="16" spans="1:6" ht="15.75">
      <c r="A16" s="92">
        <f t="shared" si="0"/>
        <v>12</v>
      </c>
      <c r="B16" s="5" t="s">
        <v>15</v>
      </c>
      <c r="C16" s="5"/>
      <c r="D16" s="5"/>
      <c r="E16" s="5"/>
      <c r="F16" s="7"/>
    </row>
    <row r="17" spans="1:6" ht="15.75">
      <c r="A17" s="92">
        <f t="shared" si="0"/>
        <v>13</v>
      </c>
      <c r="B17" s="5" t="s">
        <v>16</v>
      </c>
      <c r="C17" s="5"/>
      <c r="D17" s="5"/>
      <c r="E17" s="5"/>
      <c r="F17" s="7"/>
    </row>
    <row r="18" spans="1:6" ht="15.75">
      <c r="A18" s="92">
        <f t="shared" si="0"/>
        <v>14</v>
      </c>
      <c r="B18" s="5" t="s">
        <v>110</v>
      </c>
      <c r="C18" s="5"/>
      <c r="D18" s="5"/>
      <c r="E18" s="5"/>
      <c r="F18" s="7"/>
    </row>
    <row r="19" spans="1:7" ht="15.75">
      <c r="A19" s="92">
        <f t="shared" si="0"/>
        <v>15</v>
      </c>
      <c r="B19" s="5" t="s">
        <v>17</v>
      </c>
      <c r="C19" s="5"/>
      <c r="D19" s="5"/>
      <c r="E19" s="5"/>
      <c r="F19" s="7"/>
      <c r="G19" s="5"/>
    </row>
    <row r="20" spans="1:7" ht="15.75">
      <c r="A20" s="92">
        <f t="shared" si="0"/>
        <v>16</v>
      </c>
      <c r="B20" s="5" t="s">
        <v>108</v>
      </c>
      <c r="C20" s="5"/>
      <c r="D20" s="5"/>
      <c r="E20" s="5"/>
      <c r="F20" s="7"/>
      <c r="G20" s="5"/>
    </row>
    <row r="21" spans="1:10" ht="15.75">
      <c r="A21" s="92">
        <f t="shared" si="0"/>
        <v>17</v>
      </c>
      <c r="B21" s="5" t="s">
        <v>107</v>
      </c>
      <c r="C21" s="5"/>
      <c r="D21" s="5"/>
      <c r="E21" s="5"/>
      <c r="F21" s="7"/>
      <c r="J21" s="6"/>
    </row>
    <row r="22" spans="1:6" ht="15.75">
      <c r="A22" s="92">
        <f t="shared" si="0"/>
        <v>18</v>
      </c>
      <c r="B22" s="5" t="s">
        <v>111</v>
      </c>
      <c r="C22" s="5"/>
      <c r="D22" s="5"/>
      <c r="E22" s="5"/>
      <c r="F22" s="7"/>
    </row>
    <row r="23" spans="1:6" ht="15.75">
      <c r="A23" s="92">
        <f t="shared" si="0"/>
        <v>19</v>
      </c>
      <c r="B23" s="11" t="s">
        <v>18</v>
      </c>
      <c r="C23" s="5"/>
      <c r="D23" s="5"/>
      <c r="E23" s="5"/>
      <c r="F23" s="7"/>
    </row>
    <row r="24" spans="1:12" ht="15.75">
      <c r="A24" s="92">
        <f t="shared" si="0"/>
        <v>20</v>
      </c>
      <c r="B24" s="11" t="s">
        <v>19</v>
      </c>
      <c r="C24" s="11"/>
      <c r="D24" s="11"/>
      <c r="E24" s="11"/>
      <c r="F24" s="7"/>
      <c r="G24" s="11"/>
      <c r="H24" s="11"/>
      <c r="I24" s="11"/>
      <c r="J24" s="11"/>
      <c r="K24" s="11"/>
      <c r="L24" s="11"/>
    </row>
    <row r="25" spans="1:6" ht="15.75">
      <c r="A25" s="92">
        <f t="shared" si="0"/>
        <v>21</v>
      </c>
      <c r="B25" s="11" t="s">
        <v>112</v>
      </c>
      <c r="C25" s="5"/>
      <c r="D25" s="5"/>
      <c r="E25" s="5"/>
      <c r="F25" s="7"/>
    </row>
    <row r="26" spans="1:10" ht="15.75">
      <c r="A26" s="92"/>
      <c r="B26" s="10" t="s">
        <v>20</v>
      </c>
      <c r="C26" s="5"/>
      <c r="D26" s="5"/>
      <c r="E26" s="5"/>
      <c r="F26" s="7"/>
      <c r="J26" s="6"/>
    </row>
    <row r="27" spans="1:5" ht="15.75">
      <c r="A27" s="91">
        <f>A25+1</f>
        <v>22</v>
      </c>
      <c r="B27" s="5" t="s">
        <v>21</v>
      </c>
      <c r="C27" s="5"/>
      <c r="D27" s="5"/>
      <c r="E27" s="5"/>
    </row>
    <row r="28" spans="1:6" ht="15.75">
      <c r="A28" s="92">
        <f>A27+1</f>
        <v>23</v>
      </c>
      <c r="B28" s="5" t="s">
        <v>22</v>
      </c>
      <c r="C28" s="5"/>
      <c r="D28" s="5"/>
      <c r="E28" s="5"/>
      <c r="F28" s="7"/>
    </row>
    <row r="29" spans="1:11" ht="15.75">
      <c r="A29" s="92">
        <f>A28+1</f>
        <v>24</v>
      </c>
      <c r="B29" s="5" t="s">
        <v>23</v>
      </c>
      <c r="C29" s="5"/>
      <c r="D29" s="5"/>
      <c r="E29" s="5"/>
      <c r="F29" s="7"/>
      <c r="H29" s="5"/>
      <c r="I29" s="5"/>
      <c r="J29" s="5"/>
      <c r="K29" s="5"/>
    </row>
    <row r="30" spans="1:10" ht="15.75">
      <c r="A30" s="92"/>
      <c r="B30" s="12" t="s">
        <v>24</v>
      </c>
      <c r="C30" s="5"/>
      <c r="D30" s="5"/>
      <c r="E30" s="5"/>
      <c r="F30" s="7"/>
      <c r="J30" s="5"/>
    </row>
    <row r="31" spans="1:10" ht="15.75">
      <c r="A31" s="91">
        <f>A29+1</f>
        <v>25</v>
      </c>
      <c r="B31" s="5" t="s">
        <v>25</v>
      </c>
      <c r="J31" s="5"/>
    </row>
    <row r="32" spans="1:10" ht="15.75">
      <c r="A32" s="92">
        <f>A31+1</f>
        <v>26</v>
      </c>
      <c r="B32" s="5" t="s">
        <v>26</v>
      </c>
      <c r="C32" s="5"/>
      <c r="D32" s="5"/>
      <c r="E32" s="5"/>
      <c r="F32" s="7"/>
      <c r="J32" s="5"/>
    </row>
    <row r="33" spans="1:10" ht="15.75">
      <c r="A33" s="92">
        <f aca="true" t="shared" si="1" ref="A33:A40">A32+1</f>
        <v>27</v>
      </c>
      <c r="B33" s="2" t="s">
        <v>27</v>
      </c>
      <c r="C33" s="5"/>
      <c r="D33" s="5"/>
      <c r="E33" s="5"/>
      <c r="F33" s="7"/>
      <c r="J33" s="10"/>
    </row>
    <row r="34" spans="1:10" ht="15.75">
      <c r="A34" s="92">
        <f t="shared" si="1"/>
        <v>28</v>
      </c>
      <c r="B34" s="2" t="s">
        <v>28</v>
      </c>
      <c r="C34" s="5"/>
      <c r="D34" s="5"/>
      <c r="E34" s="5"/>
      <c r="F34" s="7"/>
      <c r="J34" s="5"/>
    </row>
    <row r="35" spans="1:10" ht="15.75">
      <c r="A35" s="92">
        <f t="shared" si="1"/>
        <v>29</v>
      </c>
      <c r="B35" s="2" t="s">
        <v>29</v>
      </c>
      <c r="C35" s="5"/>
      <c r="D35" s="5"/>
      <c r="E35" s="5"/>
      <c r="F35" s="7"/>
      <c r="J35" s="5"/>
    </row>
    <row r="36" spans="1:10" ht="15.75">
      <c r="A36" s="92">
        <f t="shared" si="1"/>
        <v>30</v>
      </c>
      <c r="B36" s="2" t="s">
        <v>30</v>
      </c>
      <c r="C36" s="5"/>
      <c r="D36" s="5"/>
      <c r="E36" s="5"/>
      <c r="F36" s="7"/>
      <c r="J36" s="5"/>
    </row>
    <row r="37" spans="1:10" ht="15.75">
      <c r="A37" s="92">
        <f t="shared" si="1"/>
        <v>31</v>
      </c>
      <c r="B37" s="2" t="s">
        <v>31</v>
      </c>
      <c r="C37" s="5"/>
      <c r="D37" s="5"/>
      <c r="E37" s="5"/>
      <c r="F37" s="7"/>
      <c r="J37" s="10"/>
    </row>
    <row r="38" spans="1:10" ht="15.75">
      <c r="A38" s="92">
        <f t="shared" si="1"/>
        <v>32</v>
      </c>
      <c r="B38" s="2" t="s">
        <v>32</v>
      </c>
      <c r="C38" s="5"/>
      <c r="D38" s="5"/>
      <c r="E38" s="5"/>
      <c r="F38" s="7"/>
      <c r="J38" s="10"/>
    </row>
    <row r="39" spans="1:10" ht="15.75">
      <c r="A39" s="92">
        <f t="shared" si="1"/>
        <v>33</v>
      </c>
      <c r="B39" s="2" t="s">
        <v>33</v>
      </c>
      <c r="C39" s="5"/>
      <c r="D39" s="5"/>
      <c r="E39" s="5"/>
      <c r="F39" s="7"/>
      <c r="J39" s="10"/>
    </row>
    <row r="40" spans="1:10" ht="15.75">
      <c r="A40" s="92">
        <f t="shared" si="1"/>
        <v>34</v>
      </c>
      <c r="B40" s="2" t="s">
        <v>34</v>
      </c>
      <c r="C40" s="5"/>
      <c r="D40" s="5"/>
      <c r="E40" s="5"/>
      <c r="F40" s="7"/>
      <c r="J40" s="10"/>
    </row>
    <row r="41" spans="1:10" ht="15.75">
      <c r="A41" s="91"/>
      <c r="B41" s="6" t="s">
        <v>35</v>
      </c>
      <c r="C41" s="5"/>
      <c r="D41" s="5"/>
      <c r="E41" s="5"/>
      <c r="J41" s="5"/>
    </row>
    <row r="42" spans="1:10" ht="15.75">
      <c r="A42" s="92">
        <f>A40+1</f>
        <v>35</v>
      </c>
      <c r="B42" s="2" t="s">
        <v>35</v>
      </c>
      <c r="C42" s="5"/>
      <c r="D42" s="5"/>
      <c r="E42" s="5"/>
      <c r="F42" s="7"/>
      <c r="J42" s="5"/>
    </row>
    <row r="43" spans="1:5" ht="15.75">
      <c r="A43" s="91">
        <f>A42+1</f>
        <v>36</v>
      </c>
      <c r="B43" s="2" t="s">
        <v>36</v>
      </c>
      <c r="C43" s="5"/>
      <c r="D43" s="5"/>
      <c r="E43" s="5"/>
    </row>
    <row r="44" spans="1:10" ht="15.75">
      <c r="A44" s="92"/>
      <c r="B44" s="6" t="s">
        <v>37</v>
      </c>
      <c r="F44" s="7"/>
      <c r="J44" s="11"/>
    </row>
    <row r="45" spans="1:10" ht="15.75">
      <c r="A45" s="91">
        <f>A43+1</f>
        <v>37</v>
      </c>
      <c r="B45" s="2" t="s">
        <v>38</v>
      </c>
      <c r="C45" s="5"/>
      <c r="D45" s="5"/>
      <c r="E45" s="5"/>
      <c r="J45" s="11"/>
    </row>
    <row r="46" spans="1:6" ht="15.75">
      <c r="A46" s="92">
        <f>A45+1</f>
        <v>38</v>
      </c>
      <c r="B46" s="2" t="s">
        <v>39</v>
      </c>
      <c r="F46" s="7"/>
    </row>
    <row r="47" spans="1:6" ht="15.75">
      <c r="A47" s="92">
        <f>A46+1</f>
        <v>39</v>
      </c>
      <c r="B47" s="2" t="s">
        <v>40</v>
      </c>
      <c r="F47" s="7"/>
    </row>
    <row r="48" spans="1:5" ht="15.75">
      <c r="A48" s="5"/>
      <c r="B48" s="5"/>
      <c r="C48" s="5"/>
      <c r="D48" s="5"/>
      <c r="E48" s="5"/>
    </row>
    <row r="49" spans="1:5" ht="15.75">
      <c r="A49" s="5"/>
      <c r="B49" s="5"/>
      <c r="C49" s="5"/>
      <c r="D49" s="5"/>
      <c r="E49" s="5"/>
    </row>
    <row r="50" spans="1:5" ht="15.75">
      <c r="A50" s="5"/>
      <c r="B50" s="5"/>
      <c r="C50" s="5"/>
      <c r="D50" s="5"/>
      <c r="E50" s="5"/>
    </row>
    <row r="51" spans="1:5" ht="15.75">
      <c r="A51" s="5"/>
      <c r="B51" s="5"/>
      <c r="C51" s="5"/>
      <c r="D51" s="5"/>
      <c r="E51" s="5"/>
    </row>
    <row r="52" spans="1:5" ht="15.75">
      <c r="A52" s="5"/>
      <c r="B52" s="5"/>
      <c r="C52" s="5"/>
      <c r="D52" s="5"/>
      <c r="E52" s="5"/>
    </row>
    <row r="53" spans="1:5" ht="15.75">
      <c r="A53" s="5"/>
      <c r="B53" s="5"/>
      <c r="C53" s="5"/>
      <c r="D53" s="5"/>
      <c r="E53" s="5"/>
    </row>
    <row r="54" spans="1:5" ht="15.75">
      <c r="A54" s="5"/>
      <c r="B54" s="5"/>
      <c r="C54" s="5"/>
      <c r="D54" s="5"/>
      <c r="E54" s="5"/>
    </row>
    <row r="55" spans="1:5" ht="15.75">
      <c r="A55" s="5"/>
      <c r="B55" s="5"/>
      <c r="C55" s="5"/>
      <c r="D55" s="5"/>
      <c r="E55" s="5"/>
    </row>
    <row r="56" spans="1:5" ht="15.75">
      <c r="A56" s="5"/>
      <c r="B56" s="5"/>
      <c r="C56" s="5"/>
      <c r="D56" s="5"/>
      <c r="E56" s="5"/>
    </row>
    <row r="57" spans="1:5" ht="15.75">
      <c r="A57" s="5"/>
      <c r="B57" s="5"/>
      <c r="C57" s="5"/>
      <c r="D57" s="5"/>
      <c r="E57" s="5"/>
    </row>
    <row r="58" spans="1:5" ht="15.75">
      <c r="A58" s="5"/>
      <c r="B58" s="5"/>
      <c r="C58" s="5"/>
      <c r="D58" s="5"/>
      <c r="E58" s="5"/>
    </row>
    <row r="59" spans="1:5" ht="15.75">
      <c r="A59" s="5"/>
      <c r="B59" s="5"/>
      <c r="C59" s="5"/>
      <c r="D59" s="5"/>
      <c r="E59" s="5"/>
    </row>
    <row r="60" spans="1:5" ht="15.75">
      <c r="A60" s="5"/>
      <c r="B60" s="5"/>
      <c r="C60" s="5"/>
      <c r="D60" s="5"/>
      <c r="E60" s="5"/>
    </row>
    <row r="61" spans="1:5" ht="15.75">
      <c r="A61" s="5"/>
      <c r="B61" s="5"/>
      <c r="C61" s="5"/>
      <c r="D61" s="5"/>
      <c r="E61" s="5"/>
    </row>
    <row r="62" spans="1:5" ht="15.75">
      <c r="A62" s="5"/>
      <c r="B62" s="5"/>
      <c r="C62" s="5"/>
      <c r="D62" s="5"/>
      <c r="E62" s="5"/>
    </row>
    <row r="63" spans="1:5" ht="15.75">
      <c r="A63" s="5"/>
      <c r="B63" s="5"/>
      <c r="C63" s="5"/>
      <c r="D63" s="5"/>
      <c r="E63" s="5"/>
    </row>
    <row r="64" spans="1:5" ht="15.75">
      <c r="A64" s="5"/>
      <c r="B64" s="5"/>
      <c r="C64" s="5"/>
      <c r="D64" s="5"/>
      <c r="E64" s="5"/>
    </row>
    <row r="65" spans="1:5" ht="15.75">
      <c r="A65" s="5"/>
      <c r="B65" s="5"/>
      <c r="C65" s="5"/>
      <c r="D65" s="5"/>
      <c r="E65" s="5"/>
    </row>
    <row r="66" spans="1:5" ht="15.75">
      <c r="A66" s="5"/>
      <c r="B66" s="5"/>
      <c r="C66" s="5"/>
      <c r="D66" s="5"/>
      <c r="E66" s="5"/>
    </row>
    <row r="67" spans="1:5" ht="15.75">
      <c r="A67" s="5"/>
      <c r="B67" s="5"/>
      <c r="C67" s="5"/>
      <c r="D67" s="5"/>
      <c r="E67" s="5"/>
    </row>
    <row r="68" spans="1:5" ht="15.75">
      <c r="A68" s="5"/>
      <c r="B68" s="5"/>
      <c r="C68" s="5"/>
      <c r="D68" s="5"/>
      <c r="E68" s="5"/>
    </row>
    <row r="69" spans="1:5" ht="15.75">
      <c r="A69" s="5"/>
      <c r="B69" s="5"/>
      <c r="C69" s="5"/>
      <c r="D69" s="5"/>
      <c r="E69" s="5"/>
    </row>
    <row r="70" spans="1:5" ht="15.75">
      <c r="A70" s="5"/>
      <c r="B70" s="5"/>
      <c r="C70" s="5"/>
      <c r="D70" s="5"/>
      <c r="E70" s="5"/>
    </row>
    <row r="71" spans="1:5" ht="15.75">
      <c r="A71" s="5"/>
      <c r="B71" s="5"/>
      <c r="C71" s="5"/>
      <c r="D71" s="5"/>
      <c r="E71" s="5"/>
    </row>
    <row r="72" spans="1:5" ht="15.75">
      <c r="A72" s="5"/>
      <c r="B72" s="5"/>
      <c r="C72" s="5"/>
      <c r="D72" s="5"/>
      <c r="E72" s="5"/>
    </row>
    <row r="73" spans="1:5" ht="15.75">
      <c r="A73" s="5"/>
      <c r="B73" s="5"/>
      <c r="C73" s="5"/>
      <c r="D73" s="5"/>
      <c r="E73" s="5"/>
    </row>
    <row r="74" spans="1:5" ht="15.75">
      <c r="A74" s="5"/>
      <c r="B74" s="5"/>
      <c r="C74" s="5"/>
      <c r="D74" s="5"/>
      <c r="E74" s="5"/>
    </row>
    <row r="75" spans="1:5" ht="15.75">
      <c r="A75" s="5"/>
      <c r="B75" s="5"/>
      <c r="C75" s="5"/>
      <c r="D75" s="5"/>
      <c r="E75" s="5"/>
    </row>
    <row r="76" spans="1:5" ht="15.75">
      <c r="A76" s="5"/>
      <c r="B76" s="5"/>
      <c r="C76" s="5"/>
      <c r="D76" s="5"/>
      <c r="E76" s="5"/>
    </row>
    <row r="77" spans="1:5" ht="15.75">
      <c r="A77" s="5"/>
      <c r="B77" s="5"/>
      <c r="C77" s="5"/>
      <c r="D77" s="5"/>
      <c r="E77" s="5"/>
    </row>
    <row r="78" spans="1:5" ht="15.75">
      <c r="A78" s="5"/>
      <c r="B78" s="5"/>
      <c r="C78" s="5"/>
      <c r="D78" s="5"/>
      <c r="E78" s="5"/>
    </row>
    <row r="79" spans="1:5" ht="15.75">
      <c r="A79" s="5"/>
      <c r="B79" s="5"/>
      <c r="C79" s="5"/>
      <c r="D79" s="5"/>
      <c r="E79" s="5"/>
    </row>
    <row r="80" spans="1:5" ht="15.75">
      <c r="A80" s="5"/>
      <c r="B80" s="5"/>
      <c r="C80" s="5"/>
      <c r="D80" s="5"/>
      <c r="E80" s="5"/>
    </row>
    <row r="81" spans="1:5" ht="15.75">
      <c r="A81" s="5"/>
      <c r="B81" s="5"/>
      <c r="C81" s="5"/>
      <c r="D81" s="5"/>
      <c r="E81" s="5"/>
    </row>
    <row r="82" spans="1:5" ht="15.75">
      <c r="A82" s="5"/>
      <c r="B82" s="5"/>
      <c r="C82" s="5"/>
      <c r="D82" s="5"/>
      <c r="E82" s="5"/>
    </row>
    <row r="83" spans="1:5" ht="15.75">
      <c r="A83" s="5"/>
      <c r="B83" s="5"/>
      <c r="C83" s="5"/>
      <c r="D83" s="5"/>
      <c r="E83" s="5"/>
    </row>
    <row r="84" spans="1:5" ht="15.75">
      <c r="A84" s="5"/>
      <c r="B84" s="5"/>
      <c r="C84" s="5"/>
      <c r="D84" s="5"/>
      <c r="E84" s="5"/>
    </row>
    <row r="85" spans="1:5" ht="15.75">
      <c r="A85" s="5"/>
      <c r="B85" s="5"/>
      <c r="C85" s="5"/>
      <c r="D85" s="5"/>
      <c r="E85" s="5"/>
    </row>
    <row r="86" spans="1:5" ht="15.75">
      <c r="A86" s="5"/>
      <c r="B86" s="5"/>
      <c r="C86" s="5"/>
      <c r="D86" s="5"/>
      <c r="E86" s="5"/>
    </row>
    <row r="87" spans="1:5" ht="15.75">
      <c r="A87" s="5"/>
      <c r="B87" s="5"/>
      <c r="C87" s="5"/>
      <c r="D87" s="5"/>
      <c r="E87" s="5"/>
    </row>
    <row r="88" spans="1:5" ht="15.75">
      <c r="A88" s="5"/>
      <c r="B88" s="5"/>
      <c r="C88" s="5"/>
      <c r="D88" s="5"/>
      <c r="E88" s="5"/>
    </row>
    <row r="89" spans="1:5" ht="15.75">
      <c r="A89" s="5"/>
      <c r="B89" s="5"/>
      <c r="C89" s="5"/>
      <c r="D89" s="5"/>
      <c r="E89" s="5"/>
    </row>
    <row r="90" spans="1:5" ht="15.75">
      <c r="A90" s="5"/>
      <c r="B90" s="5"/>
      <c r="C90" s="5"/>
      <c r="D90" s="5"/>
      <c r="E90" s="5"/>
    </row>
    <row r="91" spans="1:5" ht="15.75">
      <c r="A91" s="5"/>
      <c r="B91" s="5"/>
      <c r="C91" s="5"/>
      <c r="D91" s="5"/>
      <c r="E91" s="5"/>
    </row>
    <row r="92" spans="1:5" ht="15.75">
      <c r="A92" s="5"/>
      <c r="B92" s="5"/>
      <c r="C92" s="5"/>
      <c r="D92" s="5"/>
      <c r="E92" s="5"/>
    </row>
    <row r="93" spans="1:5" ht="15.75">
      <c r="A93" s="5"/>
      <c r="B93" s="5"/>
      <c r="C93" s="5"/>
      <c r="D93" s="5"/>
      <c r="E93" s="5"/>
    </row>
    <row r="94" spans="1:5" ht="15.75">
      <c r="A94" s="5"/>
      <c r="B94" s="5"/>
      <c r="C94" s="5"/>
      <c r="D94" s="5"/>
      <c r="E94" s="5"/>
    </row>
    <row r="95" spans="1:5" ht="15.75">
      <c r="A95" s="5"/>
      <c r="B95" s="5"/>
      <c r="C95" s="5"/>
      <c r="D95" s="5"/>
      <c r="E95" s="5"/>
    </row>
    <row r="96" spans="1:5" ht="15.75">
      <c r="A96" s="5"/>
      <c r="B96" s="5"/>
      <c r="C96" s="5"/>
      <c r="D96" s="5"/>
      <c r="E96" s="5"/>
    </row>
    <row r="97" spans="1:5" ht="15.75">
      <c r="A97" s="5"/>
      <c r="B97" s="5"/>
      <c r="C97" s="5"/>
      <c r="D97" s="5"/>
      <c r="E97" s="5"/>
    </row>
    <row r="98" spans="1:5" ht="15.75">
      <c r="A98" s="5"/>
      <c r="B98" s="5"/>
      <c r="C98" s="5"/>
      <c r="D98" s="5"/>
      <c r="E98" s="5"/>
    </row>
    <row r="99" spans="1:5" ht="15.75">
      <c r="A99" s="5"/>
      <c r="B99" s="5"/>
      <c r="C99" s="5"/>
      <c r="D99" s="5"/>
      <c r="E99" s="5"/>
    </row>
    <row r="100" spans="1:5" ht="15.75">
      <c r="A100" s="5"/>
      <c r="B100" s="5"/>
      <c r="C100" s="5"/>
      <c r="D100" s="5"/>
      <c r="E100" s="5"/>
    </row>
    <row r="101" spans="1:5" ht="15.75">
      <c r="A101" s="5"/>
      <c r="B101" s="5"/>
      <c r="C101" s="5"/>
      <c r="D101" s="5"/>
      <c r="E101" s="5"/>
    </row>
    <row r="102" spans="1:5" ht="15.75">
      <c r="A102" s="5"/>
      <c r="B102" s="5"/>
      <c r="C102" s="5"/>
      <c r="D102" s="5"/>
      <c r="E102" s="5"/>
    </row>
    <row r="103" spans="1:5" ht="15.75">
      <c r="A103" s="5"/>
      <c r="B103" s="5"/>
      <c r="C103" s="5"/>
      <c r="D103" s="5"/>
      <c r="E103" s="5"/>
    </row>
    <row r="104" spans="1:5" ht="15.75">
      <c r="A104" s="5"/>
      <c r="B104" s="5"/>
      <c r="C104" s="5"/>
      <c r="D104" s="5"/>
      <c r="E104" s="5"/>
    </row>
    <row r="105" spans="1:5" ht="15.75">
      <c r="A105" s="5"/>
      <c r="B105" s="5"/>
      <c r="C105" s="5"/>
      <c r="D105" s="5"/>
      <c r="E105" s="5"/>
    </row>
    <row r="106" spans="1:5" ht="15.75">
      <c r="A106" s="5"/>
      <c r="B106" s="5"/>
      <c r="C106" s="5"/>
      <c r="D106" s="5"/>
      <c r="E106" s="5"/>
    </row>
    <row r="107" spans="1:5" ht="15.75">
      <c r="A107" s="5"/>
      <c r="B107" s="5"/>
      <c r="C107" s="5"/>
      <c r="D107" s="5"/>
      <c r="E107" s="5"/>
    </row>
    <row r="108" spans="1:5" ht="15.75">
      <c r="A108" s="5"/>
      <c r="B108" s="5"/>
      <c r="C108" s="5"/>
      <c r="D108" s="5"/>
      <c r="E108" s="5"/>
    </row>
    <row r="109" spans="1:5" ht="15.75">
      <c r="A109" s="5"/>
      <c r="B109" s="5"/>
      <c r="C109" s="5"/>
      <c r="D109" s="5"/>
      <c r="E109" s="5"/>
    </row>
    <row r="110" spans="1:5" ht="15.75">
      <c r="A110" s="5"/>
      <c r="B110" s="5"/>
      <c r="C110" s="5"/>
      <c r="D110" s="5"/>
      <c r="E110" s="5"/>
    </row>
    <row r="111" spans="1:5" ht="15.75">
      <c r="A111" s="5"/>
      <c r="B111" s="5"/>
      <c r="C111" s="5"/>
      <c r="D111" s="5"/>
      <c r="E111" s="5"/>
    </row>
    <row r="112" spans="1:5" ht="15.75">
      <c r="A112" s="5"/>
      <c r="B112" s="5"/>
      <c r="C112" s="5"/>
      <c r="D112" s="5"/>
      <c r="E112" s="5"/>
    </row>
    <row r="113" spans="1:5" ht="15.75">
      <c r="A113" s="5"/>
      <c r="B113" s="5"/>
      <c r="C113" s="5"/>
      <c r="D113" s="5"/>
      <c r="E113" s="5"/>
    </row>
    <row r="114" spans="1:5" ht="15.75">
      <c r="A114" s="5"/>
      <c r="B114" s="5"/>
      <c r="C114" s="5"/>
      <c r="D114" s="5"/>
      <c r="E114" s="5"/>
    </row>
    <row r="115" spans="1:5" ht="15.75">
      <c r="A115" s="5"/>
      <c r="B115" s="5"/>
      <c r="C115" s="5"/>
      <c r="D115" s="5"/>
      <c r="E115" s="5"/>
    </row>
    <row r="116" spans="1:5" ht="15.75">
      <c r="A116" s="5"/>
      <c r="B116" s="5"/>
      <c r="C116" s="5"/>
      <c r="D116" s="5"/>
      <c r="E116" s="5"/>
    </row>
    <row r="117" spans="1:5" ht="15.75">
      <c r="A117" s="5"/>
      <c r="B117" s="5"/>
      <c r="C117" s="5"/>
      <c r="D117" s="5"/>
      <c r="E117" s="5"/>
    </row>
    <row r="118" spans="1:5" ht="15.75">
      <c r="A118" s="5"/>
      <c r="B118" s="5"/>
      <c r="C118" s="5"/>
      <c r="D118" s="5"/>
      <c r="E118" s="5"/>
    </row>
    <row r="119" spans="1:5" ht="15.75">
      <c r="A119" s="5"/>
      <c r="B119" s="5"/>
      <c r="C119" s="5"/>
      <c r="D119" s="5"/>
      <c r="E119" s="5"/>
    </row>
    <row r="120" spans="1:5" ht="15.75">
      <c r="A120" s="5"/>
      <c r="B120" s="5"/>
      <c r="C120" s="5"/>
      <c r="D120" s="5"/>
      <c r="E120" s="5"/>
    </row>
    <row r="121" spans="1:5" ht="15.75">
      <c r="A121" s="5"/>
      <c r="B121" s="5"/>
      <c r="C121" s="5"/>
      <c r="D121" s="5"/>
      <c r="E121" s="5"/>
    </row>
    <row r="122" spans="1:5" ht="15.75">
      <c r="A122" s="5"/>
      <c r="B122" s="5"/>
      <c r="C122" s="5"/>
      <c r="D122" s="5"/>
      <c r="E122" s="5"/>
    </row>
    <row r="123" spans="1:5" ht="15.75">
      <c r="A123" s="5"/>
      <c r="B123" s="5"/>
      <c r="C123" s="5"/>
      <c r="D123" s="5"/>
      <c r="E123" s="5"/>
    </row>
    <row r="124" spans="1:5" ht="15.75">
      <c r="A124" s="5"/>
      <c r="B124" s="5"/>
      <c r="C124" s="5"/>
      <c r="D124" s="5"/>
      <c r="E124" s="5"/>
    </row>
    <row r="125" spans="1:5" ht="15.75">
      <c r="A125" s="5"/>
      <c r="B125" s="5"/>
      <c r="C125" s="5"/>
      <c r="D125" s="5"/>
      <c r="E125" s="5"/>
    </row>
    <row r="126" spans="1:5" ht="15.75">
      <c r="A126" s="5"/>
      <c r="B126" s="5"/>
      <c r="C126" s="5"/>
      <c r="D126" s="5"/>
      <c r="E126" s="5"/>
    </row>
    <row r="127" spans="1:5" ht="15.75">
      <c r="A127" s="5"/>
      <c r="B127" s="5"/>
      <c r="C127" s="5"/>
      <c r="D127" s="5"/>
      <c r="E127" s="5"/>
    </row>
    <row r="128" spans="1:5" ht="15.75">
      <c r="A128" s="5"/>
      <c r="B128" s="5"/>
      <c r="C128" s="5"/>
      <c r="D128" s="5"/>
      <c r="E128" s="5"/>
    </row>
    <row r="129" spans="1:5" ht="15.75">
      <c r="A129" s="5"/>
      <c r="B129" s="5"/>
      <c r="C129" s="5"/>
      <c r="D129" s="5"/>
      <c r="E129" s="5"/>
    </row>
    <row r="130" spans="1:5" ht="15.75">
      <c r="A130" s="5"/>
      <c r="B130" s="5"/>
      <c r="C130" s="5"/>
      <c r="D130" s="5"/>
      <c r="E130" s="5"/>
    </row>
    <row r="131" spans="1:5" ht="15.75">
      <c r="A131" s="5"/>
      <c r="B131" s="5"/>
      <c r="C131" s="5"/>
      <c r="D131" s="5"/>
      <c r="E131" s="5"/>
    </row>
    <row r="132" spans="1:5" ht="15.75">
      <c r="A132" s="5"/>
      <c r="B132" s="5"/>
      <c r="C132" s="5"/>
      <c r="D132" s="5"/>
      <c r="E132" s="5"/>
    </row>
    <row r="133" spans="1:5" ht="15.75">
      <c r="A133" s="5"/>
      <c r="B133" s="5"/>
      <c r="C133" s="5"/>
      <c r="D133" s="5"/>
      <c r="E133" s="5"/>
    </row>
    <row r="134" spans="1:5" ht="15.75">
      <c r="A134" s="5"/>
      <c r="B134" s="5"/>
      <c r="C134" s="5"/>
      <c r="D134" s="5"/>
      <c r="E134" s="5"/>
    </row>
    <row r="135" spans="1:5" ht="15.75">
      <c r="A135" s="5"/>
      <c r="B135" s="5"/>
      <c r="C135" s="5"/>
      <c r="D135" s="5"/>
      <c r="E135" s="5"/>
    </row>
    <row r="136" spans="1:5" ht="15.75">
      <c r="A136" s="5"/>
      <c r="B136" s="5"/>
      <c r="C136" s="5"/>
      <c r="D136" s="5"/>
      <c r="E136" s="5"/>
    </row>
    <row r="137" spans="1:5" ht="15.75">
      <c r="A137" s="5"/>
      <c r="B137" s="5"/>
      <c r="C137" s="5"/>
      <c r="D137" s="5"/>
      <c r="E137" s="5"/>
    </row>
    <row r="138" spans="1:5" ht="15.75">
      <c r="A138" s="5"/>
      <c r="B138" s="5"/>
      <c r="C138" s="5"/>
      <c r="D138" s="5"/>
      <c r="E138" s="5"/>
    </row>
    <row r="139" spans="1:5" ht="15.75">
      <c r="A139" s="5"/>
      <c r="B139" s="5"/>
      <c r="C139" s="5"/>
      <c r="D139" s="5"/>
      <c r="E139" s="5"/>
    </row>
    <row r="140" spans="1:5" ht="15.75">
      <c r="A140" s="5"/>
      <c r="B140" s="5"/>
      <c r="C140" s="5"/>
      <c r="D140" s="5"/>
      <c r="E140" s="5"/>
    </row>
    <row r="141" spans="1:5" ht="15.75">
      <c r="A141" s="5"/>
      <c r="B141" s="5"/>
      <c r="C141" s="5"/>
      <c r="D141" s="5"/>
      <c r="E141" s="5"/>
    </row>
    <row r="142" spans="1:5" ht="15.75">
      <c r="A142" s="5"/>
      <c r="B142" s="5"/>
      <c r="C142" s="5"/>
      <c r="D142" s="5"/>
      <c r="E142" s="5"/>
    </row>
    <row r="143" spans="1:5" ht="15.75">
      <c r="A143" s="5"/>
      <c r="B143" s="5"/>
      <c r="C143" s="5"/>
      <c r="D143" s="5"/>
      <c r="E143" s="5"/>
    </row>
    <row r="144" spans="1:5" ht="15.75">
      <c r="A144" s="5"/>
      <c r="B144" s="5"/>
      <c r="C144" s="5"/>
      <c r="D144" s="5"/>
      <c r="E144" s="5"/>
    </row>
    <row r="145" spans="1:5" ht="15.75">
      <c r="A145" s="5"/>
      <c r="B145" s="5"/>
      <c r="C145" s="5"/>
      <c r="D145" s="5"/>
      <c r="E145" s="5"/>
    </row>
    <row r="146" spans="1:5" ht="15.75">
      <c r="A146" s="5"/>
      <c r="B146" s="5"/>
      <c r="C146" s="5"/>
      <c r="D146" s="5"/>
      <c r="E146" s="5"/>
    </row>
    <row r="147" spans="1:5" ht="15.75">
      <c r="A147" s="5"/>
      <c r="B147" s="5"/>
      <c r="C147" s="5"/>
      <c r="D147" s="5"/>
      <c r="E147" s="5"/>
    </row>
    <row r="148" spans="1:5" ht="15.75">
      <c r="A148" s="5"/>
      <c r="B148" s="5"/>
      <c r="C148" s="5"/>
      <c r="D148" s="5"/>
      <c r="E148" s="5"/>
    </row>
    <row r="149" spans="1:5" ht="15.75">
      <c r="A149" s="5"/>
      <c r="B149" s="5"/>
      <c r="C149" s="5"/>
      <c r="D149" s="5"/>
      <c r="E149" s="5"/>
    </row>
    <row r="150" spans="1:5" ht="15.75">
      <c r="A150" s="5"/>
      <c r="B150" s="5"/>
      <c r="C150" s="5"/>
      <c r="D150" s="5"/>
      <c r="E150" s="5"/>
    </row>
    <row r="151" spans="1:5" ht="15.75">
      <c r="A151" s="5"/>
      <c r="B151" s="5"/>
      <c r="C151" s="5"/>
      <c r="D151" s="5"/>
      <c r="E151" s="5"/>
    </row>
    <row r="152" spans="1:5" ht="15.75">
      <c r="A152" s="5"/>
      <c r="B152" s="5"/>
      <c r="C152" s="5"/>
      <c r="D152" s="5"/>
      <c r="E152" s="5"/>
    </row>
    <row r="153" spans="1:5" ht="15.75">
      <c r="A153" s="5"/>
      <c r="B153" s="5"/>
      <c r="C153" s="5"/>
      <c r="D153" s="5"/>
      <c r="E153" s="5"/>
    </row>
    <row r="154" spans="1:5" ht="15.75">
      <c r="A154" s="5"/>
      <c r="B154" s="5"/>
      <c r="C154" s="5"/>
      <c r="D154" s="5"/>
      <c r="E154" s="5"/>
    </row>
    <row r="155" spans="1:5" ht="15.75">
      <c r="A155" s="5"/>
      <c r="B155" s="5"/>
      <c r="C155" s="5"/>
      <c r="D155" s="5"/>
      <c r="E155" s="5"/>
    </row>
    <row r="156" spans="1:5" ht="15.75">
      <c r="A156" s="5"/>
      <c r="B156" s="5"/>
      <c r="C156" s="5"/>
      <c r="D156" s="5"/>
      <c r="E156" s="5"/>
    </row>
    <row r="157" spans="1:5" ht="15.75">
      <c r="A157" s="5"/>
      <c r="B157" s="5"/>
      <c r="C157" s="5"/>
      <c r="D157" s="5"/>
      <c r="E157" s="5"/>
    </row>
    <row r="158" spans="1:5" ht="15.75">
      <c r="A158" s="5"/>
      <c r="B158" s="5"/>
      <c r="C158" s="5"/>
      <c r="D158" s="5"/>
      <c r="E158" s="5"/>
    </row>
    <row r="159" spans="1:5" ht="15.75">
      <c r="A159" s="5"/>
      <c r="B159" s="5"/>
      <c r="C159" s="5"/>
      <c r="D159" s="5"/>
      <c r="E159" s="5"/>
    </row>
    <row r="160" spans="1:5" ht="15.75">
      <c r="A160" s="5"/>
      <c r="B160" s="5"/>
      <c r="C160" s="5"/>
      <c r="D160" s="5"/>
      <c r="E160" s="5"/>
    </row>
    <row r="161" spans="1:5" ht="15.75">
      <c r="A161" s="5"/>
      <c r="B161" s="5"/>
      <c r="C161" s="5"/>
      <c r="D161" s="5"/>
      <c r="E161" s="5"/>
    </row>
    <row r="162" spans="1:5" ht="15.75">
      <c r="A162" s="5"/>
      <c r="B162" s="5"/>
      <c r="C162" s="5"/>
      <c r="D162" s="5"/>
      <c r="E162" s="5"/>
    </row>
    <row r="163" spans="1:5" ht="15.75">
      <c r="A163" s="5"/>
      <c r="B163" s="5"/>
      <c r="C163" s="5"/>
      <c r="D163" s="5"/>
      <c r="E163" s="5"/>
    </row>
    <row r="164" spans="1:5" ht="15.75">
      <c r="A164" s="5"/>
      <c r="B164" s="5"/>
      <c r="C164" s="5"/>
      <c r="D164" s="5"/>
      <c r="E164" s="5"/>
    </row>
    <row r="165" spans="1:5" ht="15.75">
      <c r="A165" s="5"/>
      <c r="B165" s="5"/>
      <c r="C165" s="5"/>
      <c r="D165" s="5"/>
      <c r="E165" s="5"/>
    </row>
  </sheetData>
  <sheetProtection/>
  <mergeCells count="2">
    <mergeCell ref="A1:E1"/>
    <mergeCell ref="A2:E2"/>
  </mergeCells>
  <printOptions horizontalCentered="1"/>
  <pageMargins left="0.55" right="0.8" top="1" bottom="0.5" header="0" footer="0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31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9.140625" style="42" customWidth="1"/>
    <col min="2" max="2" width="5.00390625" style="42" customWidth="1"/>
    <col min="3" max="3" width="31.28125" style="42" bestFit="1" customWidth="1"/>
    <col min="4" max="4" width="10.421875" style="42" customWidth="1"/>
    <col min="5" max="5" width="11.421875" style="42" customWidth="1"/>
    <col min="6" max="6" width="11.140625" style="42" customWidth="1"/>
    <col min="7" max="7" width="9.7109375" style="42" customWidth="1"/>
    <col min="8" max="8" width="9.57421875" style="42" customWidth="1"/>
    <col min="9" max="9" width="9.140625" style="42" customWidth="1"/>
    <col min="10" max="10" width="7.28125" style="42" customWidth="1"/>
    <col min="11" max="16384" width="9.140625" style="42" customWidth="1"/>
  </cols>
  <sheetData>
    <row r="1" spans="2:8" ht="15" customHeight="1">
      <c r="B1" s="1440" t="s">
        <v>375</v>
      </c>
      <c r="C1" s="1441"/>
      <c r="D1" s="1441"/>
      <c r="E1" s="1441"/>
      <c r="F1" s="1441"/>
      <c r="G1" s="1442"/>
      <c r="H1" s="1442"/>
    </row>
    <row r="2" spans="2:8" ht="15" customHeight="1">
      <c r="B2" s="1452" t="s">
        <v>376</v>
      </c>
      <c r="C2" s="1453"/>
      <c r="D2" s="1453"/>
      <c r="E2" s="1453"/>
      <c r="F2" s="1453"/>
      <c r="G2" s="1454"/>
      <c r="H2" s="1454"/>
    </row>
    <row r="3" spans="2:8" ht="15" customHeight="1" thickBot="1">
      <c r="B3" s="1455" t="s">
        <v>59</v>
      </c>
      <c r="C3" s="1456"/>
      <c r="D3" s="1456"/>
      <c r="E3" s="1456"/>
      <c r="F3" s="1456"/>
      <c r="G3" s="1457"/>
      <c r="H3" s="1457"/>
    </row>
    <row r="4" spans="2:8" ht="15" customHeight="1" thickTop="1">
      <c r="B4" s="424"/>
      <c r="C4" s="425"/>
      <c r="D4" s="1458" t="str">
        <f>'X-India'!D4:F4</f>
        <v>Seven Months</v>
      </c>
      <c r="E4" s="1458"/>
      <c r="F4" s="1458"/>
      <c r="G4" s="1459" t="s">
        <v>106</v>
      </c>
      <c r="H4" s="1460"/>
    </row>
    <row r="5" spans="2:8" ht="15" customHeight="1">
      <c r="B5" s="426"/>
      <c r="C5" s="427"/>
      <c r="D5" s="428" t="s">
        <v>41</v>
      </c>
      <c r="E5" s="429" t="s">
        <v>317</v>
      </c>
      <c r="F5" s="429" t="s">
        <v>318</v>
      </c>
      <c r="G5" s="429" t="s">
        <v>317</v>
      </c>
      <c r="H5" s="404" t="s">
        <v>318</v>
      </c>
    </row>
    <row r="6" spans="2:8" ht="15" customHeight="1">
      <c r="B6" s="405"/>
      <c r="C6" s="406" t="s">
        <v>377</v>
      </c>
      <c r="D6" s="406">
        <v>603.9504380000001</v>
      </c>
      <c r="E6" s="406">
        <v>504.03650999999996</v>
      </c>
      <c r="F6" s="406">
        <v>577.0443010000001</v>
      </c>
      <c r="G6" s="430">
        <v>-16.543398549534643</v>
      </c>
      <c r="H6" s="431">
        <v>14.484623544433362</v>
      </c>
    </row>
    <row r="7" spans="2:8" ht="15" customHeight="1">
      <c r="B7" s="408">
        <v>1</v>
      </c>
      <c r="C7" s="409" t="s">
        <v>378</v>
      </c>
      <c r="D7" s="410">
        <v>5.107736</v>
      </c>
      <c r="E7" s="410">
        <v>0.072338</v>
      </c>
      <c r="F7" s="410">
        <v>5.422518</v>
      </c>
      <c r="G7" s="432">
        <v>-98.58375609076116</v>
      </c>
      <c r="H7" s="433" t="s">
        <v>103</v>
      </c>
    </row>
    <row r="8" spans="2:8" ht="15" customHeight="1">
      <c r="B8" s="408">
        <v>2</v>
      </c>
      <c r="C8" s="409" t="s">
        <v>379</v>
      </c>
      <c r="D8" s="410">
        <v>0</v>
      </c>
      <c r="E8" s="410">
        <v>0</v>
      </c>
      <c r="F8" s="410">
        <v>0</v>
      </c>
      <c r="G8" s="432" t="s">
        <v>103</v>
      </c>
      <c r="H8" s="433" t="s">
        <v>103</v>
      </c>
    </row>
    <row r="9" spans="2:8" ht="15" customHeight="1">
      <c r="B9" s="408">
        <v>3</v>
      </c>
      <c r="C9" s="409" t="s">
        <v>380</v>
      </c>
      <c r="D9" s="410">
        <v>124.320736</v>
      </c>
      <c r="E9" s="410">
        <v>194.635396</v>
      </c>
      <c r="F9" s="410">
        <v>225.80035400000003</v>
      </c>
      <c r="G9" s="432">
        <v>56.55907635553251</v>
      </c>
      <c r="H9" s="434">
        <v>16.011968347216794</v>
      </c>
    </row>
    <row r="10" spans="2:8" ht="15" customHeight="1">
      <c r="B10" s="408">
        <v>4</v>
      </c>
      <c r="C10" s="409" t="s">
        <v>336</v>
      </c>
      <c r="D10" s="410">
        <v>0</v>
      </c>
      <c r="E10" s="410">
        <v>0</v>
      </c>
      <c r="F10" s="410">
        <v>0</v>
      </c>
      <c r="G10" s="432" t="s">
        <v>103</v>
      </c>
      <c r="H10" s="434" t="s">
        <v>103</v>
      </c>
    </row>
    <row r="11" spans="2:12" ht="15" customHeight="1">
      <c r="B11" s="408">
        <v>5</v>
      </c>
      <c r="C11" s="409" t="s">
        <v>381</v>
      </c>
      <c r="D11" s="410">
        <v>9.877962</v>
      </c>
      <c r="E11" s="410">
        <v>11.465437999999999</v>
      </c>
      <c r="F11" s="410">
        <v>0</v>
      </c>
      <c r="G11" s="432">
        <v>16.07088587706653</v>
      </c>
      <c r="H11" s="434">
        <v>-100</v>
      </c>
      <c r="L11" s="412"/>
    </row>
    <row r="12" spans="2:12" ht="15" customHeight="1">
      <c r="B12" s="408">
        <v>6</v>
      </c>
      <c r="C12" s="409" t="s">
        <v>382</v>
      </c>
      <c r="D12" s="410">
        <v>0.074141</v>
      </c>
      <c r="E12" s="410">
        <v>0</v>
      </c>
      <c r="F12" s="410">
        <v>0</v>
      </c>
      <c r="G12" s="432" t="s">
        <v>103</v>
      </c>
      <c r="H12" s="434" t="s">
        <v>103</v>
      </c>
      <c r="L12" s="412"/>
    </row>
    <row r="13" spans="2:12" ht="15" customHeight="1">
      <c r="B13" s="408">
        <v>7</v>
      </c>
      <c r="C13" s="409" t="s">
        <v>383</v>
      </c>
      <c r="D13" s="410">
        <v>0</v>
      </c>
      <c r="E13" s="410">
        <v>0</v>
      </c>
      <c r="F13" s="410">
        <v>0</v>
      </c>
      <c r="G13" s="432" t="s">
        <v>103</v>
      </c>
      <c r="H13" s="434" t="s">
        <v>103</v>
      </c>
      <c r="L13" s="412"/>
    </row>
    <row r="14" spans="2:8" ht="15" customHeight="1">
      <c r="B14" s="408">
        <v>8</v>
      </c>
      <c r="C14" s="409" t="s">
        <v>347</v>
      </c>
      <c r="D14" s="410">
        <v>42.837715</v>
      </c>
      <c r="E14" s="410">
        <v>0</v>
      </c>
      <c r="F14" s="410">
        <v>9.950459</v>
      </c>
      <c r="G14" s="432" t="s">
        <v>103</v>
      </c>
      <c r="H14" s="434" t="s">
        <v>103</v>
      </c>
    </row>
    <row r="15" spans="2:8" ht="15" customHeight="1">
      <c r="B15" s="408">
        <v>9</v>
      </c>
      <c r="C15" s="409" t="s">
        <v>384</v>
      </c>
      <c r="D15" s="410">
        <v>29.871082</v>
      </c>
      <c r="E15" s="410">
        <v>31.237417999999998</v>
      </c>
      <c r="F15" s="410">
        <v>27.954000999999998</v>
      </c>
      <c r="G15" s="432" t="s">
        <v>103</v>
      </c>
      <c r="H15" s="434" t="s">
        <v>103</v>
      </c>
    </row>
    <row r="16" spans="2:8" ht="15" customHeight="1">
      <c r="B16" s="408">
        <v>10</v>
      </c>
      <c r="C16" s="409" t="s">
        <v>351</v>
      </c>
      <c r="D16" s="410">
        <v>19.61417</v>
      </c>
      <c r="E16" s="410">
        <v>25.756988</v>
      </c>
      <c r="F16" s="410">
        <v>20.974257</v>
      </c>
      <c r="G16" s="432">
        <v>31.31826633500168</v>
      </c>
      <c r="H16" s="434">
        <v>-18.5686734799892</v>
      </c>
    </row>
    <row r="17" spans="2:8" ht="15" customHeight="1">
      <c r="B17" s="408">
        <v>11</v>
      </c>
      <c r="C17" s="409" t="s">
        <v>385</v>
      </c>
      <c r="D17" s="410">
        <v>33.850756000000004</v>
      </c>
      <c r="E17" s="410">
        <v>3.95298</v>
      </c>
      <c r="F17" s="410">
        <v>33.941865</v>
      </c>
      <c r="G17" s="432" t="s">
        <v>103</v>
      </c>
      <c r="H17" s="434" t="s">
        <v>103</v>
      </c>
    </row>
    <row r="18" spans="2:8" ht="15" customHeight="1">
      <c r="B18" s="408">
        <v>12</v>
      </c>
      <c r="C18" s="409" t="s">
        <v>386</v>
      </c>
      <c r="D18" s="410">
        <v>0.34885</v>
      </c>
      <c r="E18" s="410">
        <v>0</v>
      </c>
      <c r="F18" s="410">
        <v>0.8786489999999999</v>
      </c>
      <c r="G18" s="432" t="s">
        <v>103</v>
      </c>
      <c r="H18" s="434" t="s">
        <v>103</v>
      </c>
    </row>
    <row r="19" spans="2:8" ht="15" customHeight="1">
      <c r="B19" s="408">
        <v>13</v>
      </c>
      <c r="C19" s="409" t="s">
        <v>387</v>
      </c>
      <c r="D19" s="410">
        <v>10.122132</v>
      </c>
      <c r="E19" s="410">
        <v>0</v>
      </c>
      <c r="F19" s="410">
        <v>0</v>
      </c>
      <c r="G19" s="432" t="s">
        <v>103</v>
      </c>
      <c r="H19" s="434" t="s">
        <v>103</v>
      </c>
    </row>
    <row r="20" spans="2:8" ht="15" customHeight="1">
      <c r="B20" s="408">
        <v>14</v>
      </c>
      <c r="C20" s="409" t="s">
        <v>388</v>
      </c>
      <c r="D20" s="410">
        <v>3.7689000000000004</v>
      </c>
      <c r="E20" s="410">
        <v>0</v>
      </c>
      <c r="F20" s="410">
        <v>1.727408</v>
      </c>
      <c r="G20" s="432" t="s">
        <v>103</v>
      </c>
      <c r="H20" s="434" t="s">
        <v>103</v>
      </c>
    </row>
    <row r="21" spans="2:8" ht="15" customHeight="1">
      <c r="B21" s="408">
        <v>15</v>
      </c>
      <c r="C21" s="409" t="s">
        <v>389</v>
      </c>
      <c r="D21" s="410">
        <v>214.38818600000002</v>
      </c>
      <c r="E21" s="410">
        <v>105.845947</v>
      </c>
      <c r="F21" s="410">
        <v>116.198609</v>
      </c>
      <c r="G21" s="432">
        <v>-50.628834090699385</v>
      </c>
      <c r="H21" s="434">
        <v>9.780877108123946</v>
      </c>
    </row>
    <row r="22" spans="2:8" ht="15" customHeight="1">
      <c r="B22" s="408">
        <v>16</v>
      </c>
      <c r="C22" s="409" t="s">
        <v>390</v>
      </c>
      <c r="D22" s="410">
        <v>12.726559000000002</v>
      </c>
      <c r="E22" s="410">
        <v>9.032449</v>
      </c>
      <c r="F22" s="410">
        <v>5.593316</v>
      </c>
      <c r="G22" s="432">
        <v>-29.0267777802311</v>
      </c>
      <c r="H22" s="434">
        <v>-38.07531047227612</v>
      </c>
    </row>
    <row r="23" spans="2:8" ht="15" customHeight="1">
      <c r="B23" s="408">
        <v>17</v>
      </c>
      <c r="C23" s="409" t="s">
        <v>391</v>
      </c>
      <c r="D23" s="410">
        <v>0</v>
      </c>
      <c r="E23" s="410">
        <v>0</v>
      </c>
      <c r="F23" s="410">
        <v>0</v>
      </c>
      <c r="G23" s="432" t="s">
        <v>103</v>
      </c>
      <c r="H23" s="434" t="s">
        <v>103</v>
      </c>
    </row>
    <row r="24" spans="2:8" ht="15" customHeight="1">
      <c r="B24" s="408">
        <v>18</v>
      </c>
      <c r="C24" s="409" t="s">
        <v>392</v>
      </c>
      <c r="D24" s="410">
        <v>18.277040999999997</v>
      </c>
      <c r="E24" s="410">
        <v>0</v>
      </c>
      <c r="F24" s="410">
        <v>2.77448</v>
      </c>
      <c r="G24" s="432" t="s">
        <v>103</v>
      </c>
      <c r="H24" s="434" t="s">
        <v>103</v>
      </c>
    </row>
    <row r="25" spans="2:8" ht="15" customHeight="1">
      <c r="B25" s="408">
        <v>19</v>
      </c>
      <c r="C25" s="409" t="s">
        <v>393</v>
      </c>
      <c r="D25" s="410">
        <v>78.76447200000001</v>
      </c>
      <c r="E25" s="410">
        <v>122.03755599999998</v>
      </c>
      <c r="F25" s="410">
        <v>125.828385</v>
      </c>
      <c r="G25" s="432">
        <v>54.939851561500916</v>
      </c>
      <c r="H25" s="434">
        <v>3.1062806600289576</v>
      </c>
    </row>
    <row r="26" spans="2:8" ht="15" customHeight="1">
      <c r="B26" s="435"/>
      <c r="C26" s="406" t="s">
        <v>394</v>
      </c>
      <c r="D26" s="436">
        <v>1196.056369</v>
      </c>
      <c r="E26" s="436">
        <v>162.50383900000003</v>
      </c>
      <c r="F26" s="436">
        <v>450.60020600000007</v>
      </c>
      <c r="G26" s="437">
        <v>-86.41336284711511</v>
      </c>
      <c r="H26" s="434">
        <v>177.28588368918474</v>
      </c>
    </row>
    <row r="27" spans="2:8" ht="15" customHeight="1" thickBot="1">
      <c r="B27" s="438"/>
      <c r="C27" s="439" t="s">
        <v>395</v>
      </c>
      <c r="D27" s="417">
        <v>1800.0068069999998</v>
      </c>
      <c r="E27" s="417">
        <v>666.540349</v>
      </c>
      <c r="F27" s="417">
        <v>1027.6445070000002</v>
      </c>
      <c r="G27" s="430">
        <v>-62.97012064577153</v>
      </c>
      <c r="H27" s="440">
        <v>54.175888757786254</v>
      </c>
    </row>
    <row r="28" spans="2:8" ht="15" customHeight="1" thickTop="1">
      <c r="B28" s="441" t="s">
        <v>374</v>
      </c>
      <c r="C28" s="442"/>
      <c r="D28" s="442"/>
      <c r="E28" s="442"/>
      <c r="F28" s="442"/>
      <c r="G28" s="442"/>
      <c r="H28" s="442"/>
    </row>
    <row r="29" spans="2:8" ht="15" customHeight="1">
      <c r="B29" s="119"/>
      <c r="C29" s="119"/>
      <c r="D29" s="119"/>
      <c r="E29" s="119"/>
      <c r="F29" s="119"/>
      <c r="G29" s="119"/>
      <c r="H29" s="119"/>
    </row>
    <row r="30" spans="4:7" ht="12.75">
      <c r="D30" s="443"/>
      <c r="E30" s="443"/>
      <c r="F30" s="443"/>
      <c r="G30" s="443"/>
    </row>
    <row r="31" ht="12.75">
      <c r="H31" s="42" t="s">
        <v>247</v>
      </c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4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4.00390625" style="42" customWidth="1"/>
    <col min="2" max="2" width="6.00390625" style="42" customWidth="1"/>
    <col min="3" max="3" width="26.28125" style="42" customWidth="1"/>
    <col min="4" max="8" width="10.7109375" style="42" customWidth="1"/>
    <col min="9" max="16384" width="9.140625" style="42" customWidth="1"/>
  </cols>
  <sheetData>
    <row r="1" spans="2:8" ht="15" customHeight="1">
      <c r="B1" s="1461" t="s">
        <v>396</v>
      </c>
      <c r="C1" s="1461"/>
      <c r="D1" s="1461"/>
      <c r="E1" s="1461"/>
      <c r="F1" s="1461"/>
      <c r="G1" s="1461"/>
      <c r="H1" s="1461"/>
    </row>
    <row r="2" spans="2:8" ht="15" customHeight="1">
      <c r="B2" s="1462" t="s">
        <v>397</v>
      </c>
      <c r="C2" s="1462"/>
      <c r="D2" s="1462"/>
      <c r="E2" s="1462"/>
      <c r="F2" s="1462"/>
      <c r="G2" s="1462"/>
      <c r="H2" s="1462"/>
    </row>
    <row r="3" spans="2:8" ht="15" customHeight="1" thickBot="1">
      <c r="B3" s="1463" t="s">
        <v>59</v>
      </c>
      <c r="C3" s="1463"/>
      <c r="D3" s="1463"/>
      <c r="E3" s="1463"/>
      <c r="F3" s="1463"/>
      <c r="G3" s="1463"/>
      <c r="H3" s="1463"/>
    </row>
    <row r="4" spans="2:8" ht="15" customHeight="1" thickTop="1">
      <c r="B4" s="444"/>
      <c r="C4" s="445"/>
      <c r="D4" s="1464" t="str">
        <f>'X-China'!D4:F4</f>
        <v>Seven Months</v>
      </c>
      <c r="E4" s="1464"/>
      <c r="F4" s="1464"/>
      <c r="G4" s="1465" t="s">
        <v>106</v>
      </c>
      <c r="H4" s="1466"/>
    </row>
    <row r="5" spans="2:8" ht="15" customHeight="1">
      <c r="B5" s="446"/>
      <c r="C5" s="447"/>
      <c r="D5" s="448" t="s">
        <v>41</v>
      </c>
      <c r="E5" s="449" t="s">
        <v>317</v>
      </c>
      <c r="F5" s="449" t="s">
        <v>318</v>
      </c>
      <c r="G5" s="449" t="s">
        <v>317</v>
      </c>
      <c r="H5" s="404" t="s">
        <v>318</v>
      </c>
    </row>
    <row r="6" spans="2:8" ht="15" customHeight="1">
      <c r="B6" s="450"/>
      <c r="C6" s="451" t="s">
        <v>319</v>
      </c>
      <c r="D6" s="452">
        <v>9590.811905999999</v>
      </c>
      <c r="E6" s="452">
        <v>9874.748302</v>
      </c>
      <c r="F6" s="452">
        <v>9492.452016</v>
      </c>
      <c r="G6" s="453">
        <v>2.960504269949979</v>
      </c>
      <c r="H6" s="454">
        <v>-3.871453472111</v>
      </c>
    </row>
    <row r="7" spans="2:10" ht="15" customHeight="1">
      <c r="B7" s="455">
        <v>1</v>
      </c>
      <c r="C7" s="456" t="s">
        <v>398</v>
      </c>
      <c r="D7" s="457">
        <v>55.119336</v>
      </c>
      <c r="E7" s="457">
        <v>54.725412</v>
      </c>
      <c r="F7" s="457">
        <v>80.318771</v>
      </c>
      <c r="G7" s="458">
        <v>-0.7146747921636774</v>
      </c>
      <c r="H7" s="459">
        <v>46.76686399364155</v>
      </c>
      <c r="J7" s="42" t="s">
        <v>247</v>
      </c>
    </row>
    <row r="8" spans="2:8" ht="15" customHeight="1">
      <c r="B8" s="455">
        <v>2</v>
      </c>
      <c r="C8" s="456" t="s">
        <v>336</v>
      </c>
      <c r="D8" s="457">
        <v>19.110587000000002</v>
      </c>
      <c r="E8" s="457">
        <v>112.819142</v>
      </c>
      <c r="F8" s="457">
        <v>93.03860800000001</v>
      </c>
      <c r="G8" s="458">
        <v>490.3489097430653</v>
      </c>
      <c r="H8" s="459">
        <v>-17.53295907887687</v>
      </c>
    </row>
    <row r="9" spans="2:8" ht="15" customHeight="1">
      <c r="B9" s="455">
        <v>3</v>
      </c>
      <c r="C9" s="456" t="s">
        <v>383</v>
      </c>
      <c r="D9" s="457">
        <v>141.32453</v>
      </c>
      <c r="E9" s="457">
        <v>161.55537099999998</v>
      </c>
      <c r="F9" s="457">
        <v>189.88351</v>
      </c>
      <c r="G9" s="458">
        <v>14.315165951728233</v>
      </c>
      <c r="H9" s="459">
        <v>17.534631516521998</v>
      </c>
    </row>
    <row r="10" spans="2:8" ht="15" customHeight="1">
      <c r="B10" s="455">
        <v>4</v>
      </c>
      <c r="C10" s="456" t="s">
        <v>399</v>
      </c>
      <c r="D10" s="457">
        <v>0</v>
      </c>
      <c r="E10" s="457">
        <v>0</v>
      </c>
      <c r="F10" s="457">
        <v>0</v>
      </c>
      <c r="G10" s="458" t="s">
        <v>103</v>
      </c>
      <c r="H10" s="459" t="s">
        <v>103</v>
      </c>
    </row>
    <row r="11" spans="2:12" ht="15" customHeight="1">
      <c r="B11" s="455">
        <v>5</v>
      </c>
      <c r="C11" s="456" t="s">
        <v>351</v>
      </c>
      <c r="D11" s="457">
        <v>1398.06776</v>
      </c>
      <c r="E11" s="457">
        <v>1652.812757</v>
      </c>
      <c r="F11" s="457">
        <v>1507.766374</v>
      </c>
      <c r="G11" s="458">
        <v>18.221219621000344</v>
      </c>
      <c r="H11" s="459">
        <v>-8.775729881421768</v>
      </c>
      <c r="L11" s="412"/>
    </row>
    <row r="12" spans="2:12" ht="15" customHeight="1">
      <c r="B12" s="455">
        <v>6</v>
      </c>
      <c r="C12" s="456" t="s">
        <v>354</v>
      </c>
      <c r="D12" s="457">
        <v>887.480536</v>
      </c>
      <c r="E12" s="457">
        <v>483.017591</v>
      </c>
      <c r="F12" s="457">
        <v>536.6650589999999</v>
      </c>
      <c r="G12" s="458">
        <v>-45.574289079394525</v>
      </c>
      <c r="H12" s="459">
        <v>11.106731721495407</v>
      </c>
      <c r="L12" s="412"/>
    </row>
    <row r="13" spans="2:12" ht="15" customHeight="1">
      <c r="B13" s="455">
        <v>7</v>
      </c>
      <c r="C13" s="456" t="s">
        <v>385</v>
      </c>
      <c r="D13" s="457">
        <v>2351.154343</v>
      </c>
      <c r="E13" s="457">
        <v>2509.926106</v>
      </c>
      <c r="F13" s="457">
        <v>2222.42889</v>
      </c>
      <c r="G13" s="458">
        <v>6.752928129652759</v>
      </c>
      <c r="H13" s="459">
        <v>-11.454409566589845</v>
      </c>
      <c r="L13" s="412"/>
    </row>
    <row r="14" spans="2:8" ht="15" customHeight="1">
      <c r="B14" s="455">
        <v>8</v>
      </c>
      <c r="C14" s="456" t="s">
        <v>386</v>
      </c>
      <c r="D14" s="457">
        <v>150.258576</v>
      </c>
      <c r="E14" s="457">
        <v>116.810227</v>
      </c>
      <c r="F14" s="457">
        <v>144.702698</v>
      </c>
      <c r="G14" s="458">
        <v>-22.26052574862682</v>
      </c>
      <c r="H14" s="459">
        <v>23.878449444328197</v>
      </c>
    </row>
    <row r="15" spans="2:8" ht="15" customHeight="1">
      <c r="B15" s="455">
        <v>9</v>
      </c>
      <c r="C15" s="456" t="s">
        <v>400</v>
      </c>
      <c r="D15" s="457">
        <v>59.119026999999996</v>
      </c>
      <c r="E15" s="457">
        <v>98.43357800000001</v>
      </c>
      <c r="F15" s="457">
        <v>160.526582</v>
      </c>
      <c r="G15" s="458">
        <v>66.50067329423405</v>
      </c>
      <c r="H15" s="459">
        <v>63.081120550143936</v>
      </c>
    </row>
    <row r="16" spans="2:8" ht="15" customHeight="1">
      <c r="B16" s="455">
        <v>10</v>
      </c>
      <c r="C16" s="456" t="s">
        <v>389</v>
      </c>
      <c r="D16" s="457">
        <v>378.49975700000005</v>
      </c>
      <c r="E16" s="457">
        <v>222.57540899999998</v>
      </c>
      <c r="F16" s="457">
        <v>189.903309</v>
      </c>
      <c r="G16" s="458">
        <v>-41.19536277535841</v>
      </c>
      <c r="H16" s="459">
        <v>-14.679114888204012</v>
      </c>
    </row>
    <row r="17" spans="2:8" ht="15" customHeight="1">
      <c r="B17" s="455">
        <v>11</v>
      </c>
      <c r="C17" s="456" t="s">
        <v>390</v>
      </c>
      <c r="D17" s="457">
        <v>146.023493</v>
      </c>
      <c r="E17" s="457">
        <v>133.788634</v>
      </c>
      <c r="F17" s="457">
        <v>153.093898</v>
      </c>
      <c r="G17" s="458">
        <v>-8.378692187564639</v>
      </c>
      <c r="H17" s="459">
        <v>14.429674197884395</v>
      </c>
    </row>
    <row r="18" spans="2:8" ht="15" customHeight="1">
      <c r="B18" s="455">
        <v>12</v>
      </c>
      <c r="C18" s="456" t="s">
        <v>401</v>
      </c>
      <c r="D18" s="457">
        <v>4004.653961</v>
      </c>
      <c r="E18" s="457">
        <v>4328.2840750000005</v>
      </c>
      <c r="F18" s="457">
        <v>4214.124317</v>
      </c>
      <c r="G18" s="458">
        <v>8.081350277745017</v>
      </c>
      <c r="H18" s="459">
        <v>-2.6375292384199724</v>
      </c>
    </row>
    <row r="19" spans="2:8" ht="15" customHeight="1">
      <c r="B19" s="450"/>
      <c r="C19" s="451" t="s">
        <v>371</v>
      </c>
      <c r="D19" s="460">
        <v>7084.997168000002</v>
      </c>
      <c r="E19" s="460">
        <v>5634.699492</v>
      </c>
      <c r="F19" s="460">
        <v>7515.518931999998</v>
      </c>
      <c r="G19" s="458">
        <v>-20.469982437683896</v>
      </c>
      <c r="H19" s="459">
        <v>33.37923242704136</v>
      </c>
    </row>
    <row r="20" spans="2:8" ht="15" customHeight="1" thickBot="1">
      <c r="B20" s="461"/>
      <c r="C20" s="462" t="s">
        <v>402</v>
      </c>
      <c r="D20" s="462">
        <v>16675.809074</v>
      </c>
      <c r="E20" s="462">
        <v>15509.447794</v>
      </c>
      <c r="F20" s="462">
        <v>17007.970948000002</v>
      </c>
      <c r="G20" s="463">
        <v>-6.99433097863016</v>
      </c>
      <c r="H20" s="464">
        <v>9.662001986812967</v>
      </c>
    </row>
    <row r="21" ht="13.5" thickTop="1">
      <c r="B21" s="42" t="s">
        <v>374</v>
      </c>
    </row>
    <row r="23" spans="4:5" ht="12.75">
      <c r="D23" s="465"/>
      <c r="E23" s="412"/>
    </row>
    <row r="24" spans="4:7" ht="12.75">
      <c r="D24" s="443"/>
      <c r="E24" s="443"/>
      <c r="F24" s="443"/>
      <c r="G24" s="443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8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9.140625" style="42" customWidth="1"/>
    <col min="2" max="2" width="6.140625" style="42" customWidth="1"/>
    <col min="3" max="3" width="29.421875" style="42" bestFit="1" customWidth="1"/>
    <col min="4" max="6" width="11.7109375" style="42" customWidth="1"/>
    <col min="7" max="7" width="9.00390625" style="42" customWidth="1"/>
    <col min="8" max="16" width="8.421875" style="42" customWidth="1"/>
    <col min="17" max="18" width="9.140625" style="42" customWidth="1"/>
    <col min="19" max="19" width="10.28125" style="42" customWidth="1"/>
    <col min="20" max="16384" width="9.140625" style="42" customWidth="1"/>
  </cols>
  <sheetData>
    <row r="1" spans="2:16" ht="12.75">
      <c r="B1" s="1461" t="s">
        <v>403</v>
      </c>
      <c r="C1" s="1461"/>
      <c r="D1" s="1461"/>
      <c r="E1" s="1461"/>
      <c r="F1" s="1461"/>
      <c r="G1" s="1461"/>
      <c r="H1" s="1461"/>
      <c r="I1" s="166"/>
      <c r="J1" s="166"/>
      <c r="K1" s="166"/>
      <c r="L1" s="166"/>
      <c r="M1" s="166"/>
      <c r="N1" s="166"/>
      <c r="O1" s="166"/>
      <c r="P1" s="166"/>
    </row>
    <row r="2" spans="2:16" ht="15" customHeight="1">
      <c r="B2" s="1467" t="s">
        <v>14</v>
      </c>
      <c r="C2" s="1467"/>
      <c r="D2" s="1467"/>
      <c r="E2" s="1467"/>
      <c r="F2" s="1467"/>
      <c r="G2" s="1467"/>
      <c r="H2" s="1467"/>
      <c r="I2" s="466"/>
      <c r="J2" s="466"/>
      <c r="K2" s="466"/>
      <c r="L2" s="466"/>
      <c r="M2" s="466"/>
      <c r="N2" s="466"/>
      <c r="O2" s="466"/>
      <c r="P2" s="466"/>
    </row>
    <row r="3" spans="2:16" ht="15" customHeight="1" thickBot="1">
      <c r="B3" s="1468" t="s">
        <v>59</v>
      </c>
      <c r="C3" s="1468"/>
      <c r="D3" s="1468"/>
      <c r="E3" s="1468"/>
      <c r="F3" s="1468"/>
      <c r="G3" s="1468"/>
      <c r="H3" s="1468"/>
      <c r="I3" s="467"/>
      <c r="J3" s="467"/>
      <c r="K3" s="467"/>
      <c r="L3" s="467"/>
      <c r="M3" s="467"/>
      <c r="N3" s="467"/>
      <c r="O3" s="467"/>
      <c r="P3" s="467"/>
    </row>
    <row r="4" spans="2:16" ht="15" customHeight="1" thickTop="1">
      <c r="B4" s="468"/>
      <c r="C4" s="469"/>
      <c r="D4" s="1469" t="str">
        <f>'X-Other'!D4:F4</f>
        <v>Seven Months</v>
      </c>
      <c r="E4" s="1469"/>
      <c r="F4" s="1469"/>
      <c r="G4" s="1470" t="s">
        <v>106</v>
      </c>
      <c r="H4" s="1471"/>
      <c r="I4" s="470"/>
      <c r="J4" s="470"/>
      <c r="K4" s="470"/>
      <c r="L4" s="470"/>
      <c r="M4" s="470"/>
      <c r="N4" s="470"/>
      <c r="O4" s="470"/>
      <c r="P4" s="470"/>
    </row>
    <row r="5" spans="2:16" ht="15" customHeight="1">
      <c r="B5" s="471"/>
      <c r="C5" s="472"/>
      <c r="D5" s="473" t="s">
        <v>41</v>
      </c>
      <c r="E5" s="474" t="s">
        <v>317</v>
      </c>
      <c r="F5" s="474" t="s">
        <v>318</v>
      </c>
      <c r="G5" s="474" t="s">
        <v>317</v>
      </c>
      <c r="H5" s="404" t="s">
        <v>318</v>
      </c>
      <c r="I5" s="475"/>
      <c r="J5" s="475"/>
      <c r="K5" s="475"/>
      <c r="L5" s="475"/>
      <c r="M5" s="475"/>
      <c r="N5" s="475"/>
      <c r="O5" s="475"/>
      <c r="P5" s="475"/>
    </row>
    <row r="6" spans="2:16" ht="15" customHeight="1">
      <c r="B6" s="476"/>
      <c r="C6" s="477" t="s">
        <v>319</v>
      </c>
      <c r="D6" s="478">
        <v>214090.34016299996</v>
      </c>
      <c r="E6" s="478">
        <v>153647.44174800004</v>
      </c>
      <c r="F6" s="478">
        <v>288287.671085</v>
      </c>
      <c r="G6" s="478">
        <v>-28.232426726484277</v>
      </c>
      <c r="H6" s="479">
        <v>87.62933362588998</v>
      </c>
      <c r="I6" s="480"/>
      <c r="J6" s="480"/>
      <c r="K6" s="480"/>
      <c r="L6" s="480"/>
      <c r="M6" s="480"/>
      <c r="N6" s="480"/>
      <c r="O6" s="480"/>
      <c r="P6" s="480"/>
    </row>
    <row r="7" spans="2:16" ht="15" customHeight="1">
      <c r="B7" s="481">
        <v>1</v>
      </c>
      <c r="C7" s="482" t="s">
        <v>404</v>
      </c>
      <c r="D7" s="483">
        <v>5347.990919</v>
      </c>
      <c r="E7" s="483">
        <v>3889.8522269999994</v>
      </c>
      <c r="F7" s="483">
        <v>10198.608933000001</v>
      </c>
      <c r="G7" s="483">
        <v>-27.26516768791845</v>
      </c>
      <c r="H7" s="484">
        <v>162.18499670013307</v>
      </c>
      <c r="I7" s="485"/>
      <c r="J7" s="485"/>
      <c r="K7" s="485"/>
      <c r="L7" s="485"/>
      <c r="M7" s="485"/>
      <c r="N7" s="485"/>
      <c r="O7" s="485"/>
      <c r="P7" s="485"/>
    </row>
    <row r="8" spans="2:16" ht="15" customHeight="1">
      <c r="B8" s="481">
        <v>2</v>
      </c>
      <c r="C8" s="482" t="s">
        <v>405</v>
      </c>
      <c r="D8" s="483">
        <v>1698.4052490000001</v>
      </c>
      <c r="E8" s="483">
        <v>1320.151382</v>
      </c>
      <c r="F8" s="483">
        <v>1812.301438</v>
      </c>
      <c r="G8" s="483">
        <v>-22.27111975912176</v>
      </c>
      <c r="H8" s="484">
        <v>37.27981977751699</v>
      </c>
      <c r="I8" s="485"/>
      <c r="J8" s="485"/>
      <c r="K8" s="485"/>
      <c r="L8" s="485"/>
      <c r="M8" s="485"/>
      <c r="N8" s="485"/>
      <c r="O8" s="485"/>
      <c r="P8" s="485"/>
    </row>
    <row r="9" spans="2:16" ht="15" customHeight="1">
      <c r="B9" s="481">
        <v>3</v>
      </c>
      <c r="C9" s="482" t="s">
        <v>406</v>
      </c>
      <c r="D9" s="483">
        <v>2955.727533</v>
      </c>
      <c r="E9" s="483">
        <v>2132.428596</v>
      </c>
      <c r="F9" s="483">
        <v>3450.8162700000003</v>
      </c>
      <c r="G9" s="483">
        <v>-27.854358286007823</v>
      </c>
      <c r="H9" s="484">
        <v>61.82564220312116</v>
      </c>
      <c r="I9" s="485"/>
      <c r="J9" s="485"/>
      <c r="K9" s="485"/>
      <c r="L9" s="485"/>
      <c r="M9" s="485"/>
      <c r="N9" s="485"/>
      <c r="O9" s="485"/>
      <c r="P9" s="485"/>
    </row>
    <row r="10" spans="2:16" ht="15" customHeight="1">
      <c r="B10" s="481">
        <v>4</v>
      </c>
      <c r="C10" s="482" t="s">
        <v>407</v>
      </c>
      <c r="D10" s="483">
        <v>251.64034099999998</v>
      </c>
      <c r="E10" s="483">
        <v>22.856601</v>
      </c>
      <c r="F10" s="483">
        <v>388.98831999999993</v>
      </c>
      <c r="G10" s="483">
        <v>-90.9169567529715</v>
      </c>
      <c r="H10" s="411" t="s">
        <v>103</v>
      </c>
      <c r="I10" s="485"/>
      <c r="J10" s="485"/>
      <c r="K10" s="485"/>
      <c r="L10" s="485"/>
      <c r="M10" s="485"/>
      <c r="N10" s="485"/>
      <c r="O10" s="485"/>
      <c r="P10" s="485"/>
    </row>
    <row r="11" spans="2:16" ht="15" customHeight="1">
      <c r="B11" s="481">
        <v>5</v>
      </c>
      <c r="C11" s="482" t="s">
        <v>408</v>
      </c>
      <c r="D11" s="483">
        <v>937.1487370000002</v>
      </c>
      <c r="E11" s="483">
        <v>734.1428569999999</v>
      </c>
      <c r="F11" s="483">
        <v>1015.233589</v>
      </c>
      <c r="G11" s="483">
        <v>-21.6620768918563</v>
      </c>
      <c r="H11" s="484">
        <v>38.28828807905981</v>
      </c>
      <c r="I11" s="485"/>
      <c r="J11" s="485"/>
      <c r="K11" s="485"/>
      <c r="L11" s="485"/>
      <c r="M11" s="485"/>
      <c r="N11" s="485"/>
      <c r="O11" s="485"/>
      <c r="P11" s="485"/>
    </row>
    <row r="12" spans="2:16" ht="15" customHeight="1">
      <c r="B12" s="481">
        <v>6</v>
      </c>
      <c r="C12" s="482" t="s">
        <v>409</v>
      </c>
      <c r="D12" s="483">
        <v>4938.607401</v>
      </c>
      <c r="E12" s="483">
        <v>3198.204654</v>
      </c>
      <c r="F12" s="483">
        <v>10369.796631000001</v>
      </c>
      <c r="G12" s="483">
        <v>-35.24075930084243</v>
      </c>
      <c r="H12" s="484">
        <v>224.23805706212323</v>
      </c>
      <c r="I12" s="485"/>
      <c r="J12" s="485"/>
      <c r="K12" s="485"/>
      <c r="L12" s="485"/>
      <c r="M12" s="485"/>
      <c r="N12" s="485"/>
      <c r="O12" s="485"/>
      <c r="P12" s="485"/>
    </row>
    <row r="13" spans="2:16" ht="15" customHeight="1">
      <c r="B13" s="481">
        <v>7</v>
      </c>
      <c r="C13" s="482" t="s">
        <v>410</v>
      </c>
      <c r="D13" s="483">
        <v>2790.903715</v>
      </c>
      <c r="E13" s="483">
        <v>1395.033359</v>
      </c>
      <c r="F13" s="483">
        <v>181.52724999999998</v>
      </c>
      <c r="G13" s="483">
        <v>-50.01499508914445</v>
      </c>
      <c r="H13" s="484">
        <v>-86.98760507561454</v>
      </c>
      <c r="I13" s="485"/>
      <c r="J13" s="485"/>
      <c r="K13" s="485"/>
      <c r="L13" s="485"/>
      <c r="M13" s="485"/>
      <c r="N13" s="485"/>
      <c r="O13" s="485"/>
      <c r="P13" s="485"/>
    </row>
    <row r="14" spans="2:22" ht="15" customHeight="1">
      <c r="B14" s="481">
        <v>8</v>
      </c>
      <c r="C14" s="482" t="s">
        <v>327</v>
      </c>
      <c r="D14" s="483">
        <v>1765.9392799999998</v>
      </c>
      <c r="E14" s="483">
        <v>1458.632196</v>
      </c>
      <c r="F14" s="483">
        <v>2127.698982</v>
      </c>
      <c r="G14" s="483">
        <v>-17.401905460758528</v>
      </c>
      <c r="H14" s="484">
        <v>45.86946509440685</v>
      </c>
      <c r="I14" s="485"/>
      <c r="J14" s="485"/>
      <c r="K14" s="485"/>
      <c r="L14" s="485"/>
      <c r="M14" s="485"/>
      <c r="N14" s="485"/>
      <c r="O14" s="485"/>
      <c r="P14" s="485"/>
      <c r="T14" s="443"/>
      <c r="U14" s="443"/>
      <c r="V14" s="443"/>
    </row>
    <row r="15" spans="2:16" ht="15" customHeight="1">
      <c r="B15" s="481">
        <v>9</v>
      </c>
      <c r="C15" s="482" t="s">
        <v>411</v>
      </c>
      <c r="D15" s="483">
        <v>3375.188007</v>
      </c>
      <c r="E15" s="483">
        <v>4777.2059260000005</v>
      </c>
      <c r="F15" s="483">
        <v>4323.377133</v>
      </c>
      <c r="G15" s="483">
        <v>41.53895771412655</v>
      </c>
      <c r="H15" s="484">
        <v>-9.49987921872976</v>
      </c>
      <c r="I15" s="485"/>
      <c r="J15" s="485"/>
      <c r="K15" s="485"/>
      <c r="L15" s="485"/>
      <c r="M15" s="485"/>
      <c r="N15" s="485"/>
      <c r="O15" s="485"/>
      <c r="P15" s="485"/>
    </row>
    <row r="16" spans="2:16" ht="15" customHeight="1">
      <c r="B16" s="481">
        <v>10</v>
      </c>
      <c r="C16" s="482" t="s">
        <v>412</v>
      </c>
      <c r="D16" s="483">
        <v>3939.401012</v>
      </c>
      <c r="E16" s="483">
        <v>4254.459809</v>
      </c>
      <c r="F16" s="483">
        <v>3141.247664</v>
      </c>
      <c r="G16" s="483">
        <v>7.997632026805192</v>
      </c>
      <c r="H16" s="484">
        <v>-26.165769450802685</v>
      </c>
      <c r="I16" s="485"/>
      <c r="J16" s="485"/>
      <c r="K16" s="485"/>
      <c r="L16" s="485"/>
      <c r="M16" s="485"/>
      <c r="N16" s="485"/>
      <c r="O16" s="485"/>
      <c r="P16" s="485"/>
    </row>
    <row r="17" spans="2:16" ht="15" customHeight="1">
      <c r="B17" s="481">
        <v>11</v>
      </c>
      <c r="C17" s="482" t="s">
        <v>413</v>
      </c>
      <c r="D17" s="483">
        <v>136.98387200000002</v>
      </c>
      <c r="E17" s="483">
        <v>124.480205</v>
      </c>
      <c r="F17" s="483">
        <v>220.08146600000003</v>
      </c>
      <c r="G17" s="483">
        <v>-9.127838786744192</v>
      </c>
      <c r="H17" s="484">
        <v>76.800372396559</v>
      </c>
      <c r="I17" s="485"/>
      <c r="J17" s="485"/>
      <c r="K17" s="485"/>
      <c r="L17" s="485"/>
      <c r="M17" s="485"/>
      <c r="N17" s="485"/>
      <c r="O17" s="485"/>
      <c r="P17" s="485"/>
    </row>
    <row r="18" spans="2:22" ht="15" customHeight="1">
      <c r="B18" s="481">
        <v>12</v>
      </c>
      <c r="C18" s="482" t="s">
        <v>414</v>
      </c>
      <c r="D18" s="483">
        <v>1140.9940390000002</v>
      </c>
      <c r="E18" s="483">
        <v>904.322908</v>
      </c>
      <c r="F18" s="483">
        <v>1493.5764060000001</v>
      </c>
      <c r="G18" s="483">
        <v>-20.74253877850454</v>
      </c>
      <c r="H18" s="484">
        <v>65.15963410715679</v>
      </c>
      <c r="I18" s="485"/>
      <c r="J18" s="485"/>
      <c r="K18" s="485"/>
      <c r="L18" s="485"/>
      <c r="M18" s="485"/>
      <c r="N18" s="485"/>
      <c r="O18" s="485"/>
      <c r="P18" s="485"/>
      <c r="U18" s="443"/>
      <c r="V18" s="443"/>
    </row>
    <row r="19" spans="2:16" ht="15" customHeight="1">
      <c r="B19" s="481">
        <v>13</v>
      </c>
      <c r="C19" s="482" t="s">
        <v>415</v>
      </c>
      <c r="D19" s="483">
        <v>580.1348240000001</v>
      </c>
      <c r="E19" s="483">
        <v>602.319644</v>
      </c>
      <c r="F19" s="483">
        <v>539.1415</v>
      </c>
      <c r="G19" s="483">
        <v>3.824080038332596</v>
      </c>
      <c r="H19" s="484">
        <v>-10.489138886527854</v>
      </c>
      <c r="I19" s="485"/>
      <c r="J19" s="485"/>
      <c r="K19" s="485"/>
      <c r="L19" s="485"/>
      <c r="M19" s="485"/>
      <c r="N19" s="485"/>
      <c r="O19" s="485"/>
      <c r="P19" s="485"/>
    </row>
    <row r="20" spans="2:16" ht="15" customHeight="1">
      <c r="B20" s="481">
        <v>14</v>
      </c>
      <c r="C20" s="482" t="s">
        <v>416</v>
      </c>
      <c r="D20" s="483">
        <v>2339.14044</v>
      </c>
      <c r="E20" s="483">
        <v>1916.7440609999999</v>
      </c>
      <c r="F20" s="483">
        <v>1994.693325</v>
      </c>
      <c r="G20" s="483">
        <v>-18.057760525058512</v>
      </c>
      <c r="H20" s="484">
        <v>4.0667539076308685</v>
      </c>
      <c r="I20" s="485"/>
      <c r="J20" s="485"/>
      <c r="K20" s="485"/>
      <c r="L20" s="485"/>
      <c r="M20" s="485"/>
      <c r="N20" s="485"/>
      <c r="O20" s="485"/>
      <c r="P20" s="485"/>
    </row>
    <row r="21" spans="2:16" ht="15" customHeight="1">
      <c r="B21" s="481">
        <v>15</v>
      </c>
      <c r="C21" s="482" t="s">
        <v>417</v>
      </c>
      <c r="D21" s="483">
        <v>5218.124912</v>
      </c>
      <c r="E21" s="483">
        <v>4114.203561</v>
      </c>
      <c r="F21" s="483">
        <v>7374.394055000001</v>
      </c>
      <c r="G21" s="483">
        <v>-21.15551792294849</v>
      </c>
      <c r="H21" s="484">
        <v>79.24232346946823</v>
      </c>
      <c r="I21" s="485"/>
      <c r="J21" s="485"/>
      <c r="K21" s="485"/>
      <c r="L21" s="485"/>
      <c r="M21" s="485"/>
      <c r="N21" s="485"/>
      <c r="O21" s="485"/>
      <c r="P21" s="485"/>
    </row>
    <row r="22" spans="2:16" ht="15" customHeight="1">
      <c r="B22" s="481">
        <v>16</v>
      </c>
      <c r="C22" s="482" t="s">
        <v>418</v>
      </c>
      <c r="D22" s="483">
        <v>1136.859419</v>
      </c>
      <c r="E22" s="483">
        <v>882.651331</v>
      </c>
      <c r="F22" s="483">
        <v>1337.732933</v>
      </c>
      <c r="G22" s="483">
        <v>-22.360556085606902</v>
      </c>
      <c r="H22" s="484">
        <v>51.558479097789956</v>
      </c>
      <c r="I22" s="485"/>
      <c r="J22" s="485"/>
      <c r="K22" s="485"/>
      <c r="L22" s="485"/>
      <c r="M22" s="485"/>
      <c r="N22" s="485"/>
      <c r="O22" s="485"/>
      <c r="P22" s="485"/>
    </row>
    <row r="23" spans="2:16" ht="15" customHeight="1">
      <c r="B23" s="481">
        <v>17</v>
      </c>
      <c r="C23" s="482" t="s">
        <v>330</v>
      </c>
      <c r="D23" s="483">
        <v>1740.3704389999998</v>
      </c>
      <c r="E23" s="483">
        <v>2431.016333</v>
      </c>
      <c r="F23" s="483">
        <v>3054.3438290000004</v>
      </c>
      <c r="G23" s="483">
        <v>39.68384422783225</v>
      </c>
      <c r="H23" s="484">
        <v>25.64061325045816</v>
      </c>
      <c r="I23" s="485"/>
      <c r="J23" s="485"/>
      <c r="K23" s="485"/>
      <c r="L23" s="485"/>
      <c r="M23" s="485"/>
      <c r="N23" s="485"/>
      <c r="O23" s="485"/>
      <c r="P23" s="485"/>
    </row>
    <row r="24" spans="2:16" ht="15" customHeight="1">
      <c r="B24" s="481">
        <v>18</v>
      </c>
      <c r="C24" s="482" t="s">
        <v>419</v>
      </c>
      <c r="D24" s="483">
        <v>1626.3005160000002</v>
      </c>
      <c r="E24" s="483">
        <v>1448.887072</v>
      </c>
      <c r="F24" s="483">
        <v>2169.271796</v>
      </c>
      <c r="G24" s="483">
        <v>-10.909019720190528</v>
      </c>
      <c r="H24" s="484">
        <v>49.719866918655185</v>
      </c>
      <c r="I24" s="485"/>
      <c r="J24" s="485"/>
      <c r="K24" s="485"/>
      <c r="L24" s="485"/>
      <c r="M24" s="485"/>
      <c r="N24" s="485"/>
      <c r="O24" s="485"/>
      <c r="P24" s="485"/>
    </row>
    <row r="25" spans="2:16" ht="15" customHeight="1">
      <c r="B25" s="481">
        <v>19</v>
      </c>
      <c r="C25" s="482" t="s">
        <v>420</v>
      </c>
      <c r="D25" s="483">
        <v>7189.373710000001</v>
      </c>
      <c r="E25" s="483">
        <v>6502.722713000001</v>
      </c>
      <c r="F25" s="483">
        <v>8729.091421000001</v>
      </c>
      <c r="G25" s="483">
        <v>-9.550915346699924</v>
      </c>
      <c r="H25" s="484">
        <v>34.23748491611255</v>
      </c>
      <c r="I25" s="485"/>
      <c r="J25" s="485"/>
      <c r="K25" s="485"/>
      <c r="L25" s="485"/>
      <c r="M25" s="485"/>
      <c r="N25" s="485"/>
      <c r="O25" s="485"/>
      <c r="P25" s="485"/>
    </row>
    <row r="26" spans="2:16" ht="15" customHeight="1">
      <c r="B26" s="481">
        <v>20</v>
      </c>
      <c r="C26" s="482" t="s">
        <v>421</v>
      </c>
      <c r="D26" s="483">
        <v>459.769882</v>
      </c>
      <c r="E26" s="483">
        <v>240.791481</v>
      </c>
      <c r="F26" s="483">
        <v>394.06609499999996</v>
      </c>
      <c r="G26" s="483">
        <v>-47.627826348138214</v>
      </c>
      <c r="H26" s="484">
        <v>63.654500301860764</v>
      </c>
      <c r="I26" s="485"/>
      <c r="J26" s="485"/>
      <c r="K26" s="485"/>
      <c r="L26" s="485"/>
      <c r="M26" s="485"/>
      <c r="N26" s="485"/>
      <c r="O26" s="485"/>
      <c r="P26" s="485"/>
    </row>
    <row r="27" spans="2:16" ht="15" customHeight="1">
      <c r="B27" s="481">
        <v>21</v>
      </c>
      <c r="C27" s="482" t="s">
        <v>422</v>
      </c>
      <c r="D27" s="483">
        <v>753.7495990000001</v>
      </c>
      <c r="E27" s="483">
        <v>654.763426</v>
      </c>
      <c r="F27" s="483">
        <v>1079.101271</v>
      </c>
      <c r="G27" s="483">
        <v>-13.132500916925878</v>
      </c>
      <c r="H27" s="484">
        <v>64.80781121088458</v>
      </c>
      <c r="I27" s="485"/>
      <c r="J27" s="485"/>
      <c r="K27" s="485"/>
      <c r="L27" s="485"/>
      <c r="M27" s="485"/>
      <c r="N27" s="485"/>
      <c r="O27" s="485"/>
      <c r="P27" s="485"/>
    </row>
    <row r="28" spans="2:16" ht="15" customHeight="1">
      <c r="B28" s="481">
        <v>22</v>
      </c>
      <c r="C28" s="482" t="s">
        <v>342</v>
      </c>
      <c r="D28" s="483">
        <v>1019.471284</v>
      </c>
      <c r="E28" s="483">
        <v>1505.648636</v>
      </c>
      <c r="F28" s="483">
        <v>1440.173821</v>
      </c>
      <c r="G28" s="483">
        <v>47.689165906903554</v>
      </c>
      <c r="H28" s="484">
        <v>-4.348611849703815</v>
      </c>
      <c r="I28" s="485"/>
      <c r="J28" s="485"/>
      <c r="K28" s="485"/>
      <c r="L28" s="485"/>
      <c r="M28" s="485"/>
      <c r="N28" s="485"/>
      <c r="O28" s="485"/>
      <c r="P28" s="485"/>
    </row>
    <row r="29" spans="2:16" ht="15" customHeight="1">
      <c r="B29" s="481">
        <v>23</v>
      </c>
      <c r="C29" s="482" t="s">
        <v>423</v>
      </c>
      <c r="D29" s="483">
        <v>15067.271902999999</v>
      </c>
      <c r="E29" s="483">
        <v>8681.591076</v>
      </c>
      <c r="F29" s="483">
        <v>27852.523994999996</v>
      </c>
      <c r="G29" s="483">
        <v>-42.381134873716356</v>
      </c>
      <c r="H29" s="484">
        <v>220.82280484273753</v>
      </c>
      <c r="I29" s="485"/>
      <c r="J29" s="485"/>
      <c r="K29" s="485"/>
      <c r="L29" s="485"/>
      <c r="M29" s="485"/>
      <c r="N29" s="485"/>
      <c r="O29" s="485"/>
      <c r="P29" s="485"/>
    </row>
    <row r="30" spans="2:16" ht="15" customHeight="1">
      <c r="B30" s="481">
        <v>24</v>
      </c>
      <c r="C30" s="482" t="s">
        <v>424</v>
      </c>
      <c r="D30" s="483">
        <v>2403.768124</v>
      </c>
      <c r="E30" s="483">
        <v>4515.0262999999995</v>
      </c>
      <c r="F30" s="483">
        <v>5838.889755</v>
      </c>
      <c r="G30" s="483">
        <v>87.83119115860276</v>
      </c>
      <c r="H30" s="484">
        <v>29.321278925883576</v>
      </c>
      <c r="I30" s="485"/>
      <c r="J30" s="485"/>
      <c r="K30" s="485"/>
      <c r="L30" s="485"/>
      <c r="M30" s="485"/>
      <c r="N30" s="485"/>
      <c r="O30" s="485"/>
      <c r="P30" s="485"/>
    </row>
    <row r="31" spans="2:16" ht="15" customHeight="1">
      <c r="B31" s="481">
        <v>25</v>
      </c>
      <c r="C31" s="482" t="s">
        <v>425</v>
      </c>
      <c r="D31" s="483">
        <v>10167.748548000001</v>
      </c>
      <c r="E31" s="483">
        <v>9546.503486000001</v>
      </c>
      <c r="F31" s="483">
        <v>12578.662017000002</v>
      </c>
      <c r="G31" s="483">
        <v>-6.1099569788456165</v>
      </c>
      <c r="H31" s="484">
        <v>31.76198003223564</v>
      </c>
      <c r="I31" s="485"/>
      <c r="J31" s="485"/>
      <c r="K31" s="485"/>
      <c r="L31" s="485"/>
      <c r="M31" s="485"/>
      <c r="N31" s="485"/>
      <c r="O31" s="485"/>
      <c r="P31" s="485"/>
    </row>
    <row r="32" spans="2:16" ht="15" customHeight="1">
      <c r="B32" s="481">
        <v>26</v>
      </c>
      <c r="C32" s="482" t="s">
        <v>426</v>
      </c>
      <c r="D32" s="483">
        <v>26.207602</v>
      </c>
      <c r="E32" s="483">
        <v>16.191824</v>
      </c>
      <c r="F32" s="483">
        <v>38.446678</v>
      </c>
      <c r="G32" s="483">
        <v>-38.21707151993532</v>
      </c>
      <c r="H32" s="484">
        <v>137.44500928369771</v>
      </c>
      <c r="I32" s="485"/>
      <c r="J32" s="485"/>
      <c r="K32" s="485"/>
      <c r="L32" s="485"/>
      <c r="M32" s="485"/>
      <c r="N32" s="485"/>
      <c r="O32" s="485"/>
      <c r="P32" s="485"/>
    </row>
    <row r="33" spans="2:16" ht="15" customHeight="1">
      <c r="B33" s="481">
        <v>27</v>
      </c>
      <c r="C33" s="482" t="s">
        <v>427</v>
      </c>
      <c r="D33" s="483">
        <v>10190.897247</v>
      </c>
      <c r="E33" s="483">
        <v>7330.7028900000005</v>
      </c>
      <c r="F33" s="483">
        <v>14322.554856000002</v>
      </c>
      <c r="G33" s="483">
        <v>-28.066168146695674</v>
      </c>
      <c r="H33" s="484">
        <v>95.37764755870498</v>
      </c>
      <c r="I33" s="485"/>
      <c r="J33" s="485"/>
      <c r="K33" s="485"/>
      <c r="L33" s="485"/>
      <c r="M33" s="485"/>
      <c r="N33" s="485"/>
      <c r="O33" s="485"/>
      <c r="P33" s="485"/>
    </row>
    <row r="34" spans="2:16" ht="15" customHeight="1">
      <c r="B34" s="481">
        <v>28</v>
      </c>
      <c r="C34" s="482" t="s">
        <v>428</v>
      </c>
      <c r="D34" s="483">
        <v>262.310166</v>
      </c>
      <c r="E34" s="483">
        <v>218.24398200000002</v>
      </c>
      <c r="F34" s="483">
        <v>367.41326499999997</v>
      </c>
      <c r="G34" s="483">
        <v>-16.79926655987856</v>
      </c>
      <c r="H34" s="484">
        <v>68.34978065970219</v>
      </c>
      <c r="I34" s="485"/>
      <c r="J34" s="485"/>
      <c r="K34" s="485"/>
      <c r="L34" s="485"/>
      <c r="M34" s="485"/>
      <c r="N34" s="485"/>
      <c r="O34" s="485"/>
      <c r="P34" s="485"/>
    </row>
    <row r="35" spans="2:16" ht="15" customHeight="1">
      <c r="B35" s="481">
        <v>29</v>
      </c>
      <c r="C35" s="482" t="s">
        <v>349</v>
      </c>
      <c r="D35" s="483">
        <v>3021.0570589999998</v>
      </c>
      <c r="E35" s="483">
        <v>2314.641554</v>
      </c>
      <c r="F35" s="483">
        <v>3379.1993190000003</v>
      </c>
      <c r="G35" s="483">
        <v>-23.383057360519715</v>
      </c>
      <c r="H35" s="484">
        <v>45.992337913415014</v>
      </c>
      <c r="I35" s="485"/>
      <c r="J35" s="485"/>
      <c r="K35" s="485"/>
      <c r="L35" s="485"/>
      <c r="M35" s="485"/>
      <c r="N35" s="485"/>
      <c r="O35" s="485"/>
      <c r="P35" s="485"/>
    </row>
    <row r="36" spans="2:16" ht="15" customHeight="1">
      <c r="B36" s="481">
        <v>30</v>
      </c>
      <c r="C36" s="482" t="s">
        <v>429</v>
      </c>
      <c r="D36" s="483">
        <v>65392.433935</v>
      </c>
      <c r="E36" s="483">
        <v>24567.519739000003</v>
      </c>
      <c r="F36" s="483">
        <v>60603.16410099999</v>
      </c>
      <c r="G36" s="483">
        <v>-62.43063874420076</v>
      </c>
      <c r="H36" s="484">
        <v>146.680026086617</v>
      </c>
      <c r="I36" s="485"/>
      <c r="J36" s="485"/>
      <c r="K36" s="485"/>
      <c r="L36" s="485"/>
      <c r="M36" s="485"/>
      <c r="N36" s="485"/>
      <c r="O36" s="485"/>
      <c r="P36" s="485"/>
    </row>
    <row r="37" spans="2:16" ht="15" customHeight="1">
      <c r="B37" s="481">
        <v>31</v>
      </c>
      <c r="C37" s="482" t="s">
        <v>430</v>
      </c>
      <c r="D37" s="483">
        <v>879.8907730000001</v>
      </c>
      <c r="E37" s="483">
        <v>558.633673</v>
      </c>
      <c r="F37" s="483">
        <v>1047.97426</v>
      </c>
      <c r="G37" s="483">
        <v>-36.51102044230665</v>
      </c>
      <c r="H37" s="484">
        <v>87.59597042765446</v>
      </c>
      <c r="I37" s="485"/>
      <c r="J37" s="485"/>
      <c r="K37" s="485"/>
      <c r="L37" s="485"/>
      <c r="M37" s="485"/>
      <c r="N37" s="485"/>
      <c r="O37" s="485"/>
      <c r="P37" s="485"/>
    </row>
    <row r="38" spans="2:16" ht="15" customHeight="1">
      <c r="B38" s="481">
        <v>32</v>
      </c>
      <c r="C38" s="482" t="s">
        <v>352</v>
      </c>
      <c r="D38" s="483">
        <v>1081.9651920000001</v>
      </c>
      <c r="E38" s="483">
        <v>935.352405</v>
      </c>
      <c r="F38" s="483">
        <v>1492.2008700000001</v>
      </c>
      <c r="G38" s="483">
        <v>-13.550601080704652</v>
      </c>
      <c r="H38" s="484">
        <v>59.533547144725645</v>
      </c>
      <c r="I38" s="485"/>
      <c r="J38" s="485"/>
      <c r="K38" s="485"/>
      <c r="L38" s="485"/>
      <c r="M38" s="485"/>
      <c r="N38" s="485"/>
      <c r="O38" s="485"/>
      <c r="P38" s="485"/>
    </row>
    <row r="39" spans="2:16" ht="15" customHeight="1">
      <c r="B39" s="481">
        <v>33</v>
      </c>
      <c r="C39" s="482" t="s">
        <v>431</v>
      </c>
      <c r="D39" s="483">
        <v>567.5781509999999</v>
      </c>
      <c r="E39" s="483">
        <v>530.6351169999999</v>
      </c>
      <c r="F39" s="483">
        <v>1172.967067</v>
      </c>
      <c r="G39" s="483">
        <v>-6.508889381120667</v>
      </c>
      <c r="H39" s="484">
        <v>121.04964964088501</v>
      </c>
      <c r="I39" s="485"/>
      <c r="J39" s="485"/>
      <c r="K39" s="485"/>
      <c r="L39" s="485"/>
      <c r="M39" s="485"/>
      <c r="N39" s="485"/>
      <c r="O39" s="485"/>
      <c r="P39" s="485"/>
    </row>
    <row r="40" spans="2:16" ht="15" customHeight="1">
      <c r="B40" s="481">
        <v>34</v>
      </c>
      <c r="C40" s="482" t="s">
        <v>432</v>
      </c>
      <c r="D40" s="483">
        <v>83.77220399999999</v>
      </c>
      <c r="E40" s="483">
        <v>114.334157</v>
      </c>
      <c r="F40" s="483">
        <v>140.37041</v>
      </c>
      <c r="G40" s="483">
        <v>36.482211927956456</v>
      </c>
      <c r="H40" s="484">
        <v>22.77206889276316</v>
      </c>
      <c r="I40" s="485"/>
      <c r="J40" s="485"/>
      <c r="K40" s="485"/>
      <c r="L40" s="485"/>
      <c r="M40" s="485"/>
      <c r="N40" s="485"/>
      <c r="O40" s="485"/>
      <c r="P40" s="485"/>
    </row>
    <row r="41" spans="2:16" ht="15" customHeight="1">
      <c r="B41" s="481">
        <v>35</v>
      </c>
      <c r="C41" s="482" t="s">
        <v>385</v>
      </c>
      <c r="D41" s="483">
        <v>2601.466064</v>
      </c>
      <c r="E41" s="483">
        <v>2406.0276139999996</v>
      </c>
      <c r="F41" s="483">
        <v>3468.21343</v>
      </c>
      <c r="G41" s="483">
        <v>-7.512627310597907</v>
      </c>
      <c r="H41" s="484">
        <v>44.146867218789964</v>
      </c>
      <c r="I41" s="485"/>
      <c r="J41" s="485"/>
      <c r="K41" s="485"/>
      <c r="L41" s="485"/>
      <c r="M41" s="485"/>
      <c r="N41" s="485"/>
      <c r="O41" s="485"/>
      <c r="P41" s="485"/>
    </row>
    <row r="42" spans="2:16" ht="15" customHeight="1">
      <c r="B42" s="481">
        <v>36</v>
      </c>
      <c r="C42" s="482" t="s">
        <v>433</v>
      </c>
      <c r="D42" s="483">
        <v>8511.414363</v>
      </c>
      <c r="E42" s="483">
        <v>10206.839944</v>
      </c>
      <c r="F42" s="483">
        <v>13961.34905</v>
      </c>
      <c r="G42" s="483">
        <v>19.919434170308875</v>
      </c>
      <c r="H42" s="484">
        <v>36.78424592331396</v>
      </c>
      <c r="I42" s="485"/>
      <c r="J42" s="485"/>
      <c r="K42" s="485"/>
      <c r="L42" s="485"/>
      <c r="M42" s="485"/>
      <c r="N42" s="485"/>
      <c r="O42" s="485"/>
      <c r="P42" s="485"/>
    </row>
    <row r="43" spans="2:16" ht="15" customHeight="1">
      <c r="B43" s="481">
        <v>37</v>
      </c>
      <c r="C43" s="482" t="s">
        <v>434</v>
      </c>
      <c r="D43" s="483">
        <v>508.738746</v>
      </c>
      <c r="E43" s="483">
        <v>523.7786140000001</v>
      </c>
      <c r="F43" s="483">
        <v>435.809736</v>
      </c>
      <c r="G43" s="483">
        <v>2.956304806396659</v>
      </c>
      <c r="H43" s="484">
        <v>-16.795049597042166</v>
      </c>
      <c r="I43" s="485"/>
      <c r="J43" s="485"/>
      <c r="K43" s="485"/>
      <c r="L43" s="485"/>
      <c r="M43" s="485"/>
      <c r="N43" s="485"/>
      <c r="O43" s="485"/>
      <c r="P43" s="485"/>
    </row>
    <row r="44" spans="2:16" ht="15" customHeight="1">
      <c r="B44" s="481">
        <v>38</v>
      </c>
      <c r="C44" s="482" t="s">
        <v>435</v>
      </c>
      <c r="D44" s="483">
        <v>1950.1086890000001</v>
      </c>
      <c r="E44" s="483">
        <v>2010.921158</v>
      </c>
      <c r="F44" s="483">
        <v>2987.040364</v>
      </c>
      <c r="G44" s="483">
        <v>3.118414339827609</v>
      </c>
      <c r="H44" s="484">
        <v>48.54089888689708</v>
      </c>
      <c r="I44" s="485"/>
      <c r="J44" s="485"/>
      <c r="K44" s="485"/>
      <c r="L44" s="485"/>
      <c r="M44" s="485"/>
      <c r="N44" s="485"/>
      <c r="O44" s="485"/>
      <c r="P44" s="485"/>
    </row>
    <row r="45" spans="2:16" ht="15" customHeight="1">
      <c r="B45" s="481">
        <v>39</v>
      </c>
      <c r="C45" s="482" t="s">
        <v>436</v>
      </c>
      <c r="D45" s="483">
        <v>465.57649499999997</v>
      </c>
      <c r="E45" s="483">
        <v>379.819118</v>
      </c>
      <c r="F45" s="483">
        <v>669.826291</v>
      </c>
      <c r="G45" s="483">
        <v>-18.419610508902508</v>
      </c>
      <c r="H45" s="484">
        <v>76.3540220216087</v>
      </c>
      <c r="I45" s="485"/>
      <c r="J45" s="485"/>
      <c r="K45" s="485"/>
      <c r="L45" s="485"/>
      <c r="M45" s="485"/>
      <c r="N45" s="485"/>
      <c r="O45" s="485"/>
      <c r="P45" s="485"/>
    </row>
    <row r="46" spans="2:16" ht="15" customHeight="1">
      <c r="B46" s="481">
        <v>40</v>
      </c>
      <c r="C46" s="482" t="s">
        <v>437</v>
      </c>
      <c r="D46" s="483">
        <v>11.361770000000002</v>
      </c>
      <c r="E46" s="483">
        <v>34.436483</v>
      </c>
      <c r="F46" s="483">
        <v>179.264271</v>
      </c>
      <c r="G46" s="483">
        <v>203.0908300379254</v>
      </c>
      <c r="H46" s="484">
        <v>420.5649804598222</v>
      </c>
      <c r="I46" s="485"/>
      <c r="J46" s="485"/>
      <c r="K46" s="485"/>
      <c r="L46" s="485"/>
      <c r="M46" s="485"/>
      <c r="N46" s="485"/>
      <c r="O46" s="485"/>
      <c r="P46" s="485"/>
    </row>
    <row r="47" spans="2:16" ht="15" customHeight="1">
      <c r="B47" s="481">
        <v>41</v>
      </c>
      <c r="C47" s="482" t="s">
        <v>438</v>
      </c>
      <c r="D47" s="483">
        <v>8.758624000000001</v>
      </c>
      <c r="E47" s="483">
        <v>15.833101999999998</v>
      </c>
      <c r="F47" s="483">
        <v>98.212444</v>
      </c>
      <c r="G47" s="483">
        <v>80.7715686847614</v>
      </c>
      <c r="H47" s="484">
        <v>520.2981828829247</v>
      </c>
      <c r="I47" s="485"/>
      <c r="J47" s="485"/>
      <c r="K47" s="485"/>
      <c r="L47" s="485"/>
      <c r="M47" s="485"/>
      <c r="N47" s="485"/>
      <c r="O47" s="485"/>
      <c r="P47" s="485"/>
    </row>
    <row r="48" spans="2:16" ht="15" customHeight="1">
      <c r="B48" s="481">
        <v>42</v>
      </c>
      <c r="C48" s="482" t="s">
        <v>390</v>
      </c>
      <c r="D48" s="483">
        <v>42.565045</v>
      </c>
      <c r="E48" s="483">
        <v>28.766893000000003</v>
      </c>
      <c r="F48" s="483">
        <v>47.930369</v>
      </c>
      <c r="G48" s="483">
        <v>-32.41662730533939</v>
      </c>
      <c r="H48" s="484">
        <v>66.61642604225625</v>
      </c>
      <c r="I48" s="485"/>
      <c r="J48" s="485"/>
      <c r="K48" s="485"/>
      <c r="L48" s="485"/>
      <c r="M48" s="485"/>
      <c r="N48" s="485"/>
      <c r="O48" s="485"/>
      <c r="P48" s="485"/>
    </row>
    <row r="49" spans="2:16" ht="15" customHeight="1">
      <c r="B49" s="481">
        <v>43</v>
      </c>
      <c r="C49" s="482" t="s">
        <v>439</v>
      </c>
      <c r="D49" s="483">
        <v>2327.168498</v>
      </c>
      <c r="E49" s="483">
        <v>2274.605794</v>
      </c>
      <c r="F49" s="483">
        <v>2555.287011</v>
      </c>
      <c r="G49" s="483">
        <v>-2.258654843651115</v>
      </c>
      <c r="H49" s="484">
        <v>12.339774115602182</v>
      </c>
      <c r="I49" s="485"/>
      <c r="J49" s="485"/>
      <c r="K49" s="485"/>
      <c r="L49" s="485"/>
      <c r="M49" s="485"/>
      <c r="N49" s="485"/>
      <c r="O49" s="485"/>
      <c r="P49" s="485"/>
    </row>
    <row r="50" spans="2:16" ht="15" customHeight="1">
      <c r="B50" s="481">
        <v>44</v>
      </c>
      <c r="C50" s="482" t="s">
        <v>366</v>
      </c>
      <c r="D50" s="483">
        <v>4664.957865</v>
      </c>
      <c r="E50" s="483">
        <v>3542.3683220000003</v>
      </c>
      <c r="F50" s="483">
        <v>3469.8382619999998</v>
      </c>
      <c r="G50" s="483">
        <v>-24.064301875532593</v>
      </c>
      <c r="H50" s="484">
        <v>-2.0475019367565466</v>
      </c>
      <c r="I50" s="485"/>
      <c r="J50" s="485"/>
      <c r="K50" s="485"/>
      <c r="L50" s="485"/>
      <c r="M50" s="485"/>
      <c r="N50" s="485"/>
      <c r="O50" s="485"/>
      <c r="P50" s="485"/>
    </row>
    <row r="51" spans="2:16" ht="15" customHeight="1">
      <c r="B51" s="481">
        <v>45</v>
      </c>
      <c r="C51" s="482" t="s">
        <v>440</v>
      </c>
      <c r="D51" s="483">
        <v>1107.8915450000002</v>
      </c>
      <c r="E51" s="483">
        <v>1236.158917</v>
      </c>
      <c r="F51" s="483">
        <v>1481.090809</v>
      </c>
      <c r="G51" s="483">
        <v>11.577610875259438</v>
      </c>
      <c r="H51" s="484">
        <v>19.81394856532026</v>
      </c>
      <c r="I51" s="485"/>
      <c r="J51" s="485"/>
      <c r="K51" s="485"/>
      <c r="L51" s="485"/>
      <c r="M51" s="485"/>
      <c r="N51" s="485"/>
      <c r="O51" s="485"/>
      <c r="P51" s="485"/>
    </row>
    <row r="52" spans="2:16" ht="15" customHeight="1">
      <c r="B52" s="481">
        <v>46</v>
      </c>
      <c r="C52" s="482" t="s">
        <v>441</v>
      </c>
      <c r="D52" s="483">
        <v>2444.751582</v>
      </c>
      <c r="E52" s="483">
        <v>1685.32346</v>
      </c>
      <c r="F52" s="483">
        <v>3267.483963</v>
      </c>
      <c r="G52" s="483">
        <v>-31.063611026635584</v>
      </c>
      <c r="H52" s="484">
        <v>93.8787443806188</v>
      </c>
      <c r="I52" s="485"/>
      <c r="J52" s="485"/>
      <c r="K52" s="485"/>
      <c r="L52" s="485"/>
      <c r="M52" s="485"/>
      <c r="N52" s="485"/>
      <c r="O52" s="485"/>
      <c r="P52" s="485"/>
    </row>
    <row r="53" spans="2:16" ht="15" customHeight="1">
      <c r="B53" s="481">
        <v>47</v>
      </c>
      <c r="C53" s="482" t="s">
        <v>391</v>
      </c>
      <c r="D53" s="483">
        <v>3686.9366760000003</v>
      </c>
      <c r="E53" s="483">
        <v>4273.608085</v>
      </c>
      <c r="F53" s="483">
        <v>7146.8129149999995</v>
      </c>
      <c r="G53" s="483">
        <v>15.9121639603663</v>
      </c>
      <c r="H53" s="484">
        <v>67.23135984520206</v>
      </c>
      <c r="I53" s="485"/>
      <c r="J53" s="485" t="s">
        <v>247</v>
      </c>
      <c r="K53" s="485"/>
      <c r="L53" s="485"/>
      <c r="M53" s="485"/>
      <c r="N53" s="485"/>
      <c r="O53" s="485"/>
      <c r="P53" s="485"/>
    </row>
    <row r="54" spans="2:16" ht="15" customHeight="1">
      <c r="B54" s="481">
        <v>48</v>
      </c>
      <c r="C54" s="482" t="s">
        <v>442</v>
      </c>
      <c r="D54" s="483">
        <v>24570.560161</v>
      </c>
      <c r="E54" s="483">
        <v>20636.015803000002</v>
      </c>
      <c r="F54" s="483">
        <v>51700.309393999996</v>
      </c>
      <c r="G54" s="483">
        <v>-16.013246471462892</v>
      </c>
      <c r="H54" s="484">
        <v>150.53435647439252</v>
      </c>
      <c r="I54" s="485"/>
      <c r="J54" s="485"/>
      <c r="K54" s="485"/>
      <c r="L54" s="485"/>
      <c r="M54" s="485"/>
      <c r="N54" s="485"/>
      <c r="O54" s="485"/>
      <c r="P54" s="485"/>
    </row>
    <row r="55" spans="2:16" ht="15" customHeight="1">
      <c r="B55" s="481">
        <v>49</v>
      </c>
      <c r="C55" s="482" t="s">
        <v>443</v>
      </c>
      <c r="D55" s="483">
        <v>700.958006</v>
      </c>
      <c r="E55" s="483">
        <v>552.04326</v>
      </c>
      <c r="F55" s="483">
        <v>1149.572055</v>
      </c>
      <c r="G55" s="483">
        <v>-21.244460399243934</v>
      </c>
      <c r="H55" s="484">
        <v>108.23948742712665</v>
      </c>
      <c r="I55" s="485"/>
      <c r="J55" s="485"/>
      <c r="K55" s="485"/>
      <c r="L55" s="485"/>
      <c r="M55" s="485"/>
      <c r="N55" s="485"/>
      <c r="O55" s="485"/>
      <c r="P55" s="485"/>
    </row>
    <row r="56" spans="2:16" ht="15" customHeight="1">
      <c r="B56" s="486"/>
      <c r="C56" s="487" t="s">
        <v>371</v>
      </c>
      <c r="D56" s="488">
        <v>63250.563887000055</v>
      </c>
      <c r="E56" s="488">
        <v>48476.07739299999</v>
      </c>
      <c r="F56" s="488">
        <v>75835.499842</v>
      </c>
      <c r="G56" s="483">
        <v>-23.358663679892786</v>
      </c>
      <c r="H56" s="484">
        <v>56.43901883230913</v>
      </c>
      <c r="I56" s="480"/>
      <c r="J56" s="480"/>
      <c r="K56" s="480"/>
      <c r="L56" s="480"/>
      <c r="M56" s="480"/>
      <c r="N56" s="480"/>
      <c r="O56" s="480"/>
      <c r="P56" s="480"/>
    </row>
    <row r="57" spans="2:16" ht="15" customHeight="1" thickBot="1">
      <c r="B57" s="489"/>
      <c r="C57" s="490" t="s">
        <v>372</v>
      </c>
      <c r="D57" s="491">
        <v>277340.90405</v>
      </c>
      <c r="E57" s="491">
        <v>202123.519141</v>
      </c>
      <c r="F57" s="491">
        <v>364123.170927</v>
      </c>
      <c r="G57" s="491">
        <v>-27.12091285872478</v>
      </c>
      <c r="H57" s="492">
        <v>80.1488379355745</v>
      </c>
      <c r="I57" s="480"/>
      <c r="J57" s="480"/>
      <c r="K57" s="480"/>
      <c r="L57" s="480"/>
      <c r="M57" s="480"/>
      <c r="N57" s="480"/>
      <c r="O57" s="480"/>
      <c r="P57" s="480"/>
    </row>
    <row r="58" spans="2:11" ht="13.5" thickTop="1">
      <c r="B58" s="42" t="s">
        <v>444</v>
      </c>
      <c r="K58" s="42" t="s">
        <v>247</v>
      </c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7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9.140625" style="42" customWidth="1"/>
    <col min="2" max="2" width="6.140625" style="42" customWidth="1"/>
    <col min="3" max="3" width="41.140625" style="42" bestFit="1" customWidth="1"/>
    <col min="4" max="8" width="10.7109375" style="42" customWidth="1"/>
    <col min="9" max="16384" width="9.140625" style="42" customWidth="1"/>
  </cols>
  <sheetData>
    <row r="1" spans="2:8" ht="12.75">
      <c r="B1" s="1461" t="s">
        <v>445</v>
      </c>
      <c r="C1" s="1461"/>
      <c r="D1" s="1461"/>
      <c r="E1" s="1461"/>
      <c r="F1" s="1461"/>
      <c r="G1" s="1461"/>
      <c r="H1" s="1461"/>
    </row>
    <row r="2" spans="2:8" ht="15" customHeight="1">
      <c r="B2" s="1472" t="s">
        <v>15</v>
      </c>
      <c r="C2" s="1472"/>
      <c r="D2" s="1472"/>
      <c r="E2" s="1472"/>
      <c r="F2" s="1472"/>
      <c r="G2" s="1472"/>
      <c r="H2" s="1472"/>
    </row>
    <row r="3" spans="2:8" ht="15" customHeight="1" thickBot="1">
      <c r="B3" s="1473" t="s">
        <v>59</v>
      </c>
      <c r="C3" s="1473"/>
      <c r="D3" s="1473"/>
      <c r="E3" s="1473"/>
      <c r="F3" s="1473"/>
      <c r="G3" s="1473"/>
      <c r="H3" s="1473"/>
    </row>
    <row r="4" spans="2:8" ht="15" customHeight="1" thickTop="1">
      <c r="B4" s="493"/>
      <c r="C4" s="494"/>
      <c r="D4" s="1474" t="s">
        <v>136</v>
      </c>
      <c r="E4" s="1474"/>
      <c r="F4" s="1474"/>
      <c r="G4" s="1475" t="s">
        <v>106</v>
      </c>
      <c r="H4" s="1476"/>
    </row>
    <row r="5" spans="2:8" ht="15" customHeight="1">
      <c r="B5" s="495"/>
      <c r="C5" s="496"/>
      <c r="D5" s="497" t="s">
        <v>41</v>
      </c>
      <c r="E5" s="498" t="s">
        <v>317</v>
      </c>
      <c r="F5" s="498" t="s">
        <v>318</v>
      </c>
      <c r="G5" s="498" t="s">
        <v>317</v>
      </c>
      <c r="H5" s="499" t="s">
        <v>318</v>
      </c>
    </row>
    <row r="6" spans="2:8" ht="15" customHeight="1">
      <c r="B6" s="476"/>
      <c r="C6" s="477" t="s">
        <v>377</v>
      </c>
      <c r="D6" s="478">
        <v>43694.799346000014</v>
      </c>
      <c r="E6" s="478">
        <v>41099.502986</v>
      </c>
      <c r="F6" s="478">
        <v>51045.760701</v>
      </c>
      <c r="G6" s="478">
        <v>-5.939600132841889</v>
      </c>
      <c r="H6" s="479">
        <v>24.20043307674075</v>
      </c>
    </row>
    <row r="7" spans="2:8" ht="15" customHeight="1">
      <c r="B7" s="481">
        <v>1</v>
      </c>
      <c r="C7" s="482" t="s">
        <v>446</v>
      </c>
      <c r="D7" s="483">
        <v>831.0169860000001</v>
      </c>
      <c r="E7" s="483">
        <v>940.222688</v>
      </c>
      <c r="F7" s="483">
        <v>806.629475</v>
      </c>
      <c r="G7" s="483">
        <v>13.141211773016607</v>
      </c>
      <c r="H7" s="484">
        <v>-14.208677870151547</v>
      </c>
    </row>
    <row r="8" spans="2:8" ht="15" customHeight="1">
      <c r="B8" s="481">
        <v>2</v>
      </c>
      <c r="C8" s="482" t="s">
        <v>447</v>
      </c>
      <c r="D8" s="483">
        <v>375.06641800000006</v>
      </c>
      <c r="E8" s="483">
        <v>283.996223</v>
      </c>
      <c r="F8" s="483">
        <v>390.558616</v>
      </c>
      <c r="G8" s="483">
        <v>-24.281084797093214</v>
      </c>
      <c r="H8" s="484">
        <v>37.522468388602476</v>
      </c>
    </row>
    <row r="9" spans="2:8" ht="15" customHeight="1">
      <c r="B9" s="481">
        <v>3</v>
      </c>
      <c r="C9" s="482" t="s">
        <v>448</v>
      </c>
      <c r="D9" s="483">
        <v>387.410763</v>
      </c>
      <c r="E9" s="483">
        <v>155.91920000000002</v>
      </c>
      <c r="F9" s="483">
        <v>243.99634</v>
      </c>
      <c r="G9" s="483">
        <v>-59.75351877356076</v>
      </c>
      <c r="H9" s="484">
        <v>56.48896351443565</v>
      </c>
    </row>
    <row r="10" spans="2:8" ht="15" customHeight="1">
      <c r="B10" s="481">
        <v>4</v>
      </c>
      <c r="C10" s="482" t="s">
        <v>449</v>
      </c>
      <c r="D10" s="483">
        <v>707.621024</v>
      </c>
      <c r="E10" s="483">
        <v>574.8733589999999</v>
      </c>
      <c r="F10" s="483">
        <v>649.296085</v>
      </c>
      <c r="G10" s="483">
        <v>-18.759711836939445</v>
      </c>
      <c r="H10" s="484">
        <v>12.94593406267066</v>
      </c>
    </row>
    <row r="11" spans="2:12" ht="15" customHeight="1">
      <c r="B11" s="481">
        <v>5</v>
      </c>
      <c r="C11" s="482" t="s">
        <v>410</v>
      </c>
      <c r="D11" s="483">
        <v>4884.67741</v>
      </c>
      <c r="E11" s="483">
        <v>9134.167352</v>
      </c>
      <c r="F11" s="483">
        <v>4466.001601000001</v>
      </c>
      <c r="G11" s="500" t="s">
        <v>103</v>
      </c>
      <c r="H11" s="501" t="s">
        <v>103</v>
      </c>
      <c r="L11" s="412"/>
    </row>
    <row r="12" spans="2:12" ht="15" customHeight="1">
      <c r="B12" s="481">
        <v>6</v>
      </c>
      <c r="C12" s="482" t="s">
        <v>450</v>
      </c>
      <c r="D12" s="483">
        <v>168.63678900000002</v>
      </c>
      <c r="E12" s="483">
        <v>162.79470799999999</v>
      </c>
      <c r="F12" s="483">
        <v>236.12685399999998</v>
      </c>
      <c r="G12" s="483">
        <v>-3.464298054204548</v>
      </c>
      <c r="H12" s="484">
        <v>45.045779989359374</v>
      </c>
      <c r="L12" s="412"/>
    </row>
    <row r="13" spans="2:12" ht="15" customHeight="1">
      <c r="B13" s="481">
        <v>7</v>
      </c>
      <c r="C13" s="482" t="s">
        <v>416</v>
      </c>
      <c r="D13" s="483">
        <v>132.10945099999998</v>
      </c>
      <c r="E13" s="483">
        <v>96.292304</v>
      </c>
      <c r="F13" s="483">
        <v>143.80912</v>
      </c>
      <c r="G13" s="483">
        <v>-27.111721931234115</v>
      </c>
      <c r="H13" s="484">
        <v>49.34643167329344</v>
      </c>
      <c r="L13" s="412"/>
    </row>
    <row r="14" spans="2:8" ht="15" customHeight="1">
      <c r="B14" s="481">
        <v>8</v>
      </c>
      <c r="C14" s="482" t="s">
        <v>451</v>
      </c>
      <c r="D14" s="483">
        <v>4494.846931</v>
      </c>
      <c r="E14" s="483">
        <v>3744.0136030000003</v>
      </c>
      <c r="F14" s="483">
        <v>5883.77524</v>
      </c>
      <c r="G14" s="483">
        <v>-16.704313617926843</v>
      </c>
      <c r="H14" s="484">
        <v>57.151545477437736</v>
      </c>
    </row>
    <row r="15" spans="2:8" ht="15" customHeight="1">
      <c r="B15" s="481">
        <v>9</v>
      </c>
      <c r="C15" s="482" t="s">
        <v>452</v>
      </c>
      <c r="D15" s="483">
        <v>147.865901</v>
      </c>
      <c r="E15" s="483">
        <v>89.008824</v>
      </c>
      <c r="F15" s="483">
        <v>137.37900399999998</v>
      </c>
      <c r="G15" s="483">
        <v>-39.804360979750165</v>
      </c>
      <c r="H15" s="484">
        <v>54.34312894640644</v>
      </c>
    </row>
    <row r="16" spans="2:8" ht="15" customHeight="1">
      <c r="B16" s="481">
        <v>10</v>
      </c>
      <c r="C16" s="482" t="s">
        <v>453</v>
      </c>
      <c r="D16" s="483">
        <v>314.70545400000003</v>
      </c>
      <c r="E16" s="483">
        <v>388.98214399999995</v>
      </c>
      <c r="F16" s="483">
        <v>230.048027</v>
      </c>
      <c r="G16" s="483">
        <v>23.60197100365471</v>
      </c>
      <c r="H16" s="484">
        <v>-40.858975007346345</v>
      </c>
    </row>
    <row r="17" spans="2:8" ht="15" customHeight="1">
      <c r="B17" s="481">
        <v>11</v>
      </c>
      <c r="C17" s="482" t="s">
        <v>334</v>
      </c>
      <c r="D17" s="483">
        <v>0</v>
      </c>
      <c r="E17" s="483">
        <v>0</v>
      </c>
      <c r="F17" s="483">
        <v>0</v>
      </c>
      <c r="G17" s="500" t="s">
        <v>103</v>
      </c>
      <c r="H17" s="501" t="s">
        <v>103</v>
      </c>
    </row>
    <row r="18" spans="2:8" ht="15" customHeight="1">
      <c r="B18" s="481">
        <v>12</v>
      </c>
      <c r="C18" s="482" t="s">
        <v>454</v>
      </c>
      <c r="D18" s="483">
        <v>577.576999</v>
      </c>
      <c r="E18" s="483">
        <v>589.550804</v>
      </c>
      <c r="F18" s="483">
        <v>807.492711</v>
      </c>
      <c r="G18" s="483">
        <v>2.0731097361444455</v>
      </c>
      <c r="H18" s="484">
        <v>36.967451408988325</v>
      </c>
    </row>
    <row r="19" spans="2:8" ht="15" customHeight="1">
      <c r="B19" s="481">
        <v>13</v>
      </c>
      <c r="C19" s="482" t="s">
        <v>455</v>
      </c>
      <c r="D19" s="483">
        <v>1322.4825509999998</v>
      </c>
      <c r="E19" s="483">
        <v>590.949216</v>
      </c>
      <c r="F19" s="483">
        <v>564.1643690000001</v>
      </c>
      <c r="G19" s="483">
        <v>-55.31515969317314</v>
      </c>
      <c r="H19" s="484">
        <v>-4.532512485810614</v>
      </c>
    </row>
    <row r="20" spans="2:8" ht="15" customHeight="1">
      <c r="B20" s="481">
        <v>14</v>
      </c>
      <c r="C20" s="482" t="s">
        <v>425</v>
      </c>
      <c r="D20" s="483">
        <v>234.07793600000002</v>
      </c>
      <c r="E20" s="483">
        <v>233.460351</v>
      </c>
      <c r="F20" s="483">
        <v>305.618881</v>
      </c>
      <c r="G20" s="483">
        <v>-0.2638373400558436</v>
      </c>
      <c r="H20" s="484">
        <v>30.90825902167859</v>
      </c>
    </row>
    <row r="21" spans="2:8" ht="15" customHeight="1">
      <c r="B21" s="481">
        <v>15</v>
      </c>
      <c r="C21" s="482" t="s">
        <v>456</v>
      </c>
      <c r="D21" s="483">
        <v>393.37453500000004</v>
      </c>
      <c r="E21" s="483">
        <v>401.057638</v>
      </c>
      <c r="F21" s="483">
        <v>749.526402</v>
      </c>
      <c r="G21" s="483">
        <v>1.9531266811665802</v>
      </c>
      <c r="H21" s="484">
        <v>86.8874523217533</v>
      </c>
    </row>
    <row r="22" spans="2:8" ht="15" customHeight="1">
      <c r="B22" s="481">
        <v>16</v>
      </c>
      <c r="C22" s="482" t="s">
        <v>457</v>
      </c>
      <c r="D22" s="483">
        <v>496.846949</v>
      </c>
      <c r="E22" s="483">
        <v>255.70741900000002</v>
      </c>
      <c r="F22" s="483">
        <v>503.3599750000001</v>
      </c>
      <c r="G22" s="483">
        <v>-48.53396614094937</v>
      </c>
      <c r="H22" s="484">
        <v>96.84996898740746</v>
      </c>
    </row>
    <row r="23" spans="2:8" ht="15" customHeight="1">
      <c r="B23" s="481">
        <v>17</v>
      </c>
      <c r="C23" s="482" t="s">
        <v>458</v>
      </c>
      <c r="D23" s="483">
        <v>5578.768333999999</v>
      </c>
      <c r="E23" s="483">
        <v>3322.0886600000003</v>
      </c>
      <c r="F23" s="483">
        <v>5307.3623339999995</v>
      </c>
      <c r="G23" s="483">
        <v>-40.45121680795716</v>
      </c>
      <c r="H23" s="484">
        <v>59.75980406254416</v>
      </c>
    </row>
    <row r="24" spans="2:8" ht="15" customHeight="1">
      <c r="B24" s="481">
        <v>18</v>
      </c>
      <c r="C24" s="482" t="s">
        <v>459</v>
      </c>
      <c r="D24" s="483">
        <v>244.90182600000003</v>
      </c>
      <c r="E24" s="483">
        <v>192.75302299999998</v>
      </c>
      <c r="F24" s="483">
        <v>427.595011</v>
      </c>
      <c r="G24" s="483">
        <v>-21.29375834053603</v>
      </c>
      <c r="H24" s="484">
        <v>121.83569644975171</v>
      </c>
    </row>
    <row r="25" spans="2:8" ht="15" customHeight="1">
      <c r="B25" s="481">
        <v>19</v>
      </c>
      <c r="C25" s="482" t="s">
        <v>460</v>
      </c>
      <c r="D25" s="483">
        <v>202.00829199999998</v>
      </c>
      <c r="E25" s="483">
        <v>87.15307299999999</v>
      </c>
      <c r="F25" s="483">
        <v>28.082368000000002</v>
      </c>
      <c r="G25" s="483">
        <v>-56.856685368143204</v>
      </c>
      <c r="H25" s="484">
        <v>-67.77810921251164</v>
      </c>
    </row>
    <row r="26" spans="2:8" ht="15" customHeight="1">
      <c r="B26" s="481">
        <v>20</v>
      </c>
      <c r="C26" s="482" t="s">
        <v>430</v>
      </c>
      <c r="D26" s="483">
        <v>298.11775</v>
      </c>
      <c r="E26" s="483">
        <v>90.796492</v>
      </c>
      <c r="F26" s="483">
        <v>383.811025</v>
      </c>
      <c r="G26" s="483">
        <v>-69.54341296350184</v>
      </c>
      <c r="H26" s="484">
        <v>322.71569809106717</v>
      </c>
    </row>
    <row r="27" spans="2:8" ht="15" customHeight="1">
      <c r="B27" s="481">
        <v>21</v>
      </c>
      <c r="C27" s="482" t="s">
        <v>461</v>
      </c>
      <c r="D27" s="483">
        <v>239.67335900000003</v>
      </c>
      <c r="E27" s="483">
        <v>161.394891</v>
      </c>
      <c r="F27" s="483">
        <v>224.038829</v>
      </c>
      <c r="G27" s="483">
        <v>-32.66047938185737</v>
      </c>
      <c r="H27" s="484">
        <v>38.81407745428572</v>
      </c>
    </row>
    <row r="28" spans="2:8" ht="15" customHeight="1">
      <c r="B28" s="481">
        <v>22</v>
      </c>
      <c r="C28" s="482" t="s">
        <v>462</v>
      </c>
      <c r="D28" s="483">
        <v>39.080847000000006</v>
      </c>
      <c r="E28" s="483">
        <v>0</v>
      </c>
      <c r="F28" s="483">
        <v>0</v>
      </c>
      <c r="G28" s="502">
        <v>-100</v>
      </c>
      <c r="H28" s="503" t="e">
        <v>#DIV/0!</v>
      </c>
    </row>
    <row r="29" spans="2:8" ht="15" customHeight="1">
      <c r="B29" s="481">
        <v>23</v>
      </c>
      <c r="C29" s="482" t="s">
        <v>463</v>
      </c>
      <c r="D29" s="483">
        <v>1010.9795299999998</v>
      </c>
      <c r="E29" s="483">
        <v>865.4120189999999</v>
      </c>
      <c r="F29" s="483">
        <v>373.576878</v>
      </c>
      <c r="G29" s="483">
        <v>-14.398660574265037</v>
      </c>
      <c r="H29" s="484">
        <v>-56.83248327985146</v>
      </c>
    </row>
    <row r="30" spans="2:8" ht="15" customHeight="1">
      <c r="B30" s="481">
        <v>24</v>
      </c>
      <c r="C30" s="482" t="s">
        <v>464</v>
      </c>
      <c r="D30" s="483">
        <v>369.567455</v>
      </c>
      <c r="E30" s="483">
        <v>190.52379499999998</v>
      </c>
      <c r="F30" s="483">
        <v>469.04553</v>
      </c>
      <c r="G30" s="483">
        <v>-48.44681466878625</v>
      </c>
      <c r="H30" s="484">
        <v>146.18737517799286</v>
      </c>
    </row>
    <row r="31" spans="2:8" ht="15" customHeight="1">
      <c r="B31" s="481">
        <v>25</v>
      </c>
      <c r="C31" s="482" t="s">
        <v>385</v>
      </c>
      <c r="D31" s="483">
        <v>3273.668089</v>
      </c>
      <c r="E31" s="483">
        <v>2880.3170689999997</v>
      </c>
      <c r="F31" s="483">
        <v>3269.371198</v>
      </c>
      <c r="G31" s="483">
        <v>-12.015604798840684</v>
      </c>
      <c r="H31" s="484">
        <v>13.50733685493428</v>
      </c>
    </row>
    <row r="32" spans="2:8" ht="15" customHeight="1">
      <c r="B32" s="481">
        <v>26</v>
      </c>
      <c r="C32" s="482" t="s">
        <v>465</v>
      </c>
      <c r="D32" s="483">
        <v>30.473957000000002</v>
      </c>
      <c r="E32" s="483">
        <v>20.691238000000002</v>
      </c>
      <c r="F32" s="483">
        <v>39.283797</v>
      </c>
      <c r="G32" s="483">
        <v>-32.10189933653841</v>
      </c>
      <c r="H32" s="484">
        <v>89.85716079434201</v>
      </c>
    </row>
    <row r="33" spans="2:8" ht="15" customHeight="1">
      <c r="B33" s="481">
        <v>27</v>
      </c>
      <c r="C33" s="482" t="s">
        <v>360</v>
      </c>
      <c r="D33" s="483">
        <v>1279.8410210000002</v>
      </c>
      <c r="E33" s="483">
        <v>1163.869774</v>
      </c>
      <c r="F33" s="483">
        <v>1381.9177040000002</v>
      </c>
      <c r="G33" s="483">
        <v>-9.061379116398868</v>
      </c>
      <c r="H33" s="484">
        <v>18.734736039291633</v>
      </c>
    </row>
    <row r="34" spans="2:8" ht="15" customHeight="1">
      <c r="B34" s="481">
        <v>28</v>
      </c>
      <c r="C34" s="482" t="s">
        <v>466</v>
      </c>
      <c r="D34" s="483">
        <v>126.17936700000001</v>
      </c>
      <c r="E34" s="483">
        <v>41.845345</v>
      </c>
      <c r="F34" s="483">
        <v>86.29667099999999</v>
      </c>
      <c r="G34" s="483">
        <v>-66.83661838309904</v>
      </c>
      <c r="H34" s="484">
        <v>106.22764849949257</v>
      </c>
    </row>
    <row r="35" spans="2:8" ht="15" customHeight="1">
      <c r="B35" s="481">
        <v>29</v>
      </c>
      <c r="C35" s="482" t="s">
        <v>467</v>
      </c>
      <c r="D35" s="483">
        <v>449.29300600000005</v>
      </c>
      <c r="E35" s="483">
        <v>269.78634000000005</v>
      </c>
      <c r="F35" s="483">
        <v>748.789664</v>
      </c>
      <c r="G35" s="483">
        <v>-39.953140512496645</v>
      </c>
      <c r="H35" s="484">
        <v>177.54913907056965</v>
      </c>
    </row>
    <row r="36" spans="2:8" ht="15" customHeight="1">
      <c r="B36" s="481">
        <v>30</v>
      </c>
      <c r="C36" s="482" t="s">
        <v>468</v>
      </c>
      <c r="D36" s="483">
        <v>508.723023</v>
      </c>
      <c r="E36" s="483">
        <v>26.24382</v>
      </c>
      <c r="F36" s="483">
        <v>564.4211829999999</v>
      </c>
      <c r="G36" s="483">
        <v>-94.84123603346335</v>
      </c>
      <c r="H36" s="484">
        <v>2050.68226729188</v>
      </c>
    </row>
    <row r="37" spans="2:8" ht="15" customHeight="1">
      <c r="B37" s="481">
        <v>31</v>
      </c>
      <c r="C37" s="482" t="s">
        <v>469</v>
      </c>
      <c r="D37" s="483">
        <v>343.130765</v>
      </c>
      <c r="E37" s="483">
        <v>236.24431900000002</v>
      </c>
      <c r="F37" s="483">
        <v>542.024824</v>
      </c>
      <c r="G37" s="483">
        <v>-31.150353422841576</v>
      </c>
      <c r="H37" s="484">
        <v>129.43401403019556</v>
      </c>
    </row>
    <row r="38" spans="2:8" ht="15" customHeight="1">
      <c r="B38" s="481">
        <v>32</v>
      </c>
      <c r="C38" s="482" t="s">
        <v>470</v>
      </c>
      <c r="D38" s="483">
        <v>9179.258373</v>
      </c>
      <c r="E38" s="483">
        <v>9761.043151</v>
      </c>
      <c r="F38" s="483">
        <v>14285.426142</v>
      </c>
      <c r="G38" s="483">
        <v>6.338036847413193</v>
      </c>
      <c r="H38" s="484">
        <v>46.35142905332293</v>
      </c>
    </row>
    <row r="39" spans="2:8" ht="15" customHeight="1">
      <c r="B39" s="481">
        <v>33</v>
      </c>
      <c r="C39" s="482" t="s">
        <v>471</v>
      </c>
      <c r="D39" s="483">
        <v>270.20144</v>
      </c>
      <c r="E39" s="483">
        <v>150.73834</v>
      </c>
      <c r="F39" s="483">
        <v>209.225679</v>
      </c>
      <c r="G39" s="483">
        <v>-44.21260671297681</v>
      </c>
      <c r="H39" s="484">
        <v>38.80057256833268</v>
      </c>
    </row>
    <row r="40" spans="2:8" ht="15" customHeight="1">
      <c r="B40" s="481">
        <v>34</v>
      </c>
      <c r="C40" s="482" t="s">
        <v>472</v>
      </c>
      <c r="D40" s="483">
        <v>353.694385</v>
      </c>
      <c r="E40" s="483">
        <v>296.312956</v>
      </c>
      <c r="F40" s="483">
        <v>472.635084</v>
      </c>
      <c r="G40" s="483">
        <v>-16.223449235701054</v>
      </c>
      <c r="H40" s="484">
        <v>59.50537242117758</v>
      </c>
    </row>
    <row r="41" spans="2:8" ht="15" customHeight="1">
      <c r="B41" s="481">
        <v>35</v>
      </c>
      <c r="C41" s="482" t="s">
        <v>473</v>
      </c>
      <c r="D41" s="483">
        <v>820.8789999999999</v>
      </c>
      <c r="E41" s="483">
        <v>711.385098</v>
      </c>
      <c r="F41" s="483">
        <v>1566.026068</v>
      </c>
      <c r="G41" s="483">
        <v>-13.338616531790919</v>
      </c>
      <c r="H41" s="484">
        <v>120.1375981030179</v>
      </c>
    </row>
    <row r="42" spans="2:8" ht="15" customHeight="1">
      <c r="B42" s="481">
        <v>36</v>
      </c>
      <c r="C42" s="482" t="s">
        <v>474</v>
      </c>
      <c r="D42" s="483">
        <v>116.018995</v>
      </c>
      <c r="E42" s="483">
        <v>68.62145899999999</v>
      </c>
      <c r="F42" s="483">
        <v>92.068154</v>
      </c>
      <c r="G42" s="483">
        <v>-40.85325510706244</v>
      </c>
      <c r="H42" s="484">
        <v>34.16816742412897</v>
      </c>
    </row>
    <row r="43" spans="2:8" ht="15" customHeight="1">
      <c r="B43" s="481">
        <v>37</v>
      </c>
      <c r="C43" s="482" t="s">
        <v>475</v>
      </c>
      <c r="D43" s="483">
        <v>2860.83045</v>
      </c>
      <c r="E43" s="483">
        <v>2488.5509070000003</v>
      </c>
      <c r="F43" s="483">
        <v>3578.625378</v>
      </c>
      <c r="G43" s="483">
        <v>-13.012988693545253</v>
      </c>
      <c r="H43" s="484">
        <v>43.803583359848034</v>
      </c>
    </row>
    <row r="44" spans="2:8" ht="15" customHeight="1">
      <c r="B44" s="481">
        <v>38</v>
      </c>
      <c r="C44" s="482" t="s">
        <v>476</v>
      </c>
      <c r="D44" s="483">
        <v>169.34231699999998</v>
      </c>
      <c r="E44" s="483">
        <v>144.576763</v>
      </c>
      <c r="F44" s="483">
        <v>291.628554</v>
      </c>
      <c r="G44" s="483">
        <v>-14.62455128684698</v>
      </c>
      <c r="H44" s="484">
        <v>101.7119127227935</v>
      </c>
    </row>
    <row r="45" spans="2:8" ht="15" customHeight="1">
      <c r="B45" s="481">
        <v>39</v>
      </c>
      <c r="C45" s="482" t="s">
        <v>477</v>
      </c>
      <c r="D45" s="483">
        <v>82.629535</v>
      </c>
      <c r="E45" s="483">
        <v>74.217859</v>
      </c>
      <c r="F45" s="483">
        <v>96.300257</v>
      </c>
      <c r="G45" s="483">
        <v>-10.179987095413281</v>
      </c>
      <c r="H45" s="484">
        <v>29.753482918444206</v>
      </c>
    </row>
    <row r="46" spans="2:8" ht="15" customHeight="1">
      <c r="B46" s="481">
        <v>40</v>
      </c>
      <c r="C46" s="482" t="s">
        <v>478</v>
      </c>
      <c r="D46" s="483">
        <v>379.222133</v>
      </c>
      <c r="E46" s="483">
        <v>213.94076199999998</v>
      </c>
      <c r="F46" s="483">
        <v>490.42566899999997</v>
      </c>
      <c r="G46" s="483">
        <v>-43.584315528334415</v>
      </c>
      <c r="H46" s="484">
        <v>129.23432842592194</v>
      </c>
    </row>
    <row r="47" spans="2:8" ht="15" customHeight="1">
      <c r="B47" s="481"/>
      <c r="C47" s="487" t="s">
        <v>479</v>
      </c>
      <c r="D47" s="488">
        <v>20173.221997999997</v>
      </c>
      <c r="E47" s="488">
        <v>14947.368239000003</v>
      </c>
      <c r="F47" s="488">
        <v>22867.835799</v>
      </c>
      <c r="G47" s="483">
        <v>-25.904903834985276</v>
      </c>
      <c r="H47" s="484">
        <v>52.989044180595414</v>
      </c>
    </row>
    <row r="48" spans="2:8" ht="15" customHeight="1" thickBot="1">
      <c r="B48" s="504"/>
      <c r="C48" s="490" t="s">
        <v>480</v>
      </c>
      <c r="D48" s="491">
        <v>63868.02134399999</v>
      </c>
      <c r="E48" s="491">
        <v>56046.871224999995</v>
      </c>
      <c r="F48" s="491">
        <v>73913.5965</v>
      </c>
      <c r="G48" s="491">
        <v>-12.245799939338099</v>
      </c>
      <c r="H48" s="492">
        <v>31.878184962857404</v>
      </c>
    </row>
    <row r="49" spans="2:8" ht="15" customHeight="1" thickTop="1">
      <c r="B49" s="441" t="s">
        <v>374</v>
      </c>
      <c r="C49" s="441"/>
      <c r="D49" s="441"/>
      <c r="E49" s="505"/>
      <c r="F49" s="505"/>
      <c r="G49" s="505"/>
      <c r="H49" s="506"/>
    </row>
    <row r="50" spans="2:8" ht="15" customHeight="1">
      <c r="B50" s="507"/>
      <c r="C50" s="508"/>
      <c r="D50" s="508"/>
      <c r="E50" s="509"/>
      <c r="F50" s="509"/>
      <c r="G50" s="509"/>
      <c r="H50" s="485"/>
    </row>
    <row r="51" spans="2:8" ht="15" customHeight="1">
      <c r="B51" s="507"/>
      <c r="C51" s="508"/>
      <c r="D51" s="508"/>
      <c r="E51" s="509"/>
      <c r="F51" s="509"/>
      <c r="G51" s="509"/>
      <c r="H51" s="485"/>
    </row>
    <row r="52" spans="2:8" ht="15" customHeight="1">
      <c r="B52" s="507"/>
      <c r="C52" s="508"/>
      <c r="D52" s="508"/>
      <c r="E52" s="509"/>
      <c r="F52" s="509"/>
      <c r="G52" s="509"/>
      <c r="H52" s="485"/>
    </row>
    <row r="53" spans="2:9" ht="15" customHeight="1">
      <c r="B53" s="507"/>
      <c r="C53" s="508"/>
      <c r="D53" s="510"/>
      <c r="E53" s="511"/>
      <c r="F53" s="511"/>
      <c r="G53" s="511"/>
      <c r="H53" s="512"/>
      <c r="I53" s="412"/>
    </row>
    <row r="54" spans="2:8" ht="15" customHeight="1">
      <c r="B54" s="507"/>
      <c r="C54" s="508"/>
      <c r="D54" s="508"/>
      <c r="E54" s="509"/>
      <c r="F54" s="509"/>
      <c r="G54" s="509"/>
      <c r="H54" s="485"/>
    </row>
    <row r="55" spans="2:8" ht="15" customHeight="1">
      <c r="B55" s="507"/>
      <c r="C55" s="508"/>
      <c r="D55" s="508"/>
      <c r="E55" s="509"/>
      <c r="F55" s="509"/>
      <c r="G55" s="509"/>
      <c r="H55" s="485"/>
    </row>
    <row r="56" spans="2:8" ht="15" customHeight="1">
      <c r="B56" s="508"/>
      <c r="C56" s="513"/>
      <c r="D56" s="513"/>
      <c r="E56" s="514"/>
      <c r="F56" s="514"/>
      <c r="G56" s="514"/>
      <c r="H56" s="480"/>
    </row>
    <row r="57" spans="2:8" ht="15" customHeight="1">
      <c r="B57" s="508"/>
      <c r="C57" s="513"/>
      <c r="D57" s="513"/>
      <c r="E57" s="514"/>
      <c r="F57" s="514"/>
      <c r="G57" s="514"/>
      <c r="H57" s="480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fitToHeight="1" fitToWidth="1" horizontalDpi="600" verticalDpi="600" orientation="portrait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9.140625" style="203" customWidth="1"/>
    <col min="2" max="2" width="4.7109375" style="203" customWidth="1"/>
    <col min="3" max="3" width="30.00390625" style="203" bestFit="1" customWidth="1"/>
    <col min="4" max="8" width="10.7109375" style="203" customWidth="1"/>
    <col min="9" max="16384" width="9.140625" style="203" customWidth="1"/>
  </cols>
  <sheetData>
    <row r="1" spans="2:8" ht="12.75">
      <c r="B1" s="1461" t="s">
        <v>481</v>
      </c>
      <c r="C1" s="1461"/>
      <c r="D1" s="1461"/>
      <c r="E1" s="1461"/>
      <c r="F1" s="1461"/>
      <c r="G1" s="1461"/>
      <c r="H1" s="1461"/>
    </row>
    <row r="2" spans="2:8" ht="15" customHeight="1">
      <c r="B2" s="1477" t="s">
        <v>16</v>
      </c>
      <c r="C2" s="1477"/>
      <c r="D2" s="1477"/>
      <c r="E2" s="1477"/>
      <c r="F2" s="1477"/>
      <c r="G2" s="1477"/>
      <c r="H2" s="1477"/>
    </row>
    <row r="3" spans="2:8" ht="15" customHeight="1" thickBot="1">
      <c r="B3" s="1478" t="s">
        <v>59</v>
      </c>
      <c r="C3" s="1478"/>
      <c r="D3" s="1478"/>
      <c r="E3" s="1478"/>
      <c r="F3" s="1478"/>
      <c r="G3" s="1478"/>
      <c r="H3" s="1478"/>
    </row>
    <row r="4" spans="2:8" ht="15" customHeight="1" thickTop="1">
      <c r="B4" s="515"/>
      <c r="C4" s="516"/>
      <c r="D4" s="1479" t="s">
        <v>136</v>
      </c>
      <c r="E4" s="1479"/>
      <c r="F4" s="1479"/>
      <c r="G4" s="1480" t="s">
        <v>106</v>
      </c>
      <c r="H4" s="1481"/>
    </row>
    <row r="5" spans="2:8" ht="15" customHeight="1">
      <c r="B5" s="517"/>
      <c r="C5" s="518"/>
      <c r="D5" s="519" t="s">
        <v>41</v>
      </c>
      <c r="E5" s="520" t="s">
        <v>317</v>
      </c>
      <c r="F5" s="520" t="s">
        <v>318</v>
      </c>
      <c r="G5" s="520" t="s">
        <v>42</v>
      </c>
      <c r="H5" s="404" t="s">
        <v>318</v>
      </c>
    </row>
    <row r="6" spans="2:8" ht="15" customHeight="1">
      <c r="B6" s="521"/>
      <c r="C6" s="522" t="s">
        <v>319</v>
      </c>
      <c r="D6" s="523">
        <v>71882.63782699998</v>
      </c>
      <c r="E6" s="523">
        <v>62554.12912099999</v>
      </c>
      <c r="F6" s="523">
        <v>81881.40680000003</v>
      </c>
      <c r="G6" s="523">
        <v>-12.9774156708758</v>
      </c>
      <c r="H6" s="524">
        <v>30.896885546299927</v>
      </c>
    </row>
    <row r="7" spans="2:8" ht="15" customHeight="1">
      <c r="B7" s="525">
        <v>1</v>
      </c>
      <c r="C7" s="526" t="s">
        <v>482</v>
      </c>
      <c r="D7" s="527">
        <v>6766.057386</v>
      </c>
      <c r="E7" s="527">
        <v>2244.305627</v>
      </c>
      <c r="F7" s="527">
        <v>8452.256345</v>
      </c>
      <c r="G7" s="527">
        <v>-66.82993508680832</v>
      </c>
      <c r="H7" s="528">
        <v>276.608971760155</v>
      </c>
    </row>
    <row r="8" spans="2:8" ht="15" customHeight="1">
      <c r="B8" s="525">
        <v>2</v>
      </c>
      <c r="C8" s="526" t="s">
        <v>447</v>
      </c>
      <c r="D8" s="527">
        <v>21.355721</v>
      </c>
      <c r="E8" s="527">
        <v>25.371281</v>
      </c>
      <c r="F8" s="527">
        <v>21.545745</v>
      </c>
      <c r="G8" s="527">
        <v>18.803205005347294</v>
      </c>
      <c r="H8" s="528">
        <v>-15.078213827673892</v>
      </c>
    </row>
    <row r="9" spans="2:8" ht="15" customHeight="1">
      <c r="B9" s="525">
        <v>3</v>
      </c>
      <c r="C9" s="526" t="s">
        <v>483</v>
      </c>
      <c r="D9" s="527">
        <v>1546.577029</v>
      </c>
      <c r="E9" s="527">
        <v>1079.457408</v>
      </c>
      <c r="F9" s="527">
        <v>573.629088</v>
      </c>
      <c r="G9" s="527">
        <v>-30.203450086287305</v>
      </c>
      <c r="H9" s="528">
        <v>-46.85949776723382</v>
      </c>
    </row>
    <row r="10" spans="2:8" ht="15" customHeight="1">
      <c r="B10" s="525">
        <v>4</v>
      </c>
      <c r="C10" s="526" t="s">
        <v>484</v>
      </c>
      <c r="D10" s="527">
        <v>1.341501</v>
      </c>
      <c r="E10" s="527">
        <v>2.224782</v>
      </c>
      <c r="F10" s="527">
        <v>0.20170800000000003</v>
      </c>
      <c r="G10" s="527">
        <v>65.84273884253531</v>
      </c>
      <c r="H10" s="528">
        <v>-90.93358360504534</v>
      </c>
    </row>
    <row r="11" spans="2:12" ht="15" customHeight="1">
      <c r="B11" s="525">
        <v>5</v>
      </c>
      <c r="C11" s="526" t="s">
        <v>448</v>
      </c>
      <c r="D11" s="527">
        <v>325.443239</v>
      </c>
      <c r="E11" s="527">
        <v>142.825044</v>
      </c>
      <c r="F11" s="527">
        <v>261.444336</v>
      </c>
      <c r="G11" s="527">
        <v>-56.113685311496056</v>
      </c>
      <c r="H11" s="528">
        <v>83.0521655571834</v>
      </c>
      <c r="L11" s="529"/>
    </row>
    <row r="12" spans="2:12" ht="15" customHeight="1">
      <c r="B12" s="525">
        <v>6</v>
      </c>
      <c r="C12" s="526" t="s">
        <v>410</v>
      </c>
      <c r="D12" s="527">
        <v>642.8248570000001</v>
      </c>
      <c r="E12" s="527">
        <v>0.026745</v>
      </c>
      <c r="F12" s="527">
        <v>1941.231675</v>
      </c>
      <c r="G12" s="527">
        <v>-99.99583945771407</v>
      </c>
      <c r="H12" s="528" t="s">
        <v>103</v>
      </c>
      <c r="L12" s="529"/>
    </row>
    <row r="13" spans="2:12" ht="15" customHeight="1">
      <c r="B13" s="525">
        <v>7</v>
      </c>
      <c r="C13" s="526" t="s">
        <v>485</v>
      </c>
      <c r="D13" s="527">
        <v>20.933932999999996</v>
      </c>
      <c r="E13" s="527">
        <v>24.109455</v>
      </c>
      <c r="F13" s="527">
        <v>25.653368</v>
      </c>
      <c r="G13" s="527">
        <v>15.169256536743504</v>
      </c>
      <c r="H13" s="528">
        <v>6.403765659572144</v>
      </c>
      <c r="L13" s="529"/>
    </row>
    <row r="14" spans="2:8" ht="15" customHeight="1">
      <c r="B14" s="525">
        <v>8</v>
      </c>
      <c r="C14" s="526" t="s">
        <v>486</v>
      </c>
      <c r="D14" s="527">
        <v>15.119484</v>
      </c>
      <c r="E14" s="527">
        <v>16.290175</v>
      </c>
      <c r="F14" s="527">
        <v>72.184055</v>
      </c>
      <c r="G14" s="527">
        <v>7.742929586750449</v>
      </c>
      <c r="H14" s="528">
        <v>343.11405494416107</v>
      </c>
    </row>
    <row r="15" spans="2:8" ht="15" customHeight="1">
      <c r="B15" s="525">
        <v>9</v>
      </c>
      <c r="C15" s="526" t="s">
        <v>487</v>
      </c>
      <c r="D15" s="527">
        <v>24.422676</v>
      </c>
      <c r="E15" s="527">
        <v>14.388888</v>
      </c>
      <c r="F15" s="527">
        <v>15.376206</v>
      </c>
      <c r="G15" s="527">
        <v>-41.08390087965791</v>
      </c>
      <c r="H15" s="528">
        <v>6.861669921956448</v>
      </c>
    </row>
    <row r="16" spans="2:8" ht="15" customHeight="1">
      <c r="B16" s="525">
        <v>10</v>
      </c>
      <c r="C16" s="526" t="s">
        <v>488</v>
      </c>
      <c r="D16" s="527">
        <v>915.969734</v>
      </c>
      <c r="E16" s="527">
        <v>659.340584</v>
      </c>
      <c r="F16" s="527">
        <v>1150.472378</v>
      </c>
      <c r="G16" s="527">
        <v>-28.017208481257526</v>
      </c>
      <c r="H16" s="528">
        <v>74.48833060153322</v>
      </c>
    </row>
    <row r="17" spans="2:8" ht="15" customHeight="1">
      <c r="B17" s="525">
        <v>11</v>
      </c>
      <c r="C17" s="526" t="s">
        <v>489</v>
      </c>
      <c r="D17" s="527">
        <v>1925.675969</v>
      </c>
      <c r="E17" s="527">
        <v>929.7515129999999</v>
      </c>
      <c r="F17" s="527">
        <v>859.2464749999999</v>
      </c>
      <c r="G17" s="527">
        <v>-51.718174398633735</v>
      </c>
      <c r="H17" s="528">
        <v>-7.583213042859555</v>
      </c>
    </row>
    <row r="18" spans="2:8" ht="15" customHeight="1">
      <c r="B18" s="525">
        <v>12</v>
      </c>
      <c r="C18" s="526" t="s">
        <v>450</v>
      </c>
      <c r="D18" s="527">
        <v>610.605359</v>
      </c>
      <c r="E18" s="527">
        <v>477.06291500000003</v>
      </c>
      <c r="F18" s="527">
        <v>669.1297870000001</v>
      </c>
      <c r="G18" s="527">
        <v>-21.870499829661654</v>
      </c>
      <c r="H18" s="528">
        <v>40.26028139286407</v>
      </c>
    </row>
    <row r="19" spans="2:8" ht="15" customHeight="1">
      <c r="B19" s="525">
        <v>13</v>
      </c>
      <c r="C19" s="526" t="s">
        <v>490</v>
      </c>
      <c r="D19" s="527">
        <v>10.007018</v>
      </c>
      <c r="E19" s="527">
        <v>9.695153000000001</v>
      </c>
      <c r="F19" s="527">
        <v>0</v>
      </c>
      <c r="G19" s="527">
        <v>-3.1164628663603793</v>
      </c>
      <c r="H19" s="528">
        <v>-100</v>
      </c>
    </row>
    <row r="20" spans="2:8" ht="15" customHeight="1">
      <c r="B20" s="525">
        <v>14</v>
      </c>
      <c r="C20" s="526" t="s">
        <v>491</v>
      </c>
      <c r="D20" s="527">
        <v>3047.152427</v>
      </c>
      <c r="E20" s="527">
        <v>1501.7952</v>
      </c>
      <c r="F20" s="527">
        <v>2547.891375</v>
      </c>
      <c r="G20" s="527">
        <v>-50.71479894825753</v>
      </c>
      <c r="H20" s="528">
        <v>69.65638024412385</v>
      </c>
    </row>
    <row r="21" spans="2:8" ht="15" customHeight="1">
      <c r="B21" s="525">
        <v>15</v>
      </c>
      <c r="C21" s="526" t="s">
        <v>492</v>
      </c>
      <c r="D21" s="527">
        <v>7345.081177</v>
      </c>
      <c r="E21" s="527">
        <v>6163.139101000001</v>
      </c>
      <c r="F21" s="527">
        <v>7398.096296999999</v>
      </c>
      <c r="G21" s="527">
        <v>-16.09161352363361</v>
      </c>
      <c r="H21" s="528">
        <v>20.037795281946828</v>
      </c>
    </row>
    <row r="22" spans="2:8" ht="15" customHeight="1">
      <c r="B22" s="525">
        <v>16</v>
      </c>
      <c r="C22" s="526" t="s">
        <v>493</v>
      </c>
      <c r="D22" s="527">
        <v>0</v>
      </c>
      <c r="E22" s="527">
        <v>0.134528</v>
      </c>
      <c r="F22" s="527">
        <v>2.8</v>
      </c>
      <c r="G22" s="527" t="s">
        <v>103</v>
      </c>
      <c r="H22" s="528" t="s">
        <v>103</v>
      </c>
    </row>
    <row r="23" spans="2:8" ht="15" customHeight="1">
      <c r="B23" s="525">
        <v>17</v>
      </c>
      <c r="C23" s="526" t="s">
        <v>494</v>
      </c>
      <c r="D23" s="527">
        <v>2.159068</v>
      </c>
      <c r="E23" s="527">
        <v>2.5687789999999997</v>
      </c>
      <c r="F23" s="527">
        <v>2.733927</v>
      </c>
      <c r="G23" s="527">
        <v>18.97628976947459</v>
      </c>
      <c r="H23" s="528">
        <v>6.4290466404467</v>
      </c>
    </row>
    <row r="24" spans="2:8" ht="15" customHeight="1">
      <c r="B24" s="525">
        <v>18</v>
      </c>
      <c r="C24" s="526" t="s">
        <v>495</v>
      </c>
      <c r="D24" s="527">
        <v>11.701572</v>
      </c>
      <c r="E24" s="527">
        <v>13.175505</v>
      </c>
      <c r="F24" s="527">
        <v>8.794466</v>
      </c>
      <c r="G24" s="527">
        <v>12.59602555964274</v>
      </c>
      <c r="H24" s="528">
        <v>-33.251393400101165</v>
      </c>
    </row>
    <row r="25" spans="2:8" ht="15" customHeight="1">
      <c r="B25" s="525">
        <v>19</v>
      </c>
      <c r="C25" s="526" t="s">
        <v>496</v>
      </c>
      <c r="D25" s="527">
        <v>2425.38569</v>
      </c>
      <c r="E25" s="527">
        <v>300.20234999999997</v>
      </c>
      <c r="F25" s="527">
        <v>4213.442910000001</v>
      </c>
      <c r="G25" s="527">
        <v>-87.6224902605078</v>
      </c>
      <c r="H25" s="528" t="s">
        <v>103</v>
      </c>
    </row>
    <row r="26" spans="2:8" ht="15" customHeight="1">
      <c r="B26" s="525">
        <v>20</v>
      </c>
      <c r="C26" s="526" t="s">
        <v>451</v>
      </c>
      <c r="D26" s="527">
        <v>855.5327939999999</v>
      </c>
      <c r="E26" s="527">
        <v>750.502242</v>
      </c>
      <c r="F26" s="527">
        <v>886.6451000000001</v>
      </c>
      <c r="G26" s="527">
        <v>-12.27662489814503</v>
      </c>
      <c r="H26" s="528">
        <v>18.14023335056207</v>
      </c>
    </row>
    <row r="27" spans="2:8" ht="15" customHeight="1">
      <c r="B27" s="525">
        <v>21</v>
      </c>
      <c r="C27" s="526" t="s">
        <v>452</v>
      </c>
      <c r="D27" s="527">
        <v>9.105758</v>
      </c>
      <c r="E27" s="527">
        <v>9.355849</v>
      </c>
      <c r="F27" s="527">
        <v>0.5618989999999999</v>
      </c>
      <c r="G27" s="527">
        <v>2.7465148974967093</v>
      </c>
      <c r="H27" s="528">
        <v>-93.99414206022351</v>
      </c>
    </row>
    <row r="28" spans="2:8" ht="15" customHeight="1">
      <c r="B28" s="525">
        <v>22</v>
      </c>
      <c r="C28" s="526" t="s">
        <v>497</v>
      </c>
      <c r="D28" s="527">
        <v>7.221212</v>
      </c>
      <c r="E28" s="527">
        <v>4.608826</v>
      </c>
      <c r="F28" s="527">
        <v>9.641961000000002</v>
      </c>
      <c r="G28" s="527">
        <v>-36.176558727260755</v>
      </c>
      <c r="H28" s="528">
        <v>109.20644433094247</v>
      </c>
    </row>
    <row r="29" spans="2:8" ht="15" customHeight="1">
      <c r="B29" s="525">
        <v>23</v>
      </c>
      <c r="C29" s="526" t="s">
        <v>498</v>
      </c>
      <c r="D29" s="527">
        <v>1.9618929999999999</v>
      </c>
      <c r="E29" s="527">
        <v>0.411617</v>
      </c>
      <c r="F29" s="527">
        <v>0.531883</v>
      </c>
      <c r="G29" s="527">
        <v>-79.01939606288417</v>
      </c>
      <c r="H29" s="528">
        <v>29.21793803462927</v>
      </c>
    </row>
    <row r="30" spans="2:8" ht="15" customHeight="1">
      <c r="B30" s="525">
        <v>24</v>
      </c>
      <c r="C30" s="526" t="s">
        <v>454</v>
      </c>
      <c r="D30" s="527">
        <v>123.10008599999999</v>
      </c>
      <c r="E30" s="527">
        <v>45.073538</v>
      </c>
      <c r="F30" s="527">
        <v>175.39528600000003</v>
      </c>
      <c r="G30" s="527">
        <v>-63.38464133973066</v>
      </c>
      <c r="H30" s="528">
        <v>289.1313923482111</v>
      </c>
    </row>
    <row r="31" spans="2:8" ht="15" customHeight="1">
      <c r="B31" s="525">
        <v>25</v>
      </c>
      <c r="C31" s="526" t="s">
        <v>499</v>
      </c>
      <c r="D31" s="527">
        <v>1849.2144970000004</v>
      </c>
      <c r="E31" s="527">
        <v>12847.197625</v>
      </c>
      <c r="F31" s="527">
        <v>13227.958155</v>
      </c>
      <c r="G31" s="527">
        <v>594.7380980325506</v>
      </c>
      <c r="H31" s="528">
        <v>2.9637633133241366</v>
      </c>
    </row>
    <row r="32" spans="2:8" ht="15" customHeight="1">
      <c r="B32" s="525">
        <v>26</v>
      </c>
      <c r="C32" s="526" t="s">
        <v>422</v>
      </c>
      <c r="D32" s="527">
        <v>40.835396</v>
      </c>
      <c r="E32" s="527">
        <v>46.389604</v>
      </c>
      <c r="F32" s="527">
        <v>76.436779</v>
      </c>
      <c r="G32" s="527">
        <v>13.601454973033668</v>
      </c>
      <c r="H32" s="528">
        <v>64.77135480613288</v>
      </c>
    </row>
    <row r="33" spans="2:8" ht="15" customHeight="1">
      <c r="B33" s="525">
        <v>27</v>
      </c>
      <c r="C33" s="526" t="s">
        <v>423</v>
      </c>
      <c r="D33" s="527">
        <v>0</v>
      </c>
      <c r="E33" s="527">
        <v>0</v>
      </c>
      <c r="F33" s="527">
        <v>0</v>
      </c>
      <c r="G33" s="527" t="s">
        <v>103</v>
      </c>
      <c r="H33" s="528" t="s">
        <v>103</v>
      </c>
    </row>
    <row r="34" spans="2:8" ht="15" customHeight="1">
      <c r="B34" s="525">
        <v>28</v>
      </c>
      <c r="C34" s="526" t="s">
        <v>500</v>
      </c>
      <c r="D34" s="527">
        <v>41.078621000000005</v>
      </c>
      <c r="E34" s="527">
        <v>1.198458</v>
      </c>
      <c r="F34" s="527">
        <v>21</v>
      </c>
      <c r="G34" s="527">
        <v>-97.08252621235752</v>
      </c>
      <c r="H34" s="528" t="s">
        <v>103</v>
      </c>
    </row>
    <row r="35" spans="2:8" ht="15" customHeight="1">
      <c r="B35" s="525">
        <v>29</v>
      </c>
      <c r="C35" s="526" t="s">
        <v>455</v>
      </c>
      <c r="D35" s="527">
        <v>2587.634968</v>
      </c>
      <c r="E35" s="527">
        <v>2431.08714</v>
      </c>
      <c r="F35" s="527">
        <v>2951.251697</v>
      </c>
      <c r="G35" s="527">
        <v>-6.049842034751791</v>
      </c>
      <c r="H35" s="528">
        <v>21.396376478713975</v>
      </c>
    </row>
    <row r="36" spans="2:8" ht="15" customHeight="1">
      <c r="B36" s="525">
        <v>30</v>
      </c>
      <c r="C36" s="526" t="s">
        <v>425</v>
      </c>
      <c r="D36" s="527">
        <v>1487.4800070000001</v>
      </c>
      <c r="E36" s="527">
        <v>7144.759919</v>
      </c>
      <c r="F36" s="527">
        <v>1258.9436359999997</v>
      </c>
      <c r="G36" s="527">
        <v>380.32645046502466</v>
      </c>
      <c r="H36" s="528">
        <v>-82.37948300191164</v>
      </c>
    </row>
    <row r="37" spans="2:8" ht="15" customHeight="1">
      <c r="B37" s="525">
        <v>31</v>
      </c>
      <c r="C37" s="526" t="s">
        <v>457</v>
      </c>
      <c r="D37" s="527">
        <v>260.88748</v>
      </c>
      <c r="E37" s="527">
        <v>277.23938499999997</v>
      </c>
      <c r="F37" s="527">
        <v>470.19947999999994</v>
      </c>
      <c r="G37" s="527">
        <v>6.267799819293728</v>
      </c>
      <c r="H37" s="528">
        <v>69.60053493121117</v>
      </c>
    </row>
    <row r="38" spans="2:8" ht="15" customHeight="1">
      <c r="B38" s="525">
        <v>32</v>
      </c>
      <c r="C38" s="526" t="s">
        <v>501</v>
      </c>
      <c r="D38" s="527">
        <v>3159.308419</v>
      </c>
      <c r="E38" s="527">
        <v>3029.4757</v>
      </c>
      <c r="F38" s="527">
        <v>3277.605537</v>
      </c>
      <c r="G38" s="527">
        <v>-4.109529738191725</v>
      </c>
      <c r="H38" s="528">
        <v>8.190520788795226</v>
      </c>
    </row>
    <row r="39" spans="2:8" ht="15" customHeight="1">
      <c r="B39" s="525">
        <v>33</v>
      </c>
      <c r="C39" s="526" t="s">
        <v>459</v>
      </c>
      <c r="D39" s="527">
        <v>600.99171</v>
      </c>
      <c r="E39" s="527">
        <v>332.016711</v>
      </c>
      <c r="F39" s="527">
        <v>308.13213</v>
      </c>
      <c r="G39" s="527">
        <v>-44.755192879449204</v>
      </c>
      <c r="H39" s="528">
        <v>-7.1937888090217115</v>
      </c>
    </row>
    <row r="40" spans="2:8" ht="15" customHeight="1">
      <c r="B40" s="525">
        <v>34</v>
      </c>
      <c r="C40" s="526" t="s">
        <v>502</v>
      </c>
      <c r="D40" s="527">
        <v>1507.629043</v>
      </c>
      <c r="E40" s="527">
        <v>791.321359</v>
      </c>
      <c r="F40" s="527">
        <v>1218.6704619999998</v>
      </c>
      <c r="G40" s="527">
        <v>-47.512197203009165</v>
      </c>
      <c r="H40" s="528">
        <v>54.004494904578934</v>
      </c>
    </row>
    <row r="41" spans="2:8" ht="15" customHeight="1">
      <c r="B41" s="525">
        <v>35</v>
      </c>
      <c r="C41" s="526" t="s">
        <v>503</v>
      </c>
      <c r="D41" s="527">
        <v>315.77189899999996</v>
      </c>
      <c r="E41" s="527">
        <v>328.479688</v>
      </c>
      <c r="F41" s="527">
        <v>317.92847900000004</v>
      </c>
      <c r="G41" s="527">
        <v>4.024357151552621</v>
      </c>
      <c r="H41" s="528">
        <v>-3.212134383176817</v>
      </c>
    </row>
    <row r="42" spans="2:8" ht="15" customHeight="1">
      <c r="B42" s="525">
        <v>36</v>
      </c>
      <c r="C42" s="526" t="s">
        <v>460</v>
      </c>
      <c r="D42" s="527">
        <v>76.933674</v>
      </c>
      <c r="E42" s="527">
        <v>15.376101</v>
      </c>
      <c r="F42" s="527">
        <v>22.868895999999996</v>
      </c>
      <c r="G42" s="527">
        <v>-80.0138220358487</v>
      </c>
      <c r="H42" s="528">
        <v>48.73013646307339</v>
      </c>
    </row>
    <row r="43" spans="2:8" ht="15" customHeight="1">
      <c r="B43" s="525">
        <v>37</v>
      </c>
      <c r="C43" s="526" t="s">
        <v>429</v>
      </c>
      <c r="D43" s="527">
        <v>1228.724854</v>
      </c>
      <c r="E43" s="527">
        <v>898.4690019999999</v>
      </c>
      <c r="F43" s="527">
        <v>1579.1402470000003</v>
      </c>
      <c r="G43" s="527">
        <v>-26.87793373145199</v>
      </c>
      <c r="H43" s="528">
        <v>75.75901266318817</v>
      </c>
    </row>
    <row r="44" spans="2:8" ht="15" customHeight="1">
      <c r="B44" s="525">
        <v>38</v>
      </c>
      <c r="C44" s="526" t="s">
        <v>504</v>
      </c>
      <c r="D44" s="527">
        <v>150.295487</v>
      </c>
      <c r="E44" s="527">
        <v>121.16390500000001</v>
      </c>
      <c r="F44" s="527">
        <v>14.737235</v>
      </c>
      <c r="G44" s="527">
        <v>-19.38287208850123</v>
      </c>
      <c r="H44" s="528">
        <v>-87.8369428585188</v>
      </c>
    </row>
    <row r="45" spans="2:8" ht="15" customHeight="1">
      <c r="B45" s="525">
        <v>39</v>
      </c>
      <c r="C45" s="526" t="s">
        <v>505</v>
      </c>
      <c r="D45" s="527">
        <v>4090.74069</v>
      </c>
      <c r="E45" s="527">
        <v>4392.313758</v>
      </c>
      <c r="F45" s="527">
        <v>4496.0162390000005</v>
      </c>
      <c r="G45" s="527">
        <v>7.372089576276707</v>
      </c>
      <c r="H45" s="528">
        <v>2.3609989339017545</v>
      </c>
    </row>
    <row r="46" spans="2:8" ht="15" customHeight="1">
      <c r="B46" s="525">
        <v>40</v>
      </c>
      <c r="C46" s="526" t="s">
        <v>506</v>
      </c>
      <c r="D46" s="527">
        <v>337.45238700000004</v>
      </c>
      <c r="E46" s="527">
        <v>76.56707899999999</v>
      </c>
      <c r="F46" s="527">
        <v>228.618235</v>
      </c>
      <c r="G46" s="527">
        <v>-77.31025710598989</v>
      </c>
      <c r="H46" s="528">
        <v>198.58555136993016</v>
      </c>
    </row>
    <row r="47" spans="2:8" ht="15" customHeight="1">
      <c r="B47" s="525">
        <v>41</v>
      </c>
      <c r="C47" s="526" t="s">
        <v>463</v>
      </c>
      <c r="D47" s="527">
        <v>17.120677999999998</v>
      </c>
      <c r="E47" s="527">
        <v>2.032536</v>
      </c>
      <c r="F47" s="527">
        <v>0.026332</v>
      </c>
      <c r="G47" s="527">
        <v>-88.12818043771398</v>
      </c>
      <c r="H47" s="528">
        <v>-98.70447559108425</v>
      </c>
    </row>
    <row r="48" spans="2:8" ht="15" customHeight="1">
      <c r="B48" s="525">
        <v>42</v>
      </c>
      <c r="C48" s="526" t="s">
        <v>464</v>
      </c>
      <c r="D48" s="527">
        <v>473.17785000000003</v>
      </c>
      <c r="E48" s="527">
        <v>400.07193299999994</v>
      </c>
      <c r="F48" s="527">
        <v>536.566382</v>
      </c>
      <c r="G48" s="527">
        <v>-15.449987145425354</v>
      </c>
      <c r="H48" s="528">
        <v>34.11747681884998</v>
      </c>
    </row>
    <row r="49" spans="2:8" ht="15" customHeight="1">
      <c r="B49" s="525">
        <v>43</v>
      </c>
      <c r="C49" s="526" t="s">
        <v>385</v>
      </c>
      <c r="D49" s="527">
        <v>438.88871</v>
      </c>
      <c r="E49" s="527">
        <v>934.401694</v>
      </c>
      <c r="F49" s="527">
        <v>475.05678500000005</v>
      </c>
      <c r="G49" s="527">
        <v>112.901738575139</v>
      </c>
      <c r="H49" s="528">
        <v>-49.159254734827144</v>
      </c>
    </row>
    <row r="50" spans="2:8" ht="15" customHeight="1">
      <c r="B50" s="525">
        <v>44</v>
      </c>
      <c r="C50" s="526" t="s">
        <v>507</v>
      </c>
      <c r="D50" s="527">
        <v>102.19635299999999</v>
      </c>
      <c r="E50" s="527">
        <v>126.225619</v>
      </c>
      <c r="F50" s="527">
        <v>118.77890000000001</v>
      </c>
      <c r="G50" s="527">
        <v>23.51284101106819</v>
      </c>
      <c r="H50" s="528">
        <v>-5.89953058578385</v>
      </c>
    </row>
    <row r="51" spans="2:8" ht="15" customHeight="1">
      <c r="B51" s="525">
        <v>45</v>
      </c>
      <c r="C51" s="526" t="s">
        <v>508</v>
      </c>
      <c r="D51" s="527">
        <v>14526.307021999999</v>
      </c>
      <c r="E51" s="527">
        <v>4713.5167599999995</v>
      </c>
      <c r="F51" s="527">
        <v>5258.477803</v>
      </c>
      <c r="G51" s="527">
        <v>-67.55185779247672</v>
      </c>
      <c r="H51" s="528">
        <v>11.561665540784034</v>
      </c>
    </row>
    <row r="52" spans="2:8" ht="15" customHeight="1">
      <c r="B52" s="525">
        <v>46</v>
      </c>
      <c r="C52" s="526" t="s">
        <v>509</v>
      </c>
      <c r="D52" s="527">
        <v>211.239397</v>
      </c>
      <c r="E52" s="527">
        <v>91.991859</v>
      </c>
      <c r="F52" s="527">
        <v>750.6144289999999</v>
      </c>
      <c r="G52" s="527">
        <v>-56.45137208945924</v>
      </c>
      <c r="H52" s="528">
        <v>715.9574522784671</v>
      </c>
    </row>
    <row r="53" spans="2:8" ht="15" customHeight="1">
      <c r="B53" s="525">
        <v>47</v>
      </c>
      <c r="C53" s="526" t="s">
        <v>468</v>
      </c>
      <c r="D53" s="527">
        <v>1.880808</v>
      </c>
      <c r="E53" s="527">
        <v>14.930265</v>
      </c>
      <c r="F53" s="527">
        <v>20.886968000000003</v>
      </c>
      <c r="G53" s="527">
        <v>693.8218574144729</v>
      </c>
      <c r="H53" s="528">
        <v>39.896833713266346</v>
      </c>
    </row>
    <row r="54" spans="2:8" ht="15" customHeight="1">
      <c r="B54" s="525">
        <v>48</v>
      </c>
      <c r="C54" s="526" t="s">
        <v>469</v>
      </c>
      <c r="D54" s="527">
        <v>478.0448650000001</v>
      </c>
      <c r="E54" s="527">
        <v>344.66789800000004</v>
      </c>
      <c r="F54" s="527">
        <v>536.321663</v>
      </c>
      <c r="G54" s="527">
        <v>-27.9005124341206</v>
      </c>
      <c r="H54" s="528">
        <v>55.605342450546374</v>
      </c>
    </row>
    <row r="55" spans="2:8" ht="15" customHeight="1">
      <c r="B55" s="525">
        <v>49</v>
      </c>
      <c r="C55" s="526" t="s">
        <v>510</v>
      </c>
      <c r="D55" s="527">
        <v>99.77925099999999</v>
      </c>
      <c r="E55" s="527">
        <v>79.86977100000001</v>
      </c>
      <c r="F55" s="527">
        <v>109.220701</v>
      </c>
      <c r="G55" s="527">
        <v>-19.953527211784717</v>
      </c>
      <c r="H55" s="528">
        <v>36.748483979001264</v>
      </c>
    </row>
    <row r="56" spans="2:8" ht="15" customHeight="1">
      <c r="B56" s="525">
        <v>50</v>
      </c>
      <c r="C56" s="526" t="s">
        <v>511</v>
      </c>
      <c r="D56" s="527">
        <v>321.993158</v>
      </c>
      <c r="E56" s="527">
        <v>249.44921700000003</v>
      </c>
      <c r="F56" s="527">
        <v>405.78158499999995</v>
      </c>
      <c r="G56" s="527">
        <v>-22.5296529437436</v>
      </c>
      <c r="H56" s="528">
        <v>62.671019729037624</v>
      </c>
    </row>
    <row r="57" spans="2:13" ht="15" customHeight="1">
      <c r="B57" s="525">
        <v>51</v>
      </c>
      <c r="C57" s="526" t="s">
        <v>512</v>
      </c>
      <c r="D57" s="527">
        <v>2415.2967289999997</v>
      </c>
      <c r="E57" s="527">
        <v>2281.93036</v>
      </c>
      <c r="F57" s="527">
        <v>3613.252525000001</v>
      </c>
      <c r="G57" s="527">
        <v>-5.521738484497391</v>
      </c>
      <c r="H57" s="528">
        <v>58.34192788424977</v>
      </c>
      <c r="M57" s="203" t="s">
        <v>247</v>
      </c>
    </row>
    <row r="58" spans="2:8" ht="15" customHeight="1">
      <c r="B58" s="525">
        <v>52</v>
      </c>
      <c r="C58" s="526" t="s">
        <v>513</v>
      </c>
      <c r="D58" s="527">
        <v>185.82016300000004</v>
      </c>
      <c r="E58" s="527">
        <v>54.542640000000006</v>
      </c>
      <c r="F58" s="527">
        <v>45.84467200000001</v>
      </c>
      <c r="G58" s="527">
        <v>-70.64762019393987</v>
      </c>
      <c r="H58" s="528">
        <v>-15.947097536899562</v>
      </c>
    </row>
    <row r="59" spans="2:8" ht="15" customHeight="1">
      <c r="B59" s="525">
        <v>53</v>
      </c>
      <c r="C59" s="526" t="s">
        <v>514</v>
      </c>
      <c r="D59" s="527">
        <v>71.05623200000001</v>
      </c>
      <c r="E59" s="527">
        <v>64.959793</v>
      </c>
      <c r="F59" s="527">
        <v>54.496854</v>
      </c>
      <c r="G59" s="527">
        <v>-8.57973864980626</v>
      </c>
      <c r="H59" s="528">
        <v>-16.106792396952386</v>
      </c>
    </row>
    <row r="60" spans="2:8" ht="15" customHeight="1">
      <c r="B60" s="525">
        <v>54</v>
      </c>
      <c r="C60" s="526" t="s">
        <v>439</v>
      </c>
      <c r="D60" s="527">
        <v>595.4684060000001</v>
      </c>
      <c r="E60" s="527">
        <v>339.183829</v>
      </c>
      <c r="F60" s="527">
        <v>344.192434</v>
      </c>
      <c r="G60" s="527">
        <v>-43.03915613618635</v>
      </c>
      <c r="H60" s="528">
        <v>1.4766638535706846</v>
      </c>
    </row>
    <row r="61" spans="2:8" ht="15" customHeight="1">
      <c r="B61" s="525">
        <v>55</v>
      </c>
      <c r="C61" s="526" t="s">
        <v>515</v>
      </c>
      <c r="D61" s="527">
        <v>1528.8454349999997</v>
      </c>
      <c r="E61" s="527">
        <v>1241.218192</v>
      </c>
      <c r="F61" s="527">
        <v>1088.549544</v>
      </c>
      <c r="G61" s="527">
        <v>-18.81336310494983</v>
      </c>
      <c r="H61" s="528">
        <v>-12.29990415738284</v>
      </c>
    </row>
    <row r="62" spans="2:8" ht="15" customHeight="1">
      <c r="B62" s="525">
        <v>56</v>
      </c>
      <c r="C62" s="526" t="s">
        <v>472</v>
      </c>
      <c r="D62" s="527">
        <v>68.841978</v>
      </c>
      <c r="E62" s="527">
        <v>38.540053</v>
      </c>
      <c r="F62" s="527">
        <v>72.721041</v>
      </c>
      <c r="G62" s="527">
        <v>-44.0166390919215</v>
      </c>
      <c r="H62" s="528">
        <v>88.68951996511265</v>
      </c>
    </row>
    <row r="63" spans="2:8" ht="15" customHeight="1">
      <c r="B63" s="525">
        <v>57</v>
      </c>
      <c r="C63" s="526" t="s">
        <v>473</v>
      </c>
      <c r="D63" s="527">
        <v>2735.540299</v>
      </c>
      <c r="E63" s="527">
        <v>2123.077572</v>
      </c>
      <c r="F63" s="527">
        <v>4991.418286</v>
      </c>
      <c r="G63" s="527">
        <v>-22.389095390913837</v>
      </c>
      <c r="H63" s="528">
        <v>135.10296335041306</v>
      </c>
    </row>
    <row r="64" spans="2:8" ht="15" customHeight="1">
      <c r="B64" s="525">
        <v>58</v>
      </c>
      <c r="C64" s="526" t="s">
        <v>516</v>
      </c>
      <c r="D64" s="527">
        <v>280.57905900000003</v>
      </c>
      <c r="E64" s="527">
        <v>270.320253</v>
      </c>
      <c r="F64" s="527">
        <v>352.671769</v>
      </c>
      <c r="G64" s="527">
        <v>-3.6562978137295943</v>
      </c>
      <c r="H64" s="528">
        <v>30.46442694769155</v>
      </c>
    </row>
    <row r="65" spans="2:8" ht="15" customHeight="1">
      <c r="B65" s="525">
        <v>59</v>
      </c>
      <c r="C65" s="526" t="s">
        <v>517</v>
      </c>
      <c r="D65" s="527">
        <v>0.517239</v>
      </c>
      <c r="E65" s="527">
        <v>0.704399</v>
      </c>
      <c r="F65" s="527">
        <v>0.773757</v>
      </c>
      <c r="G65" s="527">
        <v>36.184433115058994</v>
      </c>
      <c r="H65" s="528">
        <v>9.846408072697429</v>
      </c>
    </row>
    <row r="66" spans="2:8" ht="15" customHeight="1">
      <c r="B66" s="525">
        <v>60</v>
      </c>
      <c r="C66" s="526" t="s">
        <v>475</v>
      </c>
      <c r="D66" s="527">
        <v>1160.530962</v>
      </c>
      <c r="E66" s="527">
        <v>532.653131</v>
      </c>
      <c r="F66" s="527">
        <v>1083.299324</v>
      </c>
      <c r="G66" s="527">
        <v>-54.102635048869985</v>
      </c>
      <c r="H66" s="528">
        <v>103.37800736592308</v>
      </c>
    </row>
    <row r="67" spans="2:8" ht="15" customHeight="1">
      <c r="B67" s="525">
        <v>61</v>
      </c>
      <c r="C67" s="526" t="s">
        <v>518</v>
      </c>
      <c r="D67" s="527">
        <v>240.594484</v>
      </c>
      <c r="E67" s="527">
        <v>247.919891</v>
      </c>
      <c r="F67" s="527">
        <v>285.057501</v>
      </c>
      <c r="G67" s="527">
        <v>3.044711116485942</v>
      </c>
      <c r="H67" s="528">
        <v>14.979681481063565</v>
      </c>
    </row>
    <row r="68" spans="2:8" ht="15" customHeight="1">
      <c r="B68" s="525">
        <v>62</v>
      </c>
      <c r="C68" s="526" t="s">
        <v>478</v>
      </c>
      <c r="D68" s="527">
        <v>1186.5842169999999</v>
      </c>
      <c r="E68" s="527">
        <v>930.1468729999999</v>
      </c>
      <c r="F68" s="527">
        <v>1526.446622</v>
      </c>
      <c r="G68" s="527">
        <v>-21.611390099924108</v>
      </c>
      <c r="H68" s="528">
        <v>64.10812811494557</v>
      </c>
    </row>
    <row r="69" spans="2:8" ht="15" customHeight="1">
      <c r="B69" s="525">
        <v>63</v>
      </c>
      <c r="C69" s="526" t="s">
        <v>519</v>
      </c>
      <c r="D69" s="527">
        <v>209.512932</v>
      </c>
      <c r="E69" s="527">
        <v>169.464447</v>
      </c>
      <c r="F69" s="527">
        <v>263.302528</v>
      </c>
      <c r="G69" s="527">
        <v>-19.1150420251863</v>
      </c>
      <c r="H69" s="528">
        <v>55.373314380213316</v>
      </c>
    </row>
    <row r="70" spans="2:8" ht="15" customHeight="1">
      <c r="B70" s="525">
        <v>64</v>
      </c>
      <c r="C70" s="526" t="s">
        <v>520</v>
      </c>
      <c r="D70" s="527">
        <v>143.106885</v>
      </c>
      <c r="E70" s="527">
        <v>153.437597</v>
      </c>
      <c r="F70" s="527">
        <v>1189.2349179999999</v>
      </c>
      <c r="G70" s="527">
        <v>7.2188783928879445</v>
      </c>
      <c r="H70" s="528">
        <v>675.0609637089141</v>
      </c>
    </row>
    <row r="71" spans="2:10" ht="15" customHeight="1">
      <c r="B71" s="530"/>
      <c r="C71" s="531" t="s">
        <v>371</v>
      </c>
      <c r="D71" s="532">
        <v>28184.391397000014</v>
      </c>
      <c r="E71" s="532">
        <v>25103.77786799999</v>
      </c>
      <c r="F71" s="532">
        <v>36240.159594</v>
      </c>
      <c r="G71" s="532">
        <v>-10.930211284703944</v>
      </c>
      <c r="H71" s="533">
        <v>44.36137773588115</v>
      </c>
      <c r="J71" s="203" t="s">
        <v>247</v>
      </c>
    </row>
    <row r="72" spans="2:8" ht="15" customHeight="1" thickBot="1">
      <c r="B72" s="534"/>
      <c r="C72" s="535" t="s">
        <v>372</v>
      </c>
      <c r="D72" s="536">
        <v>100067.029224</v>
      </c>
      <c r="E72" s="536">
        <v>87657.90698900001</v>
      </c>
      <c r="F72" s="536">
        <v>118121.566394</v>
      </c>
      <c r="G72" s="536">
        <v>-12.400810068241526</v>
      </c>
      <c r="H72" s="537">
        <v>34.752893893328775</v>
      </c>
    </row>
    <row r="73" ht="13.5" thickTop="1">
      <c r="B73" s="42" t="s">
        <v>374</v>
      </c>
    </row>
    <row r="75" spans="4:6" ht="12.75">
      <c r="D75" s="529"/>
      <c r="E75" s="529"/>
      <c r="F75" s="529"/>
    </row>
    <row r="77" ht="12.75">
      <c r="D77" s="221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8"/>
  <sheetViews>
    <sheetView zoomScalePageLayoutView="0" workbookViewId="0" topLeftCell="C1">
      <selection activeCell="G22" sqref="G22"/>
    </sheetView>
  </sheetViews>
  <sheetFormatPr defaultColWidth="9.140625" defaultRowHeight="15"/>
  <cols>
    <col min="3" max="3" width="4.421875" style="0" customWidth="1"/>
    <col min="4" max="4" width="4.8515625" style="0" customWidth="1"/>
    <col min="5" max="5" width="6.421875" style="0" customWidth="1"/>
    <col min="6" max="6" width="15.7109375" style="0" customWidth="1"/>
    <col min="7" max="7" width="13.00390625" style="0" customWidth="1"/>
    <col min="8" max="8" width="11.00390625" style="0" customWidth="1"/>
    <col min="9" max="9" width="12.8515625" style="0" customWidth="1"/>
    <col min="10" max="10" width="10.57421875" style="0" bestFit="1" customWidth="1"/>
    <col min="11" max="11" width="11.57421875" style="0" customWidth="1"/>
    <col min="12" max="13" width="9.28125" style="0" bestFit="1" customWidth="1"/>
    <col min="15" max="16" width="9.28125" style="0" bestFit="1" customWidth="1"/>
    <col min="18" max="18" width="10.28125" style="0" bestFit="1" customWidth="1"/>
  </cols>
  <sheetData>
    <row r="1" spans="2:13" ht="15">
      <c r="B1" s="1482" t="s">
        <v>977</v>
      </c>
      <c r="C1" s="1482"/>
      <c r="D1" s="1482"/>
      <c r="E1" s="1482"/>
      <c r="F1" s="1482"/>
      <c r="G1" s="1482"/>
      <c r="H1" s="1482"/>
      <c r="I1" s="1482"/>
      <c r="J1" s="1482"/>
      <c r="K1" s="1482"/>
      <c r="L1" s="1482"/>
      <c r="M1" s="1482"/>
    </row>
    <row r="2" spans="2:13" ht="15.75">
      <c r="B2" s="1483" t="s">
        <v>978</v>
      </c>
      <c r="C2" s="1483"/>
      <c r="D2" s="1483"/>
      <c r="E2" s="1483"/>
      <c r="F2" s="1483"/>
      <c r="G2" s="1483"/>
      <c r="H2" s="1483"/>
      <c r="I2" s="1483"/>
      <c r="J2" s="1483"/>
      <c r="K2" s="1483"/>
      <c r="L2" s="1483"/>
      <c r="M2" s="1483"/>
    </row>
    <row r="3" spans="2:13" ht="15.75" thickBot="1">
      <c r="B3" s="1484" t="s">
        <v>557</v>
      </c>
      <c r="C3" s="1484"/>
      <c r="D3" s="1484"/>
      <c r="E3" s="1484"/>
      <c r="F3" s="1484"/>
      <c r="G3" s="1484"/>
      <c r="H3" s="1484"/>
      <c r="I3" s="1484"/>
      <c r="J3" s="1484"/>
      <c r="K3" s="1484"/>
      <c r="L3" s="1484"/>
      <c r="M3" s="1484"/>
    </row>
    <row r="4" spans="2:13" ht="15.75" thickTop="1">
      <c r="B4" s="1485" t="s">
        <v>979</v>
      </c>
      <c r="C4" s="1486"/>
      <c r="D4" s="1486"/>
      <c r="E4" s="1486"/>
      <c r="F4" s="1487"/>
      <c r="G4" s="1494" t="s">
        <v>41</v>
      </c>
      <c r="H4" s="1487"/>
      <c r="I4" s="1494" t="s">
        <v>288</v>
      </c>
      <c r="J4" s="1487"/>
      <c r="K4" s="1495" t="s">
        <v>980</v>
      </c>
      <c r="L4" s="1497" t="s">
        <v>561</v>
      </c>
      <c r="M4" s="1498"/>
    </row>
    <row r="5" spans="2:13" ht="15">
      <c r="B5" s="1488"/>
      <c r="C5" s="1489"/>
      <c r="D5" s="1489"/>
      <c r="E5" s="1489"/>
      <c r="F5" s="1490"/>
      <c r="G5" s="1492"/>
      <c r="H5" s="1493"/>
      <c r="I5" s="1492"/>
      <c r="J5" s="1493"/>
      <c r="K5" s="1496"/>
      <c r="L5" s="1499" t="s">
        <v>144</v>
      </c>
      <c r="M5" s="1500"/>
    </row>
    <row r="6" spans="2:13" ht="15">
      <c r="B6" s="1491"/>
      <c r="C6" s="1492"/>
      <c r="D6" s="1492"/>
      <c r="E6" s="1492"/>
      <c r="F6" s="1493"/>
      <c r="G6" s="1182" t="s">
        <v>1036</v>
      </c>
      <c r="H6" s="1182" t="s">
        <v>79</v>
      </c>
      <c r="I6" s="1182" t="str">
        <f>G6</f>
        <v>Seven Months </v>
      </c>
      <c r="J6" s="1182" t="s">
        <v>79</v>
      </c>
      <c r="K6" s="1182" t="str">
        <f>I6</f>
        <v>Seven Months </v>
      </c>
      <c r="L6" s="1183" t="s">
        <v>42</v>
      </c>
      <c r="M6" s="1184" t="s">
        <v>105</v>
      </c>
    </row>
    <row r="7" spans="2:18" ht="15">
      <c r="B7" s="1185" t="s">
        <v>981</v>
      </c>
      <c r="C7" s="1186"/>
      <c r="D7" s="1186"/>
      <c r="E7" s="1186"/>
      <c r="F7" s="1186"/>
      <c r="G7" s="1187">
        <v>11692.500000000058</v>
      </c>
      <c r="H7" s="1187">
        <v>108319.79999999999</v>
      </c>
      <c r="I7" s="1187">
        <v>154782.74999999994</v>
      </c>
      <c r="J7" s="1187">
        <v>140418.5478419959</v>
      </c>
      <c r="K7" s="1188">
        <v>-10657.172930667468</v>
      </c>
      <c r="L7" s="1189" t="s">
        <v>103</v>
      </c>
      <c r="M7" s="1190" t="s">
        <v>103</v>
      </c>
      <c r="O7" s="1209"/>
      <c r="P7" s="1209"/>
      <c r="Q7" s="1209"/>
      <c r="R7" s="1209"/>
    </row>
    <row r="8" spans="2:18" ht="15">
      <c r="B8" s="1191"/>
      <c r="C8" s="1192" t="s">
        <v>982</v>
      </c>
      <c r="D8" s="1192"/>
      <c r="E8" s="1192"/>
      <c r="F8" s="1192"/>
      <c r="G8" s="1193">
        <v>56973.5</v>
      </c>
      <c r="H8" s="1193">
        <v>98276.29999999999</v>
      </c>
      <c r="I8" s="1193">
        <v>38609.95</v>
      </c>
      <c r="J8" s="1193">
        <v>74866.12190195237</v>
      </c>
      <c r="K8" s="1194">
        <v>47176.35374515098</v>
      </c>
      <c r="L8" s="1194">
        <v>-32.23173931740196</v>
      </c>
      <c r="M8" s="1195">
        <v>22.18703661919008</v>
      </c>
      <c r="O8" s="1209"/>
      <c r="P8" s="1209"/>
      <c r="Q8" s="1209"/>
      <c r="R8" s="1209"/>
    </row>
    <row r="9" spans="2:18" ht="15">
      <c r="B9" s="1191"/>
      <c r="C9" s="1192"/>
      <c r="D9" s="1192" t="s">
        <v>983</v>
      </c>
      <c r="E9" s="1192"/>
      <c r="F9" s="1192"/>
      <c r="G9" s="1193">
        <v>0</v>
      </c>
      <c r="H9" s="1193">
        <v>0</v>
      </c>
      <c r="I9" s="1193">
        <v>0</v>
      </c>
      <c r="J9" s="1193">
        <v>0</v>
      </c>
      <c r="K9" s="1194">
        <v>0</v>
      </c>
      <c r="L9" s="1194" t="s">
        <v>103</v>
      </c>
      <c r="M9" s="1195" t="s">
        <v>103</v>
      </c>
      <c r="O9" s="1209"/>
      <c r="P9" s="1209"/>
      <c r="Q9" s="1209"/>
      <c r="R9" s="1209"/>
    </row>
    <row r="10" spans="2:18" ht="15">
      <c r="B10" s="1191"/>
      <c r="C10" s="1192"/>
      <c r="D10" s="1192" t="s">
        <v>984</v>
      </c>
      <c r="E10" s="1192"/>
      <c r="F10" s="1192"/>
      <c r="G10" s="1193">
        <v>56973.5</v>
      </c>
      <c r="H10" s="1193">
        <v>98276.29999999999</v>
      </c>
      <c r="I10" s="1193">
        <v>38609.95</v>
      </c>
      <c r="J10" s="1193">
        <v>74866.12190195237</v>
      </c>
      <c r="K10" s="1194">
        <v>47176.35374515098</v>
      </c>
      <c r="L10" s="1194">
        <v>-32.23173931740196</v>
      </c>
      <c r="M10" s="1195">
        <v>22.18703661919008</v>
      </c>
      <c r="O10" s="1209"/>
      <c r="P10" s="1209"/>
      <c r="Q10" s="1209"/>
      <c r="R10" s="1209"/>
    </row>
    <row r="11" spans="2:18" ht="15">
      <c r="B11" s="1191"/>
      <c r="C11" s="1192" t="s">
        <v>985</v>
      </c>
      <c r="D11" s="1192"/>
      <c r="E11" s="1192"/>
      <c r="F11" s="1192"/>
      <c r="G11" s="1193">
        <v>-436129.70000000007</v>
      </c>
      <c r="H11" s="1193">
        <v>-761773</v>
      </c>
      <c r="I11" s="1193">
        <v>-339635.50000000006</v>
      </c>
      <c r="J11" s="1193">
        <v>-756487.8188538766</v>
      </c>
      <c r="K11" s="1194">
        <v>-548547.6834949575</v>
      </c>
      <c r="L11" s="1194">
        <v>-22.125115533292046</v>
      </c>
      <c r="M11" s="1195">
        <v>61.510702943289914</v>
      </c>
      <c r="O11" s="1209"/>
      <c r="P11" s="1209"/>
      <c r="Q11" s="1209"/>
      <c r="R11" s="1209"/>
    </row>
    <row r="12" spans="2:18" ht="15">
      <c r="B12" s="1191"/>
      <c r="C12" s="1192"/>
      <c r="D12" s="1192" t="s">
        <v>983</v>
      </c>
      <c r="E12" s="1192"/>
      <c r="F12" s="1192"/>
      <c r="G12" s="1193">
        <v>-66572.3</v>
      </c>
      <c r="H12" s="1193">
        <v>-112044.59999999999</v>
      </c>
      <c r="I12" s="1193">
        <v>-25466.2</v>
      </c>
      <c r="J12" s="1193">
        <v>-68724.40000000001</v>
      </c>
      <c r="K12" s="1194">
        <v>-62182.2</v>
      </c>
      <c r="L12" s="1194">
        <v>-61.74655224470238</v>
      </c>
      <c r="M12" s="1195">
        <v>144.1754168270099</v>
      </c>
      <c r="O12" s="1209"/>
      <c r="P12" s="1209"/>
      <c r="Q12" s="1209"/>
      <c r="R12" s="1209"/>
    </row>
    <row r="13" spans="2:18" ht="15">
      <c r="B13" s="1191"/>
      <c r="C13" s="1192"/>
      <c r="D13" s="1192" t="s">
        <v>984</v>
      </c>
      <c r="E13" s="1192"/>
      <c r="F13" s="1192"/>
      <c r="G13" s="1193">
        <v>-369557.4</v>
      </c>
      <c r="H13" s="1193">
        <v>-649728.4</v>
      </c>
      <c r="I13" s="1193">
        <v>-314169.30000000005</v>
      </c>
      <c r="J13" s="1193">
        <v>-687763.4188538765</v>
      </c>
      <c r="K13" s="1194">
        <v>-486365.4834949575</v>
      </c>
      <c r="L13" s="1194">
        <v>-14.987685268918966</v>
      </c>
      <c r="M13" s="1195">
        <v>54.809996869508694</v>
      </c>
      <c r="O13" s="1209"/>
      <c r="P13" s="1209"/>
      <c r="Q13" s="1209"/>
      <c r="R13" s="1209"/>
    </row>
    <row r="14" spans="2:18" ht="15">
      <c r="B14" s="1185"/>
      <c r="C14" s="1186" t="s">
        <v>986</v>
      </c>
      <c r="D14" s="1186"/>
      <c r="E14" s="1186"/>
      <c r="F14" s="1186"/>
      <c r="G14" s="1196">
        <v>-379156.2</v>
      </c>
      <c r="H14" s="1196">
        <v>-663496.7000000001</v>
      </c>
      <c r="I14" s="1196">
        <v>-301025.55000000005</v>
      </c>
      <c r="J14" s="1196">
        <v>-681621.6969519241</v>
      </c>
      <c r="K14" s="1197">
        <v>-501371.32974980655</v>
      </c>
      <c r="L14" s="1197">
        <v>-20.60645454300891</v>
      </c>
      <c r="M14" s="1198">
        <v>66.5544103315504</v>
      </c>
      <c r="O14" s="1209"/>
      <c r="P14" s="1209"/>
      <c r="Q14" s="1209"/>
      <c r="R14" s="1209"/>
    </row>
    <row r="15" spans="2:18" ht="15">
      <c r="B15" s="1185"/>
      <c r="C15" s="1186" t="s">
        <v>987</v>
      </c>
      <c r="D15" s="1186"/>
      <c r="E15" s="1186"/>
      <c r="F15" s="1186"/>
      <c r="G15" s="1196">
        <v>9156.400000000001</v>
      </c>
      <c r="H15" s="1196">
        <v>27617.499999999996</v>
      </c>
      <c r="I15" s="1196">
        <v>2814.099999999984</v>
      </c>
      <c r="J15" s="1196">
        <v>9849.316562355205</v>
      </c>
      <c r="K15" s="1197">
        <v>4585.305018496954</v>
      </c>
      <c r="L15" s="1197">
        <v>-69.26630553492657</v>
      </c>
      <c r="M15" s="1198">
        <v>62.9403723569518</v>
      </c>
      <c r="O15" s="1209"/>
      <c r="P15" s="1209"/>
      <c r="Q15" s="1209"/>
      <c r="R15" s="1209"/>
    </row>
    <row r="16" spans="2:18" ht="15">
      <c r="B16" s="1191"/>
      <c r="C16" s="1192"/>
      <c r="D16" s="1192" t="s">
        <v>988</v>
      </c>
      <c r="E16" s="1192"/>
      <c r="F16" s="1192"/>
      <c r="G16" s="1193">
        <v>80844</v>
      </c>
      <c r="H16" s="1193">
        <v>149288.4</v>
      </c>
      <c r="I16" s="1193">
        <v>75213.19999999998</v>
      </c>
      <c r="J16" s="1193">
        <v>138471.8332969741</v>
      </c>
      <c r="K16" s="1194">
        <v>86623.3975154003</v>
      </c>
      <c r="L16" s="1194">
        <v>-6.965019049032733</v>
      </c>
      <c r="M16" s="1195">
        <v>15.170472091867282</v>
      </c>
      <c r="O16" s="1209"/>
      <c r="P16" s="1209"/>
      <c r="Q16" s="1209"/>
      <c r="R16" s="1209"/>
    </row>
    <row r="17" spans="2:18" ht="15">
      <c r="B17" s="1191"/>
      <c r="C17" s="1192"/>
      <c r="D17" s="1192"/>
      <c r="E17" s="1192" t="s">
        <v>989</v>
      </c>
      <c r="F17" s="1192"/>
      <c r="G17" s="1193">
        <v>29142.5</v>
      </c>
      <c r="H17" s="1193">
        <v>53428.6</v>
      </c>
      <c r="I17" s="1193">
        <v>22968.1</v>
      </c>
      <c r="J17" s="1193">
        <v>41765.30029302476</v>
      </c>
      <c r="K17" s="1194">
        <v>29873.683311248788</v>
      </c>
      <c r="L17" s="1194">
        <v>-21.18692631037146</v>
      </c>
      <c r="M17" s="1195">
        <v>30.06597546705558</v>
      </c>
      <c r="O17" s="1209"/>
      <c r="P17" s="1209"/>
      <c r="Q17" s="1209"/>
      <c r="R17" s="1209"/>
    </row>
    <row r="18" spans="2:18" ht="15">
      <c r="B18" s="1191"/>
      <c r="C18" s="1192"/>
      <c r="D18" s="1192"/>
      <c r="E18" s="1192" t="s">
        <v>990</v>
      </c>
      <c r="F18" s="1192"/>
      <c r="G18" s="1193">
        <v>16702.600000000002</v>
      </c>
      <c r="H18" s="1193">
        <v>32481.100000000006</v>
      </c>
      <c r="I18" s="1193">
        <v>21365.1</v>
      </c>
      <c r="J18" s="1193">
        <v>38330.795999999995</v>
      </c>
      <c r="K18" s="1194">
        <v>13931.007150000001</v>
      </c>
      <c r="L18" s="1194">
        <v>27.91481565744253</v>
      </c>
      <c r="M18" s="1195">
        <v>-34.79549756378391</v>
      </c>
      <c r="O18" s="1209"/>
      <c r="P18" s="1209"/>
      <c r="Q18" s="1209"/>
      <c r="R18" s="1209"/>
    </row>
    <row r="19" spans="2:18" ht="15">
      <c r="B19" s="1191"/>
      <c r="C19" s="1192"/>
      <c r="D19" s="1192"/>
      <c r="E19" s="1192" t="s">
        <v>984</v>
      </c>
      <c r="F19" s="1192"/>
      <c r="G19" s="1193">
        <v>34998.9</v>
      </c>
      <c r="H19" s="1193">
        <v>63378.7</v>
      </c>
      <c r="I19" s="1193">
        <v>30879.999999999996</v>
      </c>
      <c r="J19" s="1193">
        <v>58375.737003949354</v>
      </c>
      <c r="K19" s="1194">
        <v>42818.70705415151</v>
      </c>
      <c r="L19" s="1194">
        <v>-11.768655586318445</v>
      </c>
      <c r="M19" s="1195">
        <v>38.661616108003614</v>
      </c>
      <c r="O19" s="1209"/>
      <c r="P19" s="1209"/>
      <c r="Q19" s="1209"/>
      <c r="R19" s="1209"/>
    </row>
    <row r="20" spans="2:18" ht="15">
      <c r="B20" s="1191"/>
      <c r="C20" s="1192"/>
      <c r="D20" s="1192" t="s">
        <v>991</v>
      </c>
      <c r="E20" s="1192"/>
      <c r="F20" s="1192"/>
      <c r="G20" s="1193">
        <v>-71687.6</v>
      </c>
      <c r="H20" s="1193">
        <v>-121670.90000000001</v>
      </c>
      <c r="I20" s="1193">
        <v>-72399.1</v>
      </c>
      <c r="J20" s="1193">
        <v>-128622.5167346189</v>
      </c>
      <c r="K20" s="1194">
        <v>-82038.09249690335</v>
      </c>
      <c r="L20" s="1194">
        <v>0.9925007951165838</v>
      </c>
      <c r="M20" s="1195">
        <v>13.31369104989335</v>
      </c>
      <c r="O20" s="1209"/>
      <c r="P20" s="1209"/>
      <c r="Q20" s="1209"/>
      <c r="R20" s="1209"/>
    </row>
    <row r="21" spans="2:18" ht="15">
      <c r="B21" s="1191"/>
      <c r="C21" s="1192"/>
      <c r="D21" s="1192"/>
      <c r="E21" s="1192" t="s">
        <v>183</v>
      </c>
      <c r="F21" s="1192"/>
      <c r="G21" s="1193">
        <v>-26625.7</v>
      </c>
      <c r="H21" s="1193">
        <v>-43996.3</v>
      </c>
      <c r="I21" s="1193">
        <v>-23584.6</v>
      </c>
      <c r="J21" s="1193">
        <v>-44030.3472262944</v>
      </c>
      <c r="K21" s="1194">
        <v>-24699.48049610848</v>
      </c>
      <c r="L21" s="1194">
        <v>-11.421671542907802</v>
      </c>
      <c r="M21" s="1195">
        <v>4.72715456742317</v>
      </c>
      <c r="O21" s="1209"/>
      <c r="P21" s="1209"/>
      <c r="Q21" s="1209"/>
      <c r="R21" s="1209"/>
    </row>
    <row r="22" spans="2:18" ht="15">
      <c r="B22" s="1191"/>
      <c r="C22" s="1192"/>
      <c r="D22" s="1192"/>
      <c r="E22" s="1192" t="s">
        <v>989</v>
      </c>
      <c r="F22" s="1192"/>
      <c r="G22" s="1193">
        <v>-31505.5</v>
      </c>
      <c r="H22" s="1193">
        <v>-53190.2</v>
      </c>
      <c r="I22" s="1193">
        <v>-31936.100000000002</v>
      </c>
      <c r="J22" s="1193">
        <v>-56417.82106891056</v>
      </c>
      <c r="K22" s="1194">
        <v>-41601.49237247562</v>
      </c>
      <c r="L22" s="1194">
        <v>1.3667454888828985</v>
      </c>
      <c r="M22" s="1195">
        <v>30.264786158847244</v>
      </c>
      <c r="O22" s="1209"/>
      <c r="P22" s="1209"/>
      <c r="Q22" s="1209"/>
      <c r="R22" s="1209"/>
    </row>
    <row r="23" spans="2:18" ht="15">
      <c r="B23" s="1191"/>
      <c r="C23" s="1192"/>
      <c r="D23" s="1192"/>
      <c r="E23" s="1192"/>
      <c r="F23" s="1199" t="s">
        <v>992</v>
      </c>
      <c r="G23" s="1193">
        <v>-9953.8</v>
      </c>
      <c r="H23" s="1193">
        <v>-17065.4</v>
      </c>
      <c r="I23" s="1193">
        <v>-10789.3</v>
      </c>
      <c r="J23" s="1193">
        <v>-20139.01071919626</v>
      </c>
      <c r="K23" s="1194">
        <v>-17661.855311185012</v>
      </c>
      <c r="L23" s="1194">
        <v>8.393779260182043</v>
      </c>
      <c r="M23" s="1195">
        <v>63.697879484165014</v>
      </c>
      <c r="O23" s="1209"/>
      <c r="P23" s="1209"/>
      <c r="Q23" s="1209"/>
      <c r="R23" s="1209"/>
    </row>
    <row r="24" spans="2:18" ht="15">
      <c r="B24" s="1191"/>
      <c r="C24" s="1192"/>
      <c r="D24" s="1192"/>
      <c r="E24" s="1192" t="s">
        <v>993</v>
      </c>
      <c r="F24" s="1192"/>
      <c r="G24" s="1193">
        <v>-1413.4</v>
      </c>
      <c r="H24" s="1193">
        <v>-1974.8000000000002</v>
      </c>
      <c r="I24" s="1193">
        <v>-1287.3999999999999</v>
      </c>
      <c r="J24" s="1193">
        <v>-2100.2819999999997</v>
      </c>
      <c r="K24" s="1194">
        <v>-526.693</v>
      </c>
      <c r="L24" s="1194">
        <v>-8.914673836139812</v>
      </c>
      <c r="M24" s="1195">
        <v>-59.08862824297032</v>
      </c>
      <c r="O24" s="1209"/>
      <c r="P24" s="1209"/>
      <c r="Q24" s="1209"/>
      <c r="R24" s="1209"/>
    </row>
    <row r="25" spans="2:18" ht="15">
      <c r="B25" s="1191"/>
      <c r="C25" s="1192"/>
      <c r="D25" s="1192"/>
      <c r="E25" s="1192" t="s">
        <v>984</v>
      </c>
      <c r="F25" s="1192"/>
      <c r="G25" s="1193">
        <v>-12143</v>
      </c>
      <c r="H25" s="1193">
        <v>-22509.600000000002</v>
      </c>
      <c r="I25" s="1193">
        <v>-15591</v>
      </c>
      <c r="J25" s="1193">
        <v>-26074.06643941393</v>
      </c>
      <c r="K25" s="1194">
        <v>-15210.42662831925</v>
      </c>
      <c r="L25" s="1194">
        <v>28.394960059293425</v>
      </c>
      <c r="M25" s="1195">
        <v>-2.4409811537473445</v>
      </c>
      <c r="O25" s="1209"/>
      <c r="P25" s="1209"/>
      <c r="Q25" s="1209"/>
      <c r="R25" s="1209"/>
    </row>
    <row r="26" spans="2:18" ht="15">
      <c r="B26" s="1185"/>
      <c r="C26" s="1186" t="s">
        <v>994</v>
      </c>
      <c r="D26" s="1186"/>
      <c r="E26" s="1186"/>
      <c r="F26" s="1186"/>
      <c r="G26" s="1196">
        <v>-369999.80000000005</v>
      </c>
      <c r="H26" s="1196">
        <v>-635879.2000000001</v>
      </c>
      <c r="I26" s="1196">
        <v>-298211.45000000007</v>
      </c>
      <c r="J26" s="1196">
        <v>-671772.380389569</v>
      </c>
      <c r="K26" s="1197">
        <v>-496786.0247313096</v>
      </c>
      <c r="L26" s="1197">
        <v>-19.402267244468774</v>
      </c>
      <c r="M26" s="1198">
        <v>66.58851453601446</v>
      </c>
      <c r="O26" s="1209"/>
      <c r="P26" s="1209"/>
      <c r="Q26" s="1209"/>
      <c r="R26" s="1209"/>
    </row>
    <row r="27" spans="2:18" ht="15">
      <c r="B27" s="1185"/>
      <c r="C27" s="1186" t="s">
        <v>995</v>
      </c>
      <c r="D27" s="1186"/>
      <c r="E27" s="1186"/>
      <c r="F27" s="1186"/>
      <c r="G27" s="1196">
        <v>15604.000000000002</v>
      </c>
      <c r="H27" s="1196">
        <v>34242.5</v>
      </c>
      <c r="I27" s="1196">
        <v>14064.400000000001</v>
      </c>
      <c r="J27" s="1196">
        <v>34004.302274304115</v>
      </c>
      <c r="K27" s="1197">
        <v>10822.072922600815</v>
      </c>
      <c r="L27" s="1197">
        <v>-9.866700845936947</v>
      </c>
      <c r="M27" s="1198">
        <v>-23.05343333095749</v>
      </c>
      <c r="O27" s="1209"/>
      <c r="P27" s="1209"/>
      <c r="Q27" s="1209"/>
      <c r="R27" s="1209"/>
    </row>
    <row r="28" spans="2:18" ht="15">
      <c r="B28" s="1191"/>
      <c r="C28" s="1192"/>
      <c r="D28" s="1192" t="s">
        <v>996</v>
      </c>
      <c r="E28" s="1192"/>
      <c r="F28" s="1192"/>
      <c r="G28" s="1193">
        <v>19196.9</v>
      </c>
      <c r="H28" s="1193">
        <v>42831.5</v>
      </c>
      <c r="I28" s="1193">
        <v>20324</v>
      </c>
      <c r="J28" s="1193">
        <v>43085.13527430412</v>
      </c>
      <c r="K28" s="1194">
        <v>28034.233922600815</v>
      </c>
      <c r="L28" s="1194">
        <v>5.871260463929062</v>
      </c>
      <c r="M28" s="1195">
        <v>37.936596745723364</v>
      </c>
      <c r="O28" s="1209"/>
      <c r="P28" s="1209"/>
      <c r="Q28" s="1209"/>
      <c r="R28" s="1209"/>
    </row>
    <row r="29" spans="2:18" ht="15">
      <c r="B29" s="1191"/>
      <c r="C29" s="1192"/>
      <c r="D29" s="1192" t="s">
        <v>997</v>
      </c>
      <c r="E29" s="1192"/>
      <c r="F29" s="1192"/>
      <c r="G29" s="1193">
        <v>-3592.9</v>
      </c>
      <c r="H29" s="1193">
        <v>-8589</v>
      </c>
      <c r="I29" s="1193">
        <v>-6259.599999999999</v>
      </c>
      <c r="J29" s="1193">
        <v>-9080.832999999999</v>
      </c>
      <c r="K29" s="1194">
        <v>-17212.161</v>
      </c>
      <c r="L29" s="1194">
        <v>74.22138105708478</v>
      </c>
      <c r="M29" s="1195">
        <v>174.97221867211965</v>
      </c>
      <c r="O29" s="1209"/>
      <c r="P29" s="1209"/>
      <c r="Q29" s="1209"/>
      <c r="R29" s="1209"/>
    </row>
    <row r="30" spans="2:18" ht="15">
      <c r="B30" s="1185"/>
      <c r="C30" s="1186" t="s">
        <v>998</v>
      </c>
      <c r="D30" s="1186"/>
      <c r="E30" s="1186"/>
      <c r="F30" s="1186"/>
      <c r="G30" s="1196">
        <v>-354395.8</v>
      </c>
      <c r="H30" s="1196">
        <v>-601636.7000000001</v>
      </c>
      <c r="I30" s="1196">
        <v>-284147.05000000005</v>
      </c>
      <c r="J30" s="1196">
        <v>-637768.0781152648</v>
      </c>
      <c r="K30" s="1197">
        <v>-485963.95180870884</v>
      </c>
      <c r="L30" s="1197">
        <v>-19.822116966397445</v>
      </c>
      <c r="M30" s="1198">
        <v>71.02551365875831</v>
      </c>
      <c r="O30" s="1209"/>
      <c r="P30" s="1209"/>
      <c r="Q30" s="1209"/>
      <c r="R30" s="1209"/>
    </row>
    <row r="31" spans="2:18" ht="15">
      <c r="B31" s="1185"/>
      <c r="C31" s="1186" t="s">
        <v>999</v>
      </c>
      <c r="D31" s="1186"/>
      <c r="E31" s="1186"/>
      <c r="F31" s="1186"/>
      <c r="G31" s="1196">
        <v>366088.30000000005</v>
      </c>
      <c r="H31" s="1196">
        <v>709956.5</v>
      </c>
      <c r="I31" s="1196">
        <v>438929.8</v>
      </c>
      <c r="J31" s="1196">
        <v>778186.6259572608</v>
      </c>
      <c r="K31" s="1197">
        <v>475306.7788780413</v>
      </c>
      <c r="L31" s="1197">
        <v>19.897248833136686</v>
      </c>
      <c r="M31" s="1198">
        <v>8.287653031997678</v>
      </c>
      <c r="O31" s="1209"/>
      <c r="P31" s="1209"/>
      <c r="Q31" s="1209"/>
      <c r="R31" s="1209"/>
    </row>
    <row r="32" spans="2:18" ht="15">
      <c r="B32" s="1191"/>
      <c r="C32" s="1192"/>
      <c r="D32" s="1192" t="s">
        <v>1000</v>
      </c>
      <c r="E32" s="1192"/>
      <c r="F32" s="1192"/>
      <c r="G32" s="1193">
        <v>367248.80000000005</v>
      </c>
      <c r="H32" s="1193">
        <v>712522.2</v>
      </c>
      <c r="I32" s="1193">
        <v>440389.50000000006</v>
      </c>
      <c r="J32" s="1193">
        <v>781989.2541688632</v>
      </c>
      <c r="K32" s="1194">
        <v>476934.5262894495</v>
      </c>
      <c r="L32" s="1194">
        <v>19.9158445173953</v>
      </c>
      <c r="M32" s="1195">
        <v>8.298341874510953</v>
      </c>
      <c r="O32" s="1209"/>
      <c r="P32" s="1209"/>
      <c r="Q32" s="1209"/>
      <c r="R32" s="1209"/>
    </row>
    <row r="33" spans="2:18" ht="15">
      <c r="B33" s="1191"/>
      <c r="C33" s="1192"/>
      <c r="D33" s="1192"/>
      <c r="E33" s="1192" t="s">
        <v>1001</v>
      </c>
      <c r="F33" s="1192"/>
      <c r="G33" s="1193">
        <v>21627.500000000004</v>
      </c>
      <c r="H33" s="1193">
        <v>52855.40000000001</v>
      </c>
      <c r="I33" s="1193">
        <v>40163.3</v>
      </c>
      <c r="J33" s="1193">
        <v>70411.566</v>
      </c>
      <c r="K33" s="1194">
        <v>49173.623</v>
      </c>
      <c r="L33" s="1194">
        <v>85.70477401456478</v>
      </c>
      <c r="M33" s="1195">
        <v>22.43421979767598</v>
      </c>
      <c r="O33" s="1209"/>
      <c r="P33" s="1209"/>
      <c r="Q33" s="1209"/>
      <c r="R33" s="1209"/>
    </row>
    <row r="34" spans="2:18" ht="15">
      <c r="B34" s="1191"/>
      <c r="C34" s="1192"/>
      <c r="D34" s="1192"/>
      <c r="E34" s="1192" t="s">
        <v>1002</v>
      </c>
      <c r="F34" s="1192"/>
      <c r="G34" s="1193">
        <v>320934.60000000003</v>
      </c>
      <c r="H34" s="1193">
        <v>617278.8</v>
      </c>
      <c r="I34" s="1193">
        <v>375155.8</v>
      </c>
      <c r="J34" s="1193">
        <v>665064.1431496878</v>
      </c>
      <c r="K34" s="1194">
        <v>394567.0997933041</v>
      </c>
      <c r="L34" s="1194">
        <v>16.894781678260912</v>
      </c>
      <c r="M34" s="1195">
        <v>5.174196905206884</v>
      </c>
      <c r="O34" s="1209"/>
      <c r="P34" s="1209"/>
      <c r="Q34" s="1209"/>
      <c r="R34" s="1209"/>
    </row>
    <row r="35" spans="2:18" ht="15">
      <c r="B35" s="1191"/>
      <c r="C35" s="1192"/>
      <c r="D35" s="1192"/>
      <c r="E35" s="1192" t="s">
        <v>1003</v>
      </c>
      <c r="F35" s="1192"/>
      <c r="G35" s="1193">
        <v>24686.7</v>
      </c>
      <c r="H35" s="1193">
        <v>42388</v>
      </c>
      <c r="I35" s="1193">
        <v>25070.4</v>
      </c>
      <c r="J35" s="1193">
        <v>46513.545019175326</v>
      </c>
      <c r="K35" s="1194">
        <v>33193.80349614539</v>
      </c>
      <c r="L35" s="1194">
        <v>1.5542782145851817</v>
      </c>
      <c r="M35" s="1195">
        <v>32.40236891372052</v>
      </c>
      <c r="O35" s="1209"/>
      <c r="P35" s="1209"/>
      <c r="Q35" s="1209"/>
      <c r="R35" s="1209"/>
    </row>
    <row r="36" spans="2:18" ht="15">
      <c r="B36" s="1191"/>
      <c r="C36" s="1192"/>
      <c r="D36" s="1192"/>
      <c r="E36" s="1192" t="s">
        <v>1004</v>
      </c>
      <c r="F36" s="1192"/>
      <c r="G36" s="1193">
        <v>0</v>
      </c>
      <c r="H36" s="1193">
        <v>0</v>
      </c>
      <c r="I36" s="1193">
        <v>0</v>
      </c>
      <c r="J36" s="1193">
        <v>0</v>
      </c>
      <c r="K36" s="1194">
        <v>0</v>
      </c>
      <c r="L36" s="1194" t="s">
        <v>103</v>
      </c>
      <c r="M36" s="1195" t="s">
        <v>103</v>
      </c>
      <c r="O36" s="1209"/>
      <c r="P36" s="1209"/>
      <c r="Q36" s="1209"/>
      <c r="R36" s="1209"/>
    </row>
    <row r="37" spans="2:18" ht="15">
      <c r="B37" s="1191"/>
      <c r="C37" s="1192"/>
      <c r="D37" s="1192" t="s">
        <v>1005</v>
      </c>
      <c r="E37" s="1192"/>
      <c r="F37" s="1192"/>
      <c r="G37" s="1193">
        <v>-1160.5</v>
      </c>
      <c r="H37" s="1193">
        <v>-2565.7</v>
      </c>
      <c r="I37" s="1193">
        <v>-1459.7</v>
      </c>
      <c r="J37" s="1193">
        <v>-3802.62821160237</v>
      </c>
      <c r="K37" s="1194">
        <v>-1627.7474114081565</v>
      </c>
      <c r="L37" s="1194">
        <v>25.781990521327018</v>
      </c>
      <c r="M37" s="1195">
        <v>11.512462246225681</v>
      </c>
      <c r="O37" s="1209"/>
      <c r="P37" s="1209"/>
      <c r="Q37" s="1209"/>
      <c r="R37" s="1209"/>
    </row>
    <row r="38" spans="2:18" ht="15">
      <c r="B38" s="1185" t="s">
        <v>1006</v>
      </c>
      <c r="C38" s="1186" t="s">
        <v>1007</v>
      </c>
      <c r="D38" s="1186"/>
      <c r="E38" s="1186"/>
      <c r="F38" s="1186"/>
      <c r="G38" s="1196">
        <v>6259.500000000001</v>
      </c>
      <c r="H38" s="1196">
        <v>14811.4</v>
      </c>
      <c r="I38" s="1196">
        <v>8596.4</v>
      </c>
      <c r="J38" s="1196">
        <v>16987.335</v>
      </c>
      <c r="K38" s="1197">
        <v>9247.609999999999</v>
      </c>
      <c r="L38" s="1197">
        <v>37.333652847671516</v>
      </c>
      <c r="M38" s="1198">
        <v>7.575380391791896</v>
      </c>
      <c r="O38" s="1209"/>
      <c r="P38" s="1209"/>
      <c r="Q38" s="1209"/>
      <c r="R38" s="1209"/>
    </row>
    <row r="39" spans="2:18" ht="15">
      <c r="B39" s="1185" t="s">
        <v>1008</v>
      </c>
      <c r="C39" s="1185"/>
      <c r="D39" s="1186"/>
      <c r="E39" s="1186"/>
      <c r="F39" s="1186"/>
      <c r="G39" s="1196">
        <v>17952.00000000006</v>
      </c>
      <c r="H39" s="1196">
        <v>123131.20000000001</v>
      </c>
      <c r="I39" s="1196">
        <v>163379.14999999997</v>
      </c>
      <c r="J39" s="1196">
        <v>157405.88284199592</v>
      </c>
      <c r="K39" s="1197">
        <v>-1409.5629306674819</v>
      </c>
      <c r="L39" s="1197" t="s">
        <v>103</v>
      </c>
      <c r="M39" s="1198" t="s">
        <v>103</v>
      </c>
      <c r="O39" s="1209"/>
      <c r="P39" s="1209"/>
      <c r="Q39" s="1209"/>
      <c r="R39" s="1209"/>
    </row>
    <row r="40" spans="2:18" ht="15">
      <c r="B40" s="1185" t="s">
        <v>1009</v>
      </c>
      <c r="C40" s="1186" t="s">
        <v>1010</v>
      </c>
      <c r="D40" s="1186"/>
      <c r="E40" s="1186"/>
      <c r="F40" s="1186"/>
      <c r="G40" s="1196">
        <v>4517.770000000006</v>
      </c>
      <c r="H40" s="1196">
        <v>17720.65000000001</v>
      </c>
      <c r="I40" s="1196">
        <v>1995.6599999999926</v>
      </c>
      <c r="J40" s="1196">
        <v>21813.068638879493</v>
      </c>
      <c r="K40" s="1197">
        <v>22001.508240445182</v>
      </c>
      <c r="L40" s="1197">
        <v>-55.826436494111256</v>
      </c>
      <c r="M40" s="1198" t="s">
        <v>103</v>
      </c>
      <c r="O40" s="1209"/>
      <c r="P40" s="1209"/>
      <c r="Q40" s="1209"/>
      <c r="R40" s="1209"/>
    </row>
    <row r="41" spans="2:18" ht="15">
      <c r="B41" s="1191"/>
      <c r="C41" s="1192" t="s">
        <v>1011</v>
      </c>
      <c r="D41" s="1192"/>
      <c r="E41" s="1192"/>
      <c r="F41" s="1192"/>
      <c r="G41" s="1193">
        <v>1548.1</v>
      </c>
      <c r="H41" s="1193">
        <v>4382.599999999999</v>
      </c>
      <c r="I41" s="1193">
        <v>2260</v>
      </c>
      <c r="J41" s="1193">
        <v>5920.925</v>
      </c>
      <c r="K41" s="1194">
        <v>7600.026</v>
      </c>
      <c r="L41" s="1194" t="s">
        <v>103</v>
      </c>
      <c r="M41" s="1195">
        <v>236.28433628318584</v>
      </c>
      <c r="O41" s="1209"/>
      <c r="P41" s="1209"/>
      <c r="Q41" s="1209"/>
      <c r="R41" s="1209"/>
    </row>
    <row r="42" spans="2:18" ht="15">
      <c r="B42" s="1191"/>
      <c r="C42" s="1192" t="s">
        <v>1012</v>
      </c>
      <c r="D42" s="1192"/>
      <c r="E42" s="1192"/>
      <c r="F42" s="1192"/>
      <c r="G42" s="1193">
        <v>0</v>
      </c>
      <c r="H42" s="1193">
        <v>0</v>
      </c>
      <c r="I42" s="1193">
        <v>0</v>
      </c>
      <c r="J42" s="1193">
        <v>0</v>
      </c>
      <c r="K42" s="1194">
        <v>0</v>
      </c>
      <c r="L42" s="1194" t="s">
        <v>103</v>
      </c>
      <c r="M42" s="1195" t="s">
        <v>103</v>
      </c>
      <c r="O42" s="1209"/>
      <c r="P42" s="1209"/>
      <c r="Q42" s="1209"/>
      <c r="R42" s="1209"/>
    </row>
    <row r="43" spans="2:18" ht="15">
      <c r="B43" s="1191"/>
      <c r="C43" s="1192" t="s">
        <v>1013</v>
      </c>
      <c r="D43" s="1192"/>
      <c r="E43" s="1192"/>
      <c r="F43" s="1192"/>
      <c r="G43" s="1193">
        <v>-18625.6</v>
      </c>
      <c r="H43" s="1193">
        <v>-34584.49999999999</v>
      </c>
      <c r="I43" s="1193">
        <v>-19452.25</v>
      </c>
      <c r="J43" s="1193">
        <v>-30936.211076042604</v>
      </c>
      <c r="K43" s="1194">
        <v>-18967.34528605437</v>
      </c>
      <c r="L43" s="1194">
        <v>4.4382462846834585</v>
      </c>
      <c r="M43" s="1195">
        <v>-2.4927949925876476</v>
      </c>
      <c r="O43" s="1209"/>
      <c r="P43" s="1209"/>
      <c r="Q43" s="1209"/>
      <c r="R43" s="1209"/>
    </row>
    <row r="44" spans="2:18" ht="15">
      <c r="B44" s="1191"/>
      <c r="C44" s="1192"/>
      <c r="D44" s="1192" t="s">
        <v>1014</v>
      </c>
      <c r="E44" s="1192"/>
      <c r="F44" s="1192"/>
      <c r="G44" s="1193">
        <v>-1201.3</v>
      </c>
      <c r="H44" s="1193">
        <v>-2234.3</v>
      </c>
      <c r="I44" s="1193">
        <v>-1680.5499999999997</v>
      </c>
      <c r="J44" s="1193">
        <v>-338.91999999999985</v>
      </c>
      <c r="K44" s="1194">
        <v>-912.3707325815069</v>
      </c>
      <c r="L44" s="1194">
        <v>39.89428119537166</v>
      </c>
      <c r="M44" s="1195">
        <v>-45.709991813304754</v>
      </c>
      <c r="O44" s="1209"/>
      <c r="P44" s="1209"/>
      <c r="Q44" s="1209"/>
      <c r="R44" s="1209"/>
    </row>
    <row r="45" spans="2:18" ht="15">
      <c r="B45" s="1191"/>
      <c r="C45" s="1192"/>
      <c r="D45" s="1192" t="s">
        <v>984</v>
      </c>
      <c r="E45" s="1192"/>
      <c r="F45" s="1192"/>
      <c r="G45" s="1193">
        <v>-17424.3</v>
      </c>
      <c r="H45" s="1193">
        <v>-32350.199999999997</v>
      </c>
      <c r="I45" s="1193">
        <v>-17771.7</v>
      </c>
      <c r="J45" s="1193">
        <v>-30597.291076042606</v>
      </c>
      <c r="K45" s="1194">
        <v>-18054.97455347286</v>
      </c>
      <c r="L45" s="1194">
        <v>1.993767324942766</v>
      </c>
      <c r="M45" s="1195">
        <v>1.5939642998298353</v>
      </c>
      <c r="O45" s="1209"/>
      <c r="P45" s="1209"/>
      <c r="Q45" s="1209"/>
      <c r="R45" s="1209"/>
    </row>
    <row r="46" spans="2:18" ht="15">
      <c r="B46" s="1191"/>
      <c r="C46" s="1192" t="s">
        <v>1015</v>
      </c>
      <c r="D46" s="1192"/>
      <c r="E46" s="1192"/>
      <c r="F46" s="1192"/>
      <c r="G46" s="1193">
        <v>21595.270000000004</v>
      </c>
      <c r="H46" s="1193">
        <v>47922.55</v>
      </c>
      <c r="I46" s="1193">
        <v>19187.909999999993</v>
      </c>
      <c r="J46" s="1193">
        <v>46828.3547149221</v>
      </c>
      <c r="K46" s="1194">
        <v>33368.827526499554</v>
      </c>
      <c r="L46" s="1194">
        <v>-11.147626308909366</v>
      </c>
      <c r="M46" s="1195">
        <v>73.90548280922499</v>
      </c>
      <c r="O46" s="1209"/>
      <c r="P46" s="1209"/>
      <c r="Q46" s="1209"/>
      <c r="R46" s="1209"/>
    </row>
    <row r="47" spans="2:18" ht="15">
      <c r="B47" s="1191"/>
      <c r="C47" s="1192"/>
      <c r="D47" s="1192" t="s">
        <v>1014</v>
      </c>
      <c r="E47" s="1192"/>
      <c r="F47" s="1192"/>
      <c r="G47" s="1193">
        <v>15783.5</v>
      </c>
      <c r="H47" s="1193">
        <v>22912.300000000003</v>
      </c>
      <c r="I47" s="1193">
        <v>-7683.800000000001</v>
      </c>
      <c r="J47" s="1193">
        <v>16397.41</v>
      </c>
      <c r="K47" s="1194">
        <v>12323.289877670373</v>
      </c>
      <c r="L47" s="1194" t="s">
        <v>103</v>
      </c>
      <c r="M47" s="1195" t="s">
        <v>103</v>
      </c>
      <c r="O47" s="1209"/>
      <c r="P47" s="1209"/>
      <c r="Q47" s="1209"/>
      <c r="R47" s="1209"/>
    </row>
    <row r="48" spans="2:18" ht="15">
      <c r="B48" s="1191"/>
      <c r="C48" s="1192"/>
      <c r="D48" s="1192" t="s">
        <v>1016</v>
      </c>
      <c r="E48" s="1192"/>
      <c r="F48" s="1192"/>
      <c r="G48" s="1193">
        <v>3874.400000000001</v>
      </c>
      <c r="H48" s="1193">
        <v>11857.300000000001</v>
      </c>
      <c r="I48" s="1193">
        <v>16043.749999999996</v>
      </c>
      <c r="J48" s="1193">
        <v>19516.3547149221</v>
      </c>
      <c r="K48" s="1194">
        <v>23116.857648829173</v>
      </c>
      <c r="L48" s="1194" t="s">
        <v>103</v>
      </c>
      <c r="M48" s="1195">
        <v>44.08637412593177</v>
      </c>
      <c r="O48" s="1209"/>
      <c r="P48" s="1209"/>
      <c r="Q48" s="1209"/>
      <c r="R48" s="1209"/>
    </row>
    <row r="49" spans="2:18" ht="15">
      <c r="B49" s="1191"/>
      <c r="C49" s="1192"/>
      <c r="D49" s="1192"/>
      <c r="E49" s="1192" t="s">
        <v>1017</v>
      </c>
      <c r="F49" s="1192"/>
      <c r="G49" s="1193">
        <v>3904.300000000001</v>
      </c>
      <c r="H49" s="1193">
        <v>11919.400000000001</v>
      </c>
      <c r="I49" s="1193">
        <v>15061.349999999997</v>
      </c>
      <c r="J49" s="1193">
        <v>18153.499999999996</v>
      </c>
      <c r="K49" s="1194">
        <v>17921.96</v>
      </c>
      <c r="L49" s="1194">
        <v>285.7631329559714</v>
      </c>
      <c r="M49" s="1195">
        <v>18.99305175166903</v>
      </c>
      <c r="O49" s="1209"/>
      <c r="P49" s="1209"/>
      <c r="Q49" s="1209"/>
      <c r="R49" s="1209"/>
    </row>
    <row r="50" spans="2:18" ht="15">
      <c r="B50" s="1191"/>
      <c r="C50" s="1192"/>
      <c r="D50" s="1192"/>
      <c r="E50" s="1192"/>
      <c r="F50" s="1192" t="s">
        <v>1018</v>
      </c>
      <c r="G50" s="1193">
        <v>12824.300000000001</v>
      </c>
      <c r="H50" s="1193">
        <v>28961.2</v>
      </c>
      <c r="I50" s="1193">
        <v>23578.949999999997</v>
      </c>
      <c r="J50" s="1193">
        <v>35948.549999999996</v>
      </c>
      <c r="K50" s="1194">
        <v>26936.559999999998</v>
      </c>
      <c r="L50" s="1194">
        <v>83.86149731369349</v>
      </c>
      <c r="M50" s="1195">
        <v>14.239862250015378</v>
      </c>
      <c r="O50" s="1209"/>
      <c r="P50" s="1209"/>
      <c r="Q50" s="1209"/>
      <c r="R50" s="1209"/>
    </row>
    <row r="51" spans="2:18" ht="15">
      <c r="B51" s="1191"/>
      <c r="C51" s="1192"/>
      <c r="D51" s="1192"/>
      <c r="E51" s="1192"/>
      <c r="F51" s="1192" t="s">
        <v>1019</v>
      </c>
      <c r="G51" s="1193">
        <v>-8920</v>
      </c>
      <c r="H51" s="1193">
        <v>-17041.8</v>
      </c>
      <c r="I51" s="1193">
        <v>-8517.6</v>
      </c>
      <c r="J51" s="1193">
        <v>-17795.05</v>
      </c>
      <c r="K51" s="1194">
        <v>-9014.6</v>
      </c>
      <c r="L51" s="1194">
        <v>-4.511210762331842</v>
      </c>
      <c r="M51" s="1195">
        <v>5.8349769888231435</v>
      </c>
      <c r="O51" s="1209"/>
      <c r="P51" s="1209"/>
      <c r="Q51" s="1209"/>
      <c r="R51" s="1209"/>
    </row>
    <row r="52" spans="2:18" ht="15">
      <c r="B52" s="1191"/>
      <c r="C52" s="1192"/>
      <c r="D52" s="1192"/>
      <c r="E52" s="1192" t="s">
        <v>1020</v>
      </c>
      <c r="F52" s="1192"/>
      <c r="G52" s="1193">
        <v>-29.900000000000002</v>
      </c>
      <c r="H52" s="1193">
        <v>-62.10000000000001</v>
      </c>
      <c r="I52" s="1193">
        <v>982.4</v>
      </c>
      <c r="J52" s="1193">
        <v>1362.8547149221058</v>
      </c>
      <c r="K52" s="1194">
        <v>5194.897648829172</v>
      </c>
      <c r="L52" s="1194" t="s">
        <v>103</v>
      </c>
      <c r="M52" s="1195">
        <v>428.7965847749564</v>
      </c>
      <c r="O52" s="1209"/>
      <c r="P52" s="1209"/>
      <c r="Q52" s="1209"/>
      <c r="R52" s="1209"/>
    </row>
    <row r="53" spans="2:18" ht="15">
      <c r="B53" s="1191"/>
      <c r="C53" s="1192"/>
      <c r="D53" s="1192" t="s">
        <v>1021</v>
      </c>
      <c r="E53" s="1192"/>
      <c r="F53" s="1192"/>
      <c r="G53" s="1193">
        <v>2573.6000000000004</v>
      </c>
      <c r="H53" s="1193">
        <v>14318.599999999999</v>
      </c>
      <c r="I53" s="1193">
        <v>11735.5</v>
      </c>
      <c r="J53" s="1193">
        <v>14982.299999999994</v>
      </c>
      <c r="K53" s="1194">
        <v>-2051.999999999994</v>
      </c>
      <c r="L53" s="1194">
        <v>355.9954926950574</v>
      </c>
      <c r="M53" s="1200">
        <v>-117.48540752417873</v>
      </c>
      <c r="O53" s="1209"/>
      <c r="P53" s="1209"/>
      <c r="Q53" s="1209"/>
      <c r="R53" s="1209"/>
    </row>
    <row r="54" spans="2:18" ht="15">
      <c r="B54" s="1191"/>
      <c r="C54" s="1192"/>
      <c r="D54" s="1192"/>
      <c r="E54" s="1192" t="s">
        <v>1022</v>
      </c>
      <c r="F54" s="1192"/>
      <c r="G54" s="1193">
        <v>-21.2</v>
      </c>
      <c r="H54" s="1193">
        <v>-20.2</v>
      </c>
      <c r="I54" s="1193">
        <v>36.2</v>
      </c>
      <c r="J54" s="1193">
        <v>-5.6000000000000005</v>
      </c>
      <c r="K54" s="1194">
        <v>127.39999999999999</v>
      </c>
      <c r="L54" s="1194" t="s">
        <v>103</v>
      </c>
      <c r="M54" s="1195">
        <v>251.93370165745847</v>
      </c>
      <c r="O54" s="1209"/>
      <c r="P54" s="1209"/>
      <c r="Q54" s="1209"/>
      <c r="R54" s="1209"/>
    </row>
    <row r="55" spans="2:18" ht="15">
      <c r="B55" s="1191"/>
      <c r="C55" s="1192"/>
      <c r="D55" s="1192"/>
      <c r="E55" s="1192" t="s">
        <v>1023</v>
      </c>
      <c r="F55" s="1192"/>
      <c r="G55" s="1193">
        <v>2594.8</v>
      </c>
      <c r="H55" s="1193">
        <v>14338.8</v>
      </c>
      <c r="I55" s="1193">
        <v>11699.3</v>
      </c>
      <c r="J55" s="1193">
        <v>14987.899999999994</v>
      </c>
      <c r="K55" s="1194">
        <v>-2179.399999999994</v>
      </c>
      <c r="L55" s="1194">
        <v>350.87482657622934</v>
      </c>
      <c r="M55" s="1195">
        <v>-118.62846495089445</v>
      </c>
      <c r="O55" s="1209"/>
      <c r="P55" s="1209"/>
      <c r="Q55" s="1209"/>
      <c r="R55" s="1209"/>
    </row>
    <row r="56" spans="2:18" ht="15">
      <c r="B56" s="1191"/>
      <c r="C56" s="1192"/>
      <c r="D56" s="1192" t="s">
        <v>1024</v>
      </c>
      <c r="E56" s="1192"/>
      <c r="F56" s="1192"/>
      <c r="G56" s="1193">
        <v>-636.23</v>
      </c>
      <c r="H56" s="1193">
        <v>-1165.65</v>
      </c>
      <c r="I56" s="1193">
        <v>-907.54</v>
      </c>
      <c r="J56" s="1193">
        <v>-4067.71</v>
      </c>
      <c r="K56" s="1194">
        <v>-19.32</v>
      </c>
      <c r="L56" s="1194">
        <v>42.64338368200177</v>
      </c>
      <c r="M56" s="1195">
        <v>-97.87116821297133</v>
      </c>
      <c r="O56" s="1209"/>
      <c r="P56" s="1209"/>
      <c r="Q56" s="1209"/>
      <c r="R56" s="1209"/>
    </row>
    <row r="57" spans="2:18" ht="15">
      <c r="B57" s="1185" t="s">
        <v>1025</v>
      </c>
      <c r="C57" s="1186"/>
      <c r="D57" s="1186"/>
      <c r="E57" s="1186"/>
      <c r="F57" s="1186"/>
      <c r="G57" s="1196">
        <v>22469.770000000077</v>
      </c>
      <c r="H57" s="1196">
        <v>140851.85000000003</v>
      </c>
      <c r="I57" s="1196">
        <v>165374.80999999994</v>
      </c>
      <c r="J57" s="1196">
        <v>179218.95148087537</v>
      </c>
      <c r="K57" s="1197">
        <v>20591.945309777744</v>
      </c>
      <c r="L57" s="1197">
        <v>635.9879963168264</v>
      </c>
      <c r="M57" s="1198" t="s">
        <v>103</v>
      </c>
      <c r="O57" s="1209"/>
      <c r="P57" s="1209"/>
      <c r="Q57" s="1209"/>
      <c r="R57" s="1209"/>
    </row>
    <row r="58" spans="2:18" ht="15">
      <c r="B58" s="1185" t="s">
        <v>1026</v>
      </c>
      <c r="C58" s="1186" t="s">
        <v>1027</v>
      </c>
      <c r="D58" s="1186"/>
      <c r="E58" s="1186"/>
      <c r="F58" s="1186"/>
      <c r="G58" s="1196">
        <v>12900.719999999914</v>
      </c>
      <c r="H58" s="1196">
        <v>18502.70000000001</v>
      </c>
      <c r="I58" s="1196">
        <v>761.600000000064</v>
      </c>
      <c r="J58" s="1196">
        <v>24716.5185191246</v>
      </c>
      <c r="K58" s="1197">
        <v>14335.814690222207</v>
      </c>
      <c r="L58" s="1197">
        <v>-94.09645353127524</v>
      </c>
      <c r="M58" s="1198">
        <v>1782.3286095353208</v>
      </c>
      <c r="O58" s="1209"/>
      <c r="P58" s="1209"/>
      <c r="Q58" s="1209"/>
      <c r="R58" s="1209"/>
    </row>
    <row r="59" spans="2:18" ht="15">
      <c r="B59" s="1185" t="s">
        <v>1028</v>
      </c>
      <c r="C59" s="1186"/>
      <c r="D59" s="1186"/>
      <c r="E59" s="1186"/>
      <c r="F59" s="1186"/>
      <c r="G59" s="1196">
        <v>35370.48999999999</v>
      </c>
      <c r="H59" s="1196">
        <v>159354.55000000005</v>
      </c>
      <c r="I59" s="1196">
        <v>166136.41</v>
      </c>
      <c r="J59" s="1196">
        <v>203935.46999999997</v>
      </c>
      <c r="K59" s="1197">
        <v>34927.75999999995</v>
      </c>
      <c r="L59" s="1197">
        <v>369.7034448773541</v>
      </c>
      <c r="M59" s="1198">
        <v>-78.97645675622825</v>
      </c>
      <c r="O59" s="1209"/>
      <c r="P59" s="1209"/>
      <c r="Q59" s="1209"/>
      <c r="R59" s="1209"/>
    </row>
    <row r="60" spans="2:18" ht="15">
      <c r="B60" s="1185" t="s">
        <v>1029</v>
      </c>
      <c r="C60" s="1186"/>
      <c r="D60" s="1186"/>
      <c r="E60" s="1186"/>
      <c r="F60" s="1186"/>
      <c r="G60" s="1196">
        <v>-35370.48999999999</v>
      </c>
      <c r="H60" s="1196">
        <v>-159354.55</v>
      </c>
      <c r="I60" s="1196">
        <v>-166136.41</v>
      </c>
      <c r="J60" s="1196">
        <v>-203935.47000000003</v>
      </c>
      <c r="K60" s="1196">
        <v>-34927.759999999944</v>
      </c>
      <c r="L60" s="1196">
        <v>369.7034448773541</v>
      </c>
      <c r="M60" s="1201">
        <v>-78.97645675622825</v>
      </c>
      <c r="O60" s="1209"/>
      <c r="P60" s="1209"/>
      <c r="Q60" s="1209"/>
      <c r="R60" s="1209"/>
    </row>
    <row r="61" spans="2:18" ht="15">
      <c r="B61" s="1191"/>
      <c r="C61" s="1192" t="s">
        <v>1030</v>
      </c>
      <c r="D61" s="1192"/>
      <c r="E61" s="1192"/>
      <c r="F61" s="1192"/>
      <c r="G61" s="1193">
        <v>-34735.78999999999</v>
      </c>
      <c r="H61" s="1193">
        <v>-158191.95</v>
      </c>
      <c r="I61" s="1193">
        <v>-166346.01</v>
      </c>
      <c r="J61" s="1193">
        <v>-203935.47000000003</v>
      </c>
      <c r="K61" s="1193">
        <v>-33970.019999999946</v>
      </c>
      <c r="L61" s="1193">
        <v>378.8893818162767</v>
      </c>
      <c r="M61" s="1202">
        <v>-79.57869864146429</v>
      </c>
      <c r="O61" s="1209"/>
      <c r="P61" s="1209"/>
      <c r="Q61" s="1209"/>
      <c r="R61" s="1209"/>
    </row>
    <row r="62" spans="2:18" ht="15">
      <c r="B62" s="1191"/>
      <c r="C62" s="1192"/>
      <c r="D62" s="1192" t="s">
        <v>1022</v>
      </c>
      <c r="E62" s="1192"/>
      <c r="F62" s="1192"/>
      <c r="G62" s="1193">
        <v>-18955.690000000002</v>
      </c>
      <c r="H62" s="1193">
        <v>-130352.95</v>
      </c>
      <c r="I62" s="1193">
        <v>-148615.49</v>
      </c>
      <c r="J62" s="1193">
        <v>-172887.02000000002</v>
      </c>
      <c r="K62" s="1193">
        <v>-22397.559999999918</v>
      </c>
      <c r="L62" s="1193">
        <v>684.0151954373594</v>
      </c>
      <c r="M62" s="1202">
        <v>-84.9291887406892</v>
      </c>
      <c r="O62" s="1209"/>
      <c r="P62" s="1209"/>
      <c r="Q62" s="1209"/>
      <c r="R62" s="1209"/>
    </row>
    <row r="63" spans="2:18" ht="15">
      <c r="B63" s="1191"/>
      <c r="C63" s="1192"/>
      <c r="D63" s="1192" t="s">
        <v>1023</v>
      </c>
      <c r="E63" s="1192"/>
      <c r="F63" s="1192"/>
      <c r="G63" s="1193">
        <v>-15780.099999999991</v>
      </c>
      <c r="H63" s="1193">
        <v>-27839</v>
      </c>
      <c r="I63" s="1193">
        <v>-17730.519999999997</v>
      </c>
      <c r="J63" s="1193">
        <v>-31048.449999999997</v>
      </c>
      <c r="K63" s="1193">
        <v>-11572.460000000028</v>
      </c>
      <c r="L63" s="1193">
        <v>12.359997718645687</v>
      </c>
      <c r="M63" s="1202">
        <v>-34.731412276684324</v>
      </c>
      <c r="O63" s="1209"/>
      <c r="P63" s="1209"/>
      <c r="Q63" s="1209"/>
      <c r="R63" s="1209"/>
    </row>
    <row r="64" spans="2:18" ht="15">
      <c r="B64" s="1191"/>
      <c r="C64" s="1192" t="s">
        <v>1031</v>
      </c>
      <c r="D64" s="1192"/>
      <c r="E64" s="1192"/>
      <c r="F64" s="1192"/>
      <c r="G64" s="1193">
        <v>-634.7</v>
      </c>
      <c r="H64" s="1193">
        <v>-1162.6</v>
      </c>
      <c r="I64" s="1193">
        <v>209.6</v>
      </c>
      <c r="J64" s="1193">
        <v>0</v>
      </c>
      <c r="K64" s="1193">
        <v>-957.7400000000001</v>
      </c>
      <c r="L64" s="1193" t="s">
        <v>103</v>
      </c>
      <c r="M64" s="1200" t="s">
        <v>103</v>
      </c>
      <c r="O64" s="1209"/>
      <c r="P64" s="1209"/>
      <c r="Q64" s="1209"/>
      <c r="R64" s="1209"/>
    </row>
    <row r="65" spans="2:18" ht="15.75" thickBot="1">
      <c r="B65" s="1203" t="s">
        <v>1032</v>
      </c>
      <c r="C65" s="1204"/>
      <c r="D65" s="1204"/>
      <c r="E65" s="1204"/>
      <c r="F65" s="1204"/>
      <c r="G65" s="1205">
        <v>-32796.889999999985</v>
      </c>
      <c r="H65" s="1205">
        <v>-145035.95</v>
      </c>
      <c r="I65" s="1205">
        <v>-154400.91</v>
      </c>
      <c r="J65" s="1205">
        <v>-188953.17000000004</v>
      </c>
      <c r="K65" s="1205">
        <v>-36979.75999999994</v>
      </c>
      <c r="L65" s="1205" t="s">
        <v>103</v>
      </c>
      <c r="M65" s="1206" t="s">
        <v>103</v>
      </c>
      <c r="O65" s="1209"/>
      <c r="P65" s="1209"/>
      <c r="Q65" s="1209"/>
      <c r="R65" s="1209"/>
    </row>
    <row r="66" spans="2:13" ht="15.75" thickTop="1">
      <c r="B66" s="1207" t="s">
        <v>1033</v>
      </c>
      <c r="C66" s="1207"/>
      <c r="D66" s="1207"/>
      <c r="E66" s="1207"/>
      <c r="F66" s="1207"/>
      <c r="G66" s="1207"/>
      <c r="H66" s="1207"/>
      <c r="I66" s="1207"/>
      <c r="J66" s="1207"/>
      <c r="K66" s="1207"/>
      <c r="L66" s="1207"/>
      <c r="M66" s="1207"/>
    </row>
    <row r="67" spans="2:13" ht="15">
      <c r="B67" s="1208" t="s">
        <v>1034</v>
      </c>
      <c r="C67" s="1207"/>
      <c r="D67" s="1207"/>
      <c r="E67" s="1207"/>
      <c r="F67" s="1207"/>
      <c r="G67" s="1207"/>
      <c r="H67" s="1207"/>
      <c r="I67" s="1207"/>
      <c r="J67" s="1207"/>
      <c r="K67" s="1207"/>
      <c r="L67" s="1207"/>
      <c r="M67" s="1207"/>
    </row>
    <row r="68" spans="2:13" ht="15">
      <c r="B68" s="1208" t="s">
        <v>1035</v>
      </c>
      <c r="C68" s="1207"/>
      <c r="D68" s="1207"/>
      <c r="E68" s="1207"/>
      <c r="F68" s="1207"/>
      <c r="G68" s="1207"/>
      <c r="H68" s="1207"/>
      <c r="I68" s="1207"/>
      <c r="J68" s="1207"/>
      <c r="K68" s="1207"/>
      <c r="L68" s="1207"/>
      <c r="M68" s="1207"/>
    </row>
  </sheetData>
  <sheetProtection/>
  <mergeCells count="9">
    <mergeCell ref="B1:M1"/>
    <mergeCell ref="B2:M2"/>
    <mergeCell ref="B3:M3"/>
    <mergeCell ref="B4:F6"/>
    <mergeCell ref="G4:H5"/>
    <mergeCell ref="I4:J5"/>
    <mergeCell ref="K4:K5"/>
    <mergeCell ref="L4:M4"/>
    <mergeCell ref="L5:M5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G22" sqref="G22"/>
    </sheetView>
  </sheetViews>
  <sheetFormatPr defaultColWidth="9.140625" defaultRowHeight="21" customHeight="1"/>
  <cols>
    <col min="1" max="11" width="12.7109375" style="538" customWidth="1"/>
    <col min="12" max="12" width="12.28125" style="538" bestFit="1" customWidth="1"/>
    <col min="13" max="16384" width="9.140625" style="538" customWidth="1"/>
  </cols>
  <sheetData>
    <row r="1" spans="1:12" ht="12.75">
      <c r="A1" s="1501" t="s">
        <v>521</v>
      </c>
      <c r="B1" s="1501"/>
      <c r="C1" s="1501"/>
      <c r="D1" s="1501"/>
      <c r="E1" s="1501"/>
      <c r="F1" s="1501"/>
      <c r="G1" s="1501"/>
      <c r="H1" s="1501"/>
      <c r="I1" s="1501"/>
      <c r="J1" s="1501"/>
      <c r="K1" s="1501"/>
      <c r="L1" s="1501"/>
    </row>
    <row r="2" spans="1:12" ht="15.75">
      <c r="A2" s="1502" t="s">
        <v>522</v>
      </c>
      <c r="B2" s="1502"/>
      <c r="C2" s="1502"/>
      <c r="D2" s="1502"/>
      <c r="E2" s="1502"/>
      <c r="F2" s="1502"/>
      <c r="G2" s="1502"/>
      <c r="H2" s="1502"/>
      <c r="I2" s="1502"/>
      <c r="J2" s="1502"/>
      <c r="K2" s="1502"/>
      <c r="L2" s="1502"/>
    </row>
    <row r="3" spans="1:12" ht="15.75" customHeight="1" thickBot="1">
      <c r="A3" s="1503" t="s">
        <v>59</v>
      </c>
      <c r="B3" s="1503"/>
      <c r="C3" s="1503"/>
      <c r="D3" s="1503"/>
      <c r="E3" s="1503"/>
      <c r="F3" s="1503"/>
      <c r="G3" s="1503"/>
      <c r="H3" s="1503"/>
      <c r="I3" s="1503"/>
      <c r="J3" s="1503"/>
      <c r="K3" s="1503"/>
      <c r="L3" s="1503"/>
    </row>
    <row r="4" spans="1:12" ht="21" customHeight="1" thickTop="1">
      <c r="A4" s="539" t="s">
        <v>523</v>
      </c>
      <c r="B4" s="540" t="s">
        <v>524</v>
      </c>
      <c r="C4" s="540" t="s">
        <v>525</v>
      </c>
      <c r="D4" s="540" t="s">
        <v>526</v>
      </c>
      <c r="E4" s="540" t="s">
        <v>527</v>
      </c>
      <c r="F4" s="541" t="s">
        <v>528</v>
      </c>
      <c r="G4" s="541" t="s">
        <v>529</v>
      </c>
      <c r="H4" s="541" t="s">
        <v>530</v>
      </c>
      <c r="I4" s="542" t="s">
        <v>139</v>
      </c>
      <c r="J4" s="542" t="s">
        <v>41</v>
      </c>
      <c r="K4" s="542" t="s">
        <v>288</v>
      </c>
      <c r="L4" s="543" t="s">
        <v>531</v>
      </c>
    </row>
    <row r="5" spans="1:12" ht="21" customHeight="1">
      <c r="A5" s="544" t="s">
        <v>197</v>
      </c>
      <c r="B5" s="545">
        <v>957.5</v>
      </c>
      <c r="C5" s="545">
        <v>2133.8</v>
      </c>
      <c r="D5" s="545">
        <v>3417.43</v>
      </c>
      <c r="E5" s="545">
        <v>3939.5</v>
      </c>
      <c r="F5" s="545">
        <v>2628.646</v>
      </c>
      <c r="G5" s="545">
        <v>3023.9850000000006</v>
      </c>
      <c r="H5" s="545">
        <v>3350.8</v>
      </c>
      <c r="I5" s="546">
        <v>5513.375582999998</v>
      </c>
      <c r="J5" s="545">
        <v>6551.1245</v>
      </c>
      <c r="K5" s="545">
        <v>9220.529767999999</v>
      </c>
      <c r="L5" s="547">
        <v>6774.635442</v>
      </c>
    </row>
    <row r="6" spans="1:12" ht="21" customHeight="1">
      <c r="A6" s="544" t="s">
        <v>198</v>
      </c>
      <c r="B6" s="545">
        <v>1207.954</v>
      </c>
      <c r="C6" s="545">
        <v>1655.209</v>
      </c>
      <c r="D6" s="545">
        <v>2820.1</v>
      </c>
      <c r="E6" s="545">
        <v>4235.2</v>
      </c>
      <c r="F6" s="545">
        <v>4914.036</v>
      </c>
      <c r="G6" s="545">
        <v>5135.26</v>
      </c>
      <c r="H6" s="545">
        <v>3193.1</v>
      </c>
      <c r="I6" s="546">
        <v>6800.915908000001</v>
      </c>
      <c r="J6" s="546">
        <v>6873.778996</v>
      </c>
      <c r="K6" s="546">
        <v>2674.870955</v>
      </c>
      <c r="L6" s="547">
        <v>7496.830683999999</v>
      </c>
    </row>
    <row r="7" spans="1:12" ht="21" customHeight="1">
      <c r="A7" s="544" t="s">
        <v>199</v>
      </c>
      <c r="B7" s="545">
        <v>865.719</v>
      </c>
      <c r="C7" s="545">
        <v>2411.6</v>
      </c>
      <c r="D7" s="545">
        <v>1543.517</v>
      </c>
      <c r="E7" s="545">
        <v>4145.5</v>
      </c>
      <c r="F7" s="545">
        <v>4589.347</v>
      </c>
      <c r="G7" s="545">
        <v>3823.28</v>
      </c>
      <c r="H7" s="545">
        <v>2878.583504</v>
      </c>
      <c r="I7" s="546">
        <v>5499.626733</v>
      </c>
      <c r="J7" s="546">
        <v>4687.56</v>
      </c>
      <c r="K7" s="546">
        <v>1943.288387</v>
      </c>
      <c r="L7" s="547">
        <v>5574.761507</v>
      </c>
    </row>
    <row r="8" spans="1:12" ht="21" customHeight="1">
      <c r="A8" s="544" t="s">
        <v>200</v>
      </c>
      <c r="B8" s="545">
        <v>1188.259</v>
      </c>
      <c r="C8" s="545">
        <v>2065.7</v>
      </c>
      <c r="D8" s="545">
        <v>1571.367</v>
      </c>
      <c r="E8" s="545">
        <v>3894.8</v>
      </c>
      <c r="F8" s="545">
        <v>2064.913</v>
      </c>
      <c r="G8" s="545">
        <v>3673.03</v>
      </c>
      <c r="H8" s="545">
        <v>4227.3</v>
      </c>
      <c r="I8" s="546">
        <v>4878.920368</v>
      </c>
      <c r="J8" s="546">
        <v>6661.43</v>
      </c>
      <c r="K8" s="546">
        <v>1729.7318549999995</v>
      </c>
      <c r="L8" s="547">
        <v>7059.7193449999995</v>
      </c>
    </row>
    <row r="9" spans="1:12" ht="21" customHeight="1">
      <c r="A9" s="544" t="s">
        <v>201</v>
      </c>
      <c r="B9" s="545">
        <v>1661.361</v>
      </c>
      <c r="C9" s="545">
        <v>2859.9</v>
      </c>
      <c r="D9" s="545">
        <v>2301.56</v>
      </c>
      <c r="E9" s="545">
        <v>4767.4</v>
      </c>
      <c r="F9" s="545">
        <v>3784.984</v>
      </c>
      <c r="G9" s="545">
        <v>5468.766</v>
      </c>
      <c r="H9" s="545">
        <v>3117</v>
      </c>
      <c r="I9" s="546">
        <v>6215.803716</v>
      </c>
      <c r="J9" s="546">
        <v>6053</v>
      </c>
      <c r="K9" s="546">
        <v>6048.755077999999</v>
      </c>
      <c r="L9" s="547">
        <v>6728.449017000002</v>
      </c>
    </row>
    <row r="10" spans="1:12" ht="21" customHeight="1">
      <c r="A10" s="544" t="s">
        <v>202</v>
      </c>
      <c r="B10" s="545">
        <v>1643.985</v>
      </c>
      <c r="C10" s="545">
        <v>3805.5</v>
      </c>
      <c r="D10" s="545">
        <v>2016.824</v>
      </c>
      <c r="E10" s="545">
        <v>4917.8</v>
      </c>
      <c r="F10" s="545">
        <v>4026.84</v>
      </c>
      <c r="G10" s="545">
        <v>5113.109</v>
      </c>
      <c r="H10" s="545">
        <v>3147.629993000001</v>
      </c>
      <c r="I10" s="546">
        <v>7250.6900829999995</v>
      </c>
      <c r="J10" s="546">
        <v>6521.12</v>
      </c>
      <c r="K10" s="546">
        <v>5194.902522</v>
      </c>
      <c r="L10" s="547">
        <v>6554.532821</v>
      </c>
    </row>
    <row r="11" spans="1:12" ht="21" customHeight="1">
      <c r="A11" s="544" t="s">
        <v>203</v>
      </c>
      <c r="B11" s="545">
        <v>716.981</v>
      </c>
      <c r="C11" s="545">
        <v>2962.1</v>
      </c>
      <c r="D11" s="545">
        <v>2007.5</v>
      </c>
      <c r="E11" s="545">
        <v>5107.5</v>
      </c>
      <c r="F11" s="545">
        <v>5404.078</v>
      </c>
      <c r="G11" s="545">
        <v>5923.4</v>
      </c>
      <c r="H11" s="545">
        <v>3693.200732</v>
      </c>
      <c r="I11" s="548">
        <v>7103.718668</v>
      </c>
      <c r="J11" s="548">
        <v>5399.75</v>
      </c>
      <c r="K11" s="548">
        <v>5664.369971</v>
      </c>
      <c r="L11" s="549">
        <v>9021.868793000001</v>
      </c>
    </row>
    <row r="12" spans="1:12" ht="19.5" customHeight="1">
      <c r="A12" s="544" t="s">
        <v>204</v>
      </c>
      <c r="B12" s="545">
        <v>1428.479</v>
      </c>
      <c r="C12" s="545">
        <v>1963.1</v>
      </c>
      <c r="D12" s="545">
        <v>2480.095</v>
      </c>
      <c r="E12" s="545">
        <v>3755.8</v>
      </c>
      <c r="F12" s="545">
        <v>4548.177</v>
      </c>
      <c r="G12" s="545">
        <v>5524.553</v>
      </c>
      <c r="H12" s="545">
        <v>2894.6</v>
      </c>
      <c r="I12" s="548">
        <v>6370.281666999998</v>
      </c>
      <c r="J12" s="548">
        <v>7039.43</v>
      </c>
      <c r="K12" s="548">
        <v>7382.366038000001</v>
      </c>
      <c r="L12" s="549"/>
    </row>
    <row r="13" spans="1:12" ht="21" customHeight="1">
      <c r="A13" s="544" t="s">
        <v>205</v>
      </c>
      <c r="B13" s="545">
        <v>2052.853</v>
      </c>
      <c r="C13" s="545">
        <v>3442.1</v>
      </c>
      <c r="D13" s="545">
        <v>3768.18</v>
      </c>
      <c r="E13" s="545">
        <v>4382.1</v>
      </c>
      <c r="F13" s="545">
        <v>4505.977</v>
      </c>
      <c r="G13" s="545">
        <v>4638.701</v>
      </c>
      <c r="H13" s="545">
        <v>3614.076429</v>
      </c>
      <c r="I13" s="548">
        <v>7574.0239679999995</v>
      </c>
      <c r="J13" s="548">
        <v>6503.97</v>
      </c>
      <c r="K13" s="548">
        <v>6771.428519000001</v>
      </c>
      <c r="L13" s="549"/>
    </row>
    <row r="14" spans="1:12" ht="21" customHeight="1">
      <c r="A14" s="544" t="s">
        <v>206</v>
      </c>
      <c r="B14" s="545">
        <v>2714.843</v>
      </c>
      <c r="C14" s="545">
        <v>3420.2</v>
      </c>
      <c r="D14" s="545">
        <v>3495.035</v>
      </c>
      <c r="E14" s="545">
        <v>3427.2</v>
      </c>
      <c r="F14" s="545">
        <v>3263.921</v>
      </c>
      <c r="G14" s="545">
        <v>5139.568</v>
      </c>
      <c r="H14" s="545">
        <v>3358.239235000001</v>
      </c>
      <c r="I14" s="548">
        <v>5302.327289999998</v>
      </c>
      <c r="J14" s="548">
        <v>4403.9783418</v>
      </c>
      <c r="K14" s="548">
        <v>5899.446292999999</v>
      </c>
      <c r="L14" s="549"/>
    </row>
    <row r="15" spans="1:12" ht="21" customHeight="1">
      <c r="A15" s="544" t="s">
        <v>207</v>
      </c>
      <c r="B15" s="545">
        <v>1711.2</v>
      </c>
      <c r="C15" s="545">
        <v>2205.73</v>
      </c>
      <c r="D15" s="545">
        <v>3452.1</v>
      </c>
      <c r="E15" s="545">
        <v>3016.2</v>
      </c>
      <c r="F15" s="545">
        <v>4066.715</v>
      </c>
      <c r="G15" s="545">
        <v>5497.373</v>
      </c>
      <c r="H15" s="545">
        <v>3799.3208210000007</v>
      </c>
      <c r="I15" s="548">
        <v>5892.200164999999</v>
      </c>
      <c r="J15" s="548">
        <v>7150.519439000001</v>
      </c>
      <c r="K15" s="548">
        <v>7405.390267999999</v>
      </c>
      <c r="L15" s="549"/>
    </row>
    <row r="16" spans="1:12" ht="21" customHeight="1">
      <c r="A16" s="544" t="s">
        <v>208</v>
      </c>
      <c r="B16" s="545">
        <v>1571.796</v>
      </c>
      <c r="C16" s="545">
        <v>3091.435</v>
      </c>
      <c r="D16" s="545">
        <v>4253.095</v>
      </c>
      <c r="E16" s="545">
        <v>2113.92</v>
      </c>
      <c r="F16" s="550">
        <v>3970.419</v>
      </c>
      <c r="G16" s="550">
        <v>7717.93</v>
      </c>
      <c r="H16" s="545">
        <v>4485.520859</v>
      </c>
      <c r="I16" s="548">
        <v>6628.0436819999995</v>
      </c>
      <c r="J16" s="548">
        <v>10623.366396</v>
      </c>
      <c r="K16" s="548">
        <v>10266.2</v>
      </c>
      <c r="L16" s="549"/>
    </row>
    <row r="17" spans="1:12" ht="21" customHeight="1" thickBot="1">
      <c r="A17" s="551" t="s">
        <v>532</v>
      </c>
      <c r="B17" s="552">
        <v>17720.93</v>
      </c>
      <c r="C17" s="552">
        <v>32016.374</v>
      </c>
      <c r="D17" s="552">
        <v>33126.803</v>
      </c>
      <c r="E17" s="552">
        <v>47702.92</v>
      </c>
      <c r="F17" s="552">
        <v>47768.05300000001</v>
      </c>
      <c r="G17" s="552">
        <v>60678.955</v>
      </c>
      <c r="H17" s="552">
        <v>41759.371573</v>
      </c>
      <c r="I17" s="553">
        <v>75029.92783100001</v>
      </c>
      <c r="J17" s="553">
        <v>78469.0276728</v>
      </c>
      <c r="K17" s="553">
        <v>70201.279654</v>
      </c>
      <c r="L17" s="554">
        <f>SUM(L5:L16)</f>
        <v>49210.797609</v>
      </c>
    </row>
    <row r="18" spans="1:9" ht="21" customHeight="1" thickTop="1">
      <c r="A18" s="555" t="s">
        <v>533</v>
      </c>
      <c r="B18" s="555"/>
      <c r="C18" s="555"/>
      <c r="D18" s="556"/>
      <c r="E18" s="555"/>
      <c r="F18" s="555"/>
      <c r="G18" s="556"/>
      <c r="H18" s="557"/>
      <c r="I18" s="557"/>
    </row>
    <row r="19" spans="1:9" ht="21" customHeight="1">
      <c r="A19" s="555" t="s">
        <v>374</v>
      </c>
      <c r="B19" s="555"/>
      <c r="C19" s="555"/>
      <c r="D19" s="556"/>
      <c r="E19" s="555"/>
      <c r="F19" s="555"/>
      <c r="G19" s="558"/>
      <c r="H19" s="557"/>
      <c r="I19" s="559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fitToHeight="1" fitToWidth="1" horizontalDpi="600" verticalDpi="600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9.57421875" style="560" bestFit="1" customWidth="1"/>
    <col min="2" max="2" width="10.8515625" style="560" hidden="1" customWidth="1"/>
    <col min="3" max="3" width="11.00390625" style="560" hidden="1" customWidth="1"/>
    <col min="4" max="4" width="9.7109375" style="560" customWidth="1"/>
    <col min="5" max="5" width="12.7109375" style="560" customWidth="1"/>
    <col min="6" max="6" width="9.00390625" style="560" customWidth="1"/>
    <col min="7" max="7" width="9.7109375" style="560" customWidth="1"/>
    <col min="8" max="9" width="0" style="560" hidden="1" customWidth="1"/>
    <col min="10" max="10" width="9.140625" style="560" customWidth="1"/>
    <col min="11" max="11" width="9.8515625" style="560" customWidth="1"/>
    <col min="12" max="12" width="9.140625" style="560" customWidth="1"/>
    <col min="13" max="13" width="9.7109375" style="560" customWidth="1"/>
    <col min="14" max="15" width="0" style="560" hidden="1" customWidth="1"/>
    <col min="16" max="16" width="9.140625" style="560" customWidth="1"/>
    <col min="17" max="17" width="9.8515625" style="560" customWidth="1"/>
    <col min="18" max="16384" width="9.140625" style="560" customWidth="1"/>
  </cols>
  <sheetData>
    <row r="1" spans="1:19" ht="12.75">
      <c r="A1" s="1504" t="s">
        <v>534</v>
      </c>
      <c r="B1" s="1504"/>
      <c r="C1" s="1504"/>
      <c r="D1" s="1504"/>
      <c r="E1" s="1504"/>
      <c r="F1" s="1504"/>
      <c r="G1" s="1504"/>
      <c r="H1" s="1504"/>
      <c r="I1" s="1504"/>
      <c r="J1" s="1504"/>
      <c r="K1" s="1504"/>
      <c r="L1" s="1504"/>
      <c r="M1" s="1504"/>
      <c r="N1" s="1504"/>
      <c r="O1" s="1504"/>
      <c r="P1" s="1504"/>
      <c r="Q1" s="1504"/>
      <c r="R1" s="1504"/>
      <c r="S1" s="1504"/>
    </row>
    <row r="2" spans="1:19" ht="15.75">
      <c r="A2" s="1505" t="s">
        <v>535</v>
      </c>
      <c r="B2" s="1505"/>
      <c r="C2" s="1505"/>
      <c r="D2" s="1505"/>
      <c r="E2" s="1505"/>
      <c r="F2" s="1505"/>
      <c r="G2" s="1505"/>
      <c r="H2" s="1505"/>
      <c r="I2" s="1505"/>
      <c r="J2" s="1505"/>
      <c r="K2" s="1505"/>
      <c r="L2" s="1505"/>
      <c r="M2" s="1505"/>
      <c r="N2" s="1505"/>
      <c r="O2" s="1505"/>
      <c r="P2" s="1505"/>
      <c r="Q2" s="1505"/>
      <c r="R2" s="1505"/>
      <c r="S2" s="1505"/>
    </row>
    <row r="3" spans="1:19" ht="16.5" thickBot="1">
      <c r="A3" s="1506" t="s">
        <v>536</v>
      </c>
      <c r="B3" s="1506"/>
      <c r="C3" s="1506"/>
      <c r="D3" s="1506"/>
      <c r="E3" s="1506"/>
      <c r="F3" s="1506"/>
      <c r="G3" s="1506"/>
      <c r="H3" s="1506"/>
      <c r="I3" s="1506"/>
      <c r="J3" s="1506"/>
      <c r="K3" s="1506"/>
      <c r="L3" s="1506"/>
      <c r="M3" s="1506"/>
      <c r="N3" s="1506"/>
      <c r="O3" s="1506"/>
      <c r="P3" s="1506"/>
      <c r="Q3" s="1506"/>
      <c r="R3" s="1506"/>
      <c r="S3" s="1506"/>
    </row>
    <row r="4" spans="1:19" ht="17.25" thickBot="1" thickTop="1">
      <c r="A4" s="1507" t="s">
        <v>537</v>
      </c>
      <c r="B4" s="1508"/>
      <c r="C4" s="1508"/>
      <c r="D4" s="1508"/>
      <c r="E4" s="1508"/>
      <c r="F4" s="1508"/>
      <c r="G4" s="1509"/>
      <c r="H4" s="1507" t="s">
        <v>538</v>
      </c>
      <c r="I4" s="1508"/>
      <c r="J4" s="1508"/>
      <c r="K4" s="1508"/>
      <c r="L4" s="1508"/>
      <c r="M4" s="1509"/>
      <c r="N4" s="1507" t="s">
        <v>539</v>
      </c>
      <c r="O4" s="1508"/>
      <c r="P4" s="1508"/>
      <c r="Q4" s="1508"/>
      <c r="R4" s="1508"/>
      <c r="S4" s="1509"/>
    </row>
    <row r="5" spans="1:19" ht="13.5" thickTop="1">
      <c r="A5" s="1514" t="s">
        <v>540</v>
      </c>
      <c r="B5" s="1513" t="s">
        <v>139</v>
      </c>
      <c r="C5" s="1513"/>
      <c r="D5" s="1513" t="s">
        <v>42</v>
      </c>
      <c r="E5" s="1513"/>
      <c r="F5" s="1510" t="s">
        <v>105</v>
      </c>
      <c r="G5" s="1511"/>
      <c r="H5" s="1512" t="s">
        <v>139</v>
      </c>
      <c r="I5" s="1513"/>
      <c r="J5" s="1513" t="s">
        <v>42</v>
      </c>
      <c r="K5" s="1513"/>
      <c r="L5" s="1510" t="s">
        <v>105</v>
      </c>
      <c r="M5" s="1511"/>
      <c r="N5" s="1512" t="s">
        <v>139</v>
      </c>
      <c r="O5" s="1513"/>
      <c r="P5" s="1513" t="s">
        <v>42</v>
      </c>
      <c r="Q5" s="1513"/>
      <c r="R5" s="1510" t="s">
        <v>105</v>
      </c>
      <c r="S5" s="1511"/>
    </row>
    <row r="6" spans="1:19" ht="38.25">
      <c r="A6" s="1515"/>
      <c r="B6" s="561" t="s">
        <v>196</v>
      </c>
      <c r="C6" s="561" t="s">
        <v>153</v>
      </c>
      <c r="D6" s="561" t="s">
        <v>196</v>
      </c>
      <c r="E6" s="561" t="s">
        <v>153</v>
      </c>
      <c r="F6" s="562" t="s">
        <v>196</v>
      </c>
      <c r="G6" s="563" t="s">
        <v>541</v>
      </c>
      <c r="H6" s="564" t="s">
        <v>196</v>
      </c>
      <c r="I6" s="561" t="s">
        <v>153</v>
      </c>
      <c r="J6" s="561" t="s">
        <v>196</v>
      </c>
      <c r="K6" s="561" t="s">
        <v>153</v>
      </c>
      <c r="L6" s="562" t="s">
        <v>196</v>
      </c>
      <c r="M6" s="563" t="s">
        <v>542</v>
      </c>
      <c r="N6" s="565" t="s">
        <v>196</v>
      </c>
      <c r="O6" s="566" t="s">
        <v>153</v>
      </c>
      <c r="P6" s="566" t="s">
        <v>196</v>
      </c>
      <c r="Q6" s="566" t="s">
        <v>153</v>
      </c>
      <c r="R6" s="567" t="s">
        <v>196</v>
      </c>
      <c r="S6" s="568" t="s">
        <v>106</v>
      </c>
    </row>
    <row r="7" spans="1:19" ht="18" customHeight="1">
      <c r="A7" s="569" t="s">
        <v>543</v>
      </c>
      <c r="B7" s="570">
        <v>112.68935709970962</v>
      </c>
      <c r="C7" s="570">
        <v>17.519220694849636</v>
      </c>
      <c r="D7" s="571">
        <v>133.69</v>
      </c>
      <c r="E7" s="570">
        <v>11.4</v>
      </c>
      <c r="F7" s="570">
        <v>155.8</v>
      </c>
      <c r="G7" s="572">
        <v>16.538260154087837</v>
      </c>
      <c r="H7" s="573">
        <v>102.86640075318743</v>
      </c>
      <c r="I7" s="570">
        <v>4.112460047036208</v>
      </c>
      <c r="J7" s="570">
        <v>102.55363321799307</v>
      </c>
      <c r="K7" s="570">
        <v>-8.5</v>
      </c>
      <c r="L7" s="570">
        <v>98.01999444774636</v>
      </c>
      <c r="M7" s="572">
        <v>-12.627895987282713</v>
      </c>
      <c r="N7" s="573">
        <v>109.54923694675671</v>
      </c>
      <c r="O7" s="570">
        <v>12.877191300403894</v>
      </c>
      <c r="P7" s="570">
        <v>130.32</v>
      </c>
      <c r="Q7" s="570">
        <v>21.8</v>
      </c>
      <c r="R7" s="570">
        <v>158.94716264553114</v>
      </c>
      <c r="S7" s="572">
        <v>21.974412022673846</v>
      </c>
    </row>
    <row r="8" spans="1:19" ht="18" customHeight="1">
      <c r="A8" s="574" t="s">
        <v>544</v>
      </c>
      <c r="B8" s="575">
        <v>114.00424675175967</v>
      </c>
      <c r="C8" s="575">
        <v>16.606640858359654</v>
      </c>
      <c r="D8" s="576">
        <v>132.8</v>
      </c>
      <c r="E8" s="575">
        <v>7.3</v>
      </c>
      <c r="F8" s="575">
        <v>157.8</v>
      </c>
      <c r="G8" s="577">
        <v>18.82530120481927</v>
      </c>
      <c r="H8" s="578">
        <v>104.4636963719881</v>
      </c>
      <c r="I8" s="575">
        <v>3.56405044766872</v>
      </c>
      <c r="J8" s="575">
        <v>102.88581314878891</v>
      </c>
      <c r="K8" s="575">
        <v>-7.2</v>
      </c>
      <c r="L8" s="575">
        <v>99.80622837370241</v>
      </c>
      <c r="M8" s="577">
        <v>-10.019252120261754</v>
      </c>
      <c r="N8" s="578">
        <v>109.13288607536758</v>
      </c>
      <c r="O8" s="575">
        <v>12.593743054962303</v>
      </c>
      <c r="P8" s="575">
        <v>129.1</v>
      </c>
      <c r="Q8" s="575">
        <v>15.7</v>
      </c>
      <c r="R8" s="575">
        <v>158.09548156592496</v>
      </c>
      <c r="S8" s="577">
        <v>22.500188653115046</v>
      </c>
    </row>
    <row r="9" spans="1:22" ht="18" customHeight="1">
      <c r="A9" s="579" t="s">
        <v>545</v>
      </c>
      <c r="B9" s="580">
        <v>113.62847620478178</v>
      </c>
      <c r="C9" s="580">
        <v>16.03314819185387</v>
      </c>
      <c r="D9" s="581">
        <v>138.1</v>
      </c>
      <c r="E9" s="580">
        <v>8.6</v>
      </c>
      <c r="F9" s="580">
        <v>157.3</v>
      </c>
      <c r="G9" s="582">
        <v>13.9</v>
      </c>
      <c r="H9" s="583">
        <v>107.15943410332939</v>
      </c>
      <c r="I9" s="580">
        <v>5.930423421046129</v>
      </c>
      <c r="J9" s="580">
        <v>103.6470588235294</v>
      </c>
      <c r="K9" s="580">
        <v>-7.1</v>
      </c>
      <c r="L9" s="580">
        <v>99.99307958477509</v>
      </c>
      <c r="M9" s="582">
        <v>-3.5254056219536523</v>
      </c>
      <c r="N9" s="583">
        <v>106.03683861862743</v>
      </c>
      <c r="O9" s="580">
        <v>9.537132435175891</v>
      </c>
      <c r="P9" s="580">
        <v>133.3</v>
      </c>
      <c r="Q9" s="580">
        <v>16.8</v>
      </c>
      <c r="R9" s="580">
        <v>157.3271816239425</v>
      </c>
      <c r="S9" s="582">
        <v>18.02386688081421</v>
      </c>
      <c r="U9" s="560" t="s">
        <v>247</v>
      </c>
      <c r="V9" s="560" t="s">
        <v>247</v>
      </c>
    </row>
    <row r="10" spans="1:19" ht="18" customHeight="1">
      <c r="A10" s="569" t="s">
        <v>546</v>
      </c>
      <c r="B10" s="570">
        <v>106.22663500669962</v>
      </c>
      <c r="C10" s="570">
        <v>8.640273234465951</v>
      </c>
      <c r="D10" s="571">
        <v>138.6</v>
      </c>
      <c r="E10" s="570">
        <v>8.7</v>
      </c>
      <c r="F10" s="570">
        <v>156.4</v>
      </c>
      <c r="G10" s="572">
        <v>12.842712842712857</v>
      </c>
      <c r="H10" s="573">
        <v>107.1476900720676</v>
      </c>
      <c r="I10" s="570">
        <v>6.9101733253367</v>
      </c>
      <c r="J10" s="570">
        <v>100.96885813148789</v>
      </c>
      <c r="K10" s="570">
        <v>-8</v>
      </c>
      <c r="L10" s="570">
        <v>100.80276816608996</v>
      </c>
      <c r="M10" s="572">
        <v>-0.16449623029471638</v>
      </c>
      <c r="N10" s="573">
        <v>99.14038738049464</v>
      </c>
      <c r="O10" s="570">
        <v>1.6182743468803267</v>
      </c>
      <c r="P10" s="570">
        <v>137.2</v>
      </c>
      <c r="Q10" s="570">
        <v>18.1</v>
      </c>
      <c r="R10" s="570">
        <v>155.18869931684753</v>
      </c>
      <c r="S10" s="572">
        <v>13.088446111122664</v>
      </c>
    </row>
    <row r="11" spans="1:19" ht="18" customHeight="1">
      <c r="A11" s="574" t="s">
        <v>547</v>
      </c>
      <c r="B11" s="575">
        <v>111.03290658759045</v>
      </c>
      <c r="C11" s="575">
        <v>11.712737948937075</v>
      </c>
      <c r="D11" s="576">
        <v>142.7</v>
      </c>
      <c r="E11" s="575">
        <v>13</v>
      </c>
      <c r="F11" s="575">
        <v>160.2</v>
      </c>
      <c r="G11" s="577">
        <v>12.3</v>
      </c>
      <c r="H11" s="578">
        <v>107.67627899454415</v>
      </c>
      <c r="I11" s="575">
        <v>8.10603000310006</v>
      </c>
      <c r="J11" s="575">
        <v>101.38408304498269</v>
      </c>
      <c r="K11" s="575">
        <v>-6.998294487775794</v>
      </c>
      <c r="L11" s="575">
        <v>101.05882352941175</v>
      </c>
      <c r="M11" s="577">
        <v>-0.32081911262800133</v>
      </c>
      <c r="N11" s="578">
        <v>103.11733245649803</v>
      </c>
      <c r="O11" s="575">
        <v>3.3362689812340705</v>
      </c>
      <c r="P11" s="575">
        <v>140.7</v>
      </c>
      <c r="Q11" s="575">
        <v>22</v>
      </c>
      <c r="R11" s="575">
        <v>158.51331699316017</v>
      </c>
      <c r="S11" s="577">
        <v>12.631832578371643</v>
      </c>
    </row>
    <row r="12" spans="1:19" ht="18" customHeight="1">
      <c r="A12" s="574" t="s">
        <v>548</v>
      </c>
      <c r="B12" s="575">
        <v>109.67740254546072</v>
      </c>
      <c r="C12" s="575">
        <v>10.170218215821933</v>
      </c>
      <c r="D12" s="576">
        <v>143.4</v>
      </c>
      <c r="E12" s="575">
        <v>15.86718600715524</v>
      </c>
      <c r="F12" s="575">
        <v>160.3</v>
      </c>
      <c r="G12" s="577">
        <v>11.8</v>
      </c>
      <c r="H12" s="578">
        <v>110.03982842329214</v>
      </c>
      <c r="I12" s="575">
        <v>11.113372020915051</v>
      </c>
      <c r="J12" s="575">
        <v>99.66089965397923</v>
      </c>
      <c r="K12" s="575">
        <v>-7.3</v>
      </c>
      <c r="L12" s="575">
        <v>102.3</v>
      </c>
      <c r="M12" s="577">
        <v>2.6078234704112333</v>
      </c>
      <c r="N12" s="578">
        <v>99.67064118235693</v>
      </c>
      <c r="O12" s="575">
        <v>-0.8488211526112224</v>
      </c>
      <c r="P12" s="575">
        <v>143.9</v>
      </c>
      <c r="Q12" s="575">
        <v>25</v>
      </c>
      <c r="R12" s="575">
        <v>156.63888947709367</v>
      </c>
      <c r="S12" s="577">
        <v>8.8525986637204</v>
      </c>
    </row>
    <row r="13" spans="1:19" ht="18" customHeight="1">
      <c r="A13" s="569" t="s">
        <v>549</v>
      </c>
      <c r="B13" s="570">
        <v>112.45944271084433</v>
      </c>
      <c r="C13" s="570">
        <v>14.385226639702921</v>
      </c>
      <c r="D13" s="571">
        <v>144.7</v>
      </c>
      <c r="E13" s="570">
        <v>15.25553067005481</v>
      </c>
      <c r="F13" s="570">
        <v>161.6</v>
      </c>
      <c r="G13" s="572">
        <v>11.7</v>
      </c>
      <c r="H13" s="573">
        <v>112.78410133672875</v>
      </c>
      <c r="I13" s="570">
        <v>14.253046300309052</v>
      </c>
      <c r="J13" s="570">
        <v>97.6</v>
      </c>
      <c r="K13" s="570">
        <v>-8.138368494732077</v>
      </c>
      <c r="L13" s="570">
        <v>104.1</v>
      </c>
      <c r="M13" s="572">
        <v>6.7</v>
      </c>
      <c r="N13" s="573">
        <v>99.71214149686301</v>
      </c>
      <c r="O13" s="570">
        <v>0.11569086661063466</v>
      </c>
      <c r="P13" s="570">
        <v>148.25819672131146</v>
      </c>
      <c r="Q13" s="570">
        <v>25.46645294825332</v>
      </c>
      <c r="R13" s="570">
        <v>155.24</v>
      </c>
      <c r="S13" s="572">
        <v>4.7</v>
      </c>
    </row>
    <row r="14" spans="1:19" ht="18" customHeight="1">
      <c r="A14" s="574" t="s">
        <v>550</v>
      </c>
      <c r="B14" s="575">
        <v>112.27075204399073</v>
      </c>
      <c r="C14" s="575">
        <v>12.591503947140453</v>
      </c>
      <c r="D14" s="576">
        <v>144.7</v>
      </c>
      <c r="E14" s="575">
        <v>16.5</v>
      </c>
      <c r="F14" s="575"/>
      <c r="G14" s="577"/>
      <c r="H14" s="578">
        <v>112.06370773024058</v>
      </c>
      <c r="I14" s="575">
        <v>12.165595574456802</v>
      </c>
      <c r="J14" s="575">
        <v>96.8</v>
      </c>
      <c r="K14" s="575">
        <v>-6.9</v>
      </c>
      <c r="L14" s="575"/>
      <c r="M14" s="577"/>
      <c r="N14" s="578">
        <v>100.1847559017488</v>
      </c>
      <c r="O14" s="575">
        <v>0.37971391361351436</v>
      </c>
      <c r="P14" s="575">
        <v>149.48347107438016</v>
      </c>
      <c r="Q14" s="575">
        <v>25.127703765263078</v>
      </c>
      <c r="R14" s="575"/>
      <c r="S14" s="577"/>
    </row>
    <row r="15" spans="1:19" ht="18" customHeight="1">
      <c r="A15" s="579" t="s">
        <v>551</v>
      </c>
      <c r="B15" s="580">
        <v>111.60232184290282</v>
      </c>
      <c r="C15" s="580">
        <v>11.667010575844628</v>
      </c>
      <c r="D15" s="581">
        <v>147</v>
      </c>
      <c r="E15" s="580">
        <v>19.239869897350232</v>
      </c>
      <c r="F15" s="580"/>
      <c r="G15" s="582"/>
      <c r="H15" s="583">
        <v>110.48672511906376</v>
      </c>
      <c r="I15" s="580">
        <v>10.53480751522224</v>
      </c>
      <c r="J15" s="580">
        <v>98.9</v>
      </c>
      <c r="K15" s="580">
        <v>-4.25183379882418</v>
      </c>
      <c r="L15" s="580"/>
      <c r="M15" s="582"/>
      <c r="N15" s="583">
        <v>101.00971109663794</v>
      </c>
      <c r="O15" s="580">
        <v>1.0242955011854065</v>
      </c>
      <c r="P15" s="580">
        <v>148.6349848331648</v>
      </c>
      <c r="Q15" s="580">
        <v>24.5348862836873</v>
      </c>
      <c r="R15" s="580"/>
      <c r="S15" s="582"/>
    </row>
    <row r="16" spans="1:19" ht="18" customHeight="1">
      <c r="A16" s="569" t="s">
        <v>552</v>
      </c>
      <c r="B16" s="570">
        <v>112.06722997872829</v>
      </c>
      <c r="C16" s="570">
        <v>8.820195726362499</v>
      </c>
      <c r="D16" s="571">
        <v>149.44</v>
      </c>
      <c r="E16" s="570">
        <v>20.310885731596116</v>
      </c>
      <c r="F16" s="570"/>
      <c r="G16" s="572"/>
      <c r="H16" s="573">
        <v>109.15708229953579</v>
      </c>
      <c r="I16" s="570">
        <v>10.14300292281412</v>
      </c>
      <c r="J16" s="570">
        <v>99.6</v>
      </c>
      <c r="K16" s="570">
        <v>-4.6</v>
      </c>
      <c r="L16" s="570"/>
      <c r="M16" s="572"/>
      <c r="N16" s="573">
        <v>102.6660181986239</v>
      </c>
      <c r="O16" s="570">
        <v>-1.2009906769825562</v>
      </c>
      <c r="P16" s="570">
        <v>150.1</v>
      </c>
      <c r="Q16" s="570">
        <v>26.06631271281647</v>
      </c>
      <c r="R16" s="570"/>
      <c r="S16" s="572"/>
    </row>
    <row r="17" spans="1:19" ht="18" customHeight="1">
      <c r="A17" s="574" t="s">
        <v>553</v>
      </c>
      <c r="B17" s="575">
        <v>113.22717848462969</v>
      </c>
      <c r="C17" s="575">
        <v>6.420711540463287</v>
      </c>
      <c r="D17" s="576">
        <v>152.46</v>
      </c>
      <c r="E17" s="575">
        <v>20.76062514957657</v>
      </c>
      <c r="F17" s="575"/>
      <c r="G17" s="577"/>
      <c r="H17" s="578">
        <v>109.72889947384357</v>
      </c>
      <c r="I17" s="575">
        <v>9.256042172557471</v>
      </c>
      <c r="J17" s="575">
        <v>103.8</v>
      </c>
      <c r="K17" s="575">
        <v>-1.8</v>
      </c>
      <c r="L17" s="575"/>
      <c r="M17" s="577"/>
      <c r="N17" s="578">
        <v>103.18811090565983</v>
      </c>
      <c r="O17" s="575">
        <v>-2.5951247873468617</v>
      </c>
      <c r="P17" s="575">
        <v>146.9</v>
      </c>
      <c r="Q17" s="575">
        <v>23</v>
      </c>
      <c r="R17" s="575"/>
      <c r="S17" s="577"/>
    </row>
    <row r="18" spans="1:19" ht="18" customHeight="1">
      <c r="A18" s="579" t="s">
        <v>554</v>
      </c>
      <c r="B18" s="580">
        <v>119.53589074776228</v>
      </c>
      <c r="C18" s="580">
        <v>14.565665659899764</v>
      </c>
      <c r="D18" s="581">
        <v>153.6</v>
      </c>
      <c r="E18" s="580">
        <v>16.7</v>
      </c>
      <c r="F18" s="580"/>
      <c r="G18" s="582"/>
      <c r="H18" s="583">
        <v>110.13879962172938</v>
      </c>
      <c r="I18" s="580">
        <v>7.776508560449159</v>
      </c>
      <c r="J18" s="580">
        <v>101</v>
      </c>
      <c r="K18" s="580">
        <v>-4.8</v>
      </c>
      <c r="L18" s="580"/>
      <c r="M18" s="582"/>
      <c r="N18" s="583">
        <v>108.53204425534608</v>
      </c>
      <c r="O18" s="580">
        <v>6.299292109321513</v>
      </c>
      <c r="P18" s="580">
        <v>152.07920792079207</v>
      </c>
      <c r="Q18" s="580">
        <v>22.6</v>
      </c>
      <c r="R18" s="580"/>
      <c r="S18" s="582"/>
    </row>
    <row r="19" spans="1:19" ht="18" customHeight="1" thickBot="1">
      <c r="A19" s="584" t="s">
        <v>209</v>
      </c>
      <c r="B19" s="585">
        <v>112.36848666707168</v>
      </c>
      <c r="C19" s="585">
        <v>12.368486667071693</v>
      </c>
      <c r="D19" s="586">
        <v>143.4325</v>
      </c>
      <c r="E19" s="585">
        <v>14.5</v>
      </c>
      <c r="F19" s="585"/>
      <c r="G19" s="587"/>
      <c r="H19" s="588"/>
      <c r="I19" s="585"/>
      <c r="J19" s="585">
        <v>100.77499999999999</v>
      </c>
      <c r="K19" s="585">
        <v>-6.4</v>
      </c>
      <c r="L19" s="585"/>
      <c r="M19" s="587"/>
      <c r="N19" s="588"/>
      <c r="O19" s="585"/>
      <c r="P19" s="585">
        <v>142.49798837913735</v>
      </c>
      <c r="Q19" s="585">
        <v>22.182946309168347</v>
      </c>
      <c r="R19" s="585"/>
      <c r="S19" s="587"/>
    </row>
    <row r="20" ht="9" customHeight="1" thickTop="1">
      <c r="A20" s="589"/>
    </row>
    <row r="21" ht="9" customHeight="1">
      <c r="A21" s="589"/>
    </row>
    <row r="23" ht="16.5" customHeight="1">
      <c r="M23" s="590"/>
    </row>
    <row r="24" ht="12.75">
      <c r="M24" s="590"/>
    </row>
    <row r="25" ht="12.75">
      <c r="M25" s="590"/>
    </row>
    <row r="26" ht="12.75" customHeight="1">
      <c r="M26" s="590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sheetProtection/>
  <mergeCells count="16">
    <mergeCell ref="L5:M5"/>
    <mergeCell ref="N5:O5"/>
    <mergeCell ref="P5:Q5"/>
    <mergeCell ref="R5:S5"/>
    <mergeCell ref="A5:A6"/>
    <mergeCell ref="B5:C5"/>
    <mergeCell ref="D5:E5"/>
    <mergeCell ref="F5:G5"/>
    <mergeCell ref="H5:I5"/>
    <mergeCell ref="J5:K5"/>
    <mergeCell ref="A1:S1"/>
    <mergeCell ref="A2:S2"/>
    <mergeCell ref="A3:S3"/>
    <mergeCell ref="A4:G4"/>
    <mergeCell ref="H4:M4"/>
    <mergeCell ref="N4:S4"/>
  </mergeCells>
  <printOptions horizontalCentered="1"/>
  <pageMargins left="0.7" right="0.28" top="0.75" bottom="0.75" header="0.3" footer="0.3"/>
  <pageSetup horizontalDpi="600" verticalDpi="600" orientation="landscape" scale="95" r:id="rId1"/>
  <rowBreaks count="1" manualBreakCount="1">
    <brk id="19" max="1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C1:P50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4.28125" style="0" customWidth="1"/>
    <col min="2" max="2" width="6.57421875" style="0" customWidth="1"/>
    <col min="3" max="3" width="30.7109375" style="0" customWidth="1"/>
    <col min="4" max="4" width="13.421875" style="0" customWidth="1"/>
    <col min="5" max="5" width="13.8515625" style="0" bestFit="1" customWidth="1"/>
    <col min="6" max="6" width="13.57421875" style="0" customWidth="1"/>
    <col min="7" max="7" width="13.140625" style="0" customWidth="1"/>
    <col min="8" max="8" width="10.00390625" style="0" customWidth="1"/>
    <col min="9" max="9" width="9.140625" style="0" customWidth="1"/>
  </cols>
  <sheetData>
    <row r="1" spans="3:9" ht="15">
      <c r="C1" s="1504" t="s">
        <v>1037</v>
      </c>
      <c r="D1" s="1504"/>
      <c r="E1" s="1504"/>
      <c r="F1" s="1504"/>
      <c r="G1" s="1504"/>
      <c r="H1" s="1504"/>
      <c r="I1" s="1504"/>
    </row>
    <row r="2" spans="3:9" ht="15.75">
      <c r="C2" s="1516" t="s">
        <v>107</v>
      </c>
      <c r="D2" s="1516"/>
      <c r="E2" s="1516"/>
      <c r="F2" s="1516"/>
      <c r="G2" s="1516"/>
      <c r="H2" s="1516"/>
      <c r="I2" s="1516"/>
    </row>
    <row r="3" spans="3:9" ht="15">
      <c r="C3" s="1517" t="s">
        <v>1038</v>
      </c>
      <c r="D3" s="1517"/>
      <c r="E3" s="1517"/>
      <c r="F3" s="1517"/>
      <c r="G3" s="1517"/>
      <c r="H3" s="1517"/>
      <c r="I3" s="1517"/>
    </row>
    <row r="4" spans="3:9" ht="16.5" thickBot="1">
      <c r="C4" s="1210"/>
      <c r="D4" s="1211"/>
      <c r="E4" s="1211"/>
      <c r="F4" s="1211"/>
      <c r="G4" s="1211"/>
      <c r="H4" s="1210"/>
      <c r="I4" s="1210"/>
    </row>
    <row r="5" spans="3:9" ht="15.75" thickTop="1">
      <c r="C5" s="1212"/>
      <c r="D5" s="1213"/>
      <c r="E5" s="1214"/>
      <c r="F5" s="1213"/>
      <c r="G5" s="1213"/>
      <c r="H5" s="1215" t="s">
        <v>106</v>
      </c>
      <c r="I5" s="1216"/>
    </row>
    <row r="6" spans="3:9" ht="15.75">
      <c r="C6" s="1217"/>
      <c r="D6" s="1218" t="s">
        <v>62</v>
      </c>
      <c r="E6" s="1219" t="s">
        <v>131</v>
      </c>
      <c r="F6" s="1218" t="s">
        <v>62</v>
      </c>
      <c r="G6" s="1219" t="s">
        <v>131</v>
      </c>
      <c r="H6" s="1518" t="s">
        <v>1039</v>
      </c>
      <c r="I6" s="1519"/>
    </row>
    <row r="7" spans="3:9" ht="15.75">
      <c r="C7" s="1217"/>
      <c r="D7" s="1220">
        <v>2015</v>
      </c>
      <c r="E7" s="1221">
        <v>2016</v>
      </c>
      <c r="F7" s="1220">
        <v>2016</v>
      </c>
      <c r="G7" s="1220">
        <v>2017</v>
      </c>
      <c r="H7" s="1222" t="s">
        <v>42</v>
      </c>
      <c r="I7" s="1223" t="s">
        <v>105</v>
      </c>
    </row>
    <row r="8" spans="3:9" ht="15.75">
      <c r="C8" s="1224"/>
      <c r="D8" s="1225"/>
      <c r="E8" s="1225"/>
      <c r="F8" s="1226"/>
      <c r="G8" s="1225"/>
      <c r="H8" s="1227"/>
      <c r="I8" s="1228"/>
    </row>
    <row r="9" spans="3:16" ht="15">
      <c r="C9" s="1229" t="s">
        <v>1040</v>
      </c>
      <c r="D9" s="1230">
        <v>726683.87</v>
      </c>
      <c r="E9" s="1230">
        <v>904527.2868649999</v>
      </c>
      <c r="F9" s="1230">
        <v>917630.9004706099</v>
      </c>
      <c r="G9" s="1230">
        <v>943248.8539656199</v>
      </c>
      <c r="H9" s="1230">
        <v>24.47328531800217</v>
      </c>
      <c r="I9" s="1231">
        <v>2.7917503389485603</v>
      </c>
      <c r="L9" s="1209"/>
      <c r="M9" s="1209"/>
      <c r="O9" s="1209"/>
      <c r="P9" s="1209"/>
    </row>
    <row r="10" spans="3:16" ht="15">
      <c r="C10" s="1232" t="s">
        <v>1041</v>
      </c>
      <c r="D10" s="1233">
        <v>23622.95</v>
      </c>
      <c r="E10" s="1233">
        <v>28966.90814283</v>
      </c>
      <c r="F10" s="1233">
        <v>30620.108336740002</v>
      </c>
      <c r="G10" s="1233">
        <v>29788.16802107</v>
      </c>
      <c r="H10" s="1233">
        <v>22.62189160468951</v>
      </c>
      <c r="I10" s="1234">
        <v>-2.7169737824597604</v>
      </c>
      <c r="L10" s="1209"/>
      <c r="M10" s="1209"/>
      <c r="O10" s="1209"/>
      <c r="P10" s="1209"/>
    </row>
    <row r="11" spans="3:16" ht="15">
      <c r="C11" s="1232" t="s">
        <v>1042</v>
      </c>
      <c r="D11" s="1235">
        <v>703060.92</v>
      </c>
      <c r="E11" s="1235">
        <v>875560.3787221699</v>
      </c>
      <c r="F11" s="1235">
        <v>887010.7921338698</v>
      </c>
      <c r="G11" s="1235">
        <v>913460.68594455</v>
      </c>
      <c r="H11" s="1235">
        <v>24.53549241823451</v>
      </c>
      <c r="I11" s="1236">
        <v>2.9819145768498885</v>
      </c>
      <c r="L11" s="1209"/>
      <c r="M11" s="1209"/>
      <c r="O11" s="1209"/>
      <c r="P11" s="1209"/>
    </row>
    <row r="12" spans="3:16" ht="15">
      <c r="C12" s="1237" t="s">
        <v>1043</v>
      </c>
      <c r="D12" s="1238">
        <v>517456.67892682005</v>
      </c>
      <c r="E12" s="1233">
        <v>661248.82197042</v>
      </c>
      <c r="F12" s="1238">
        <v>672458.1601839799</v>
      </c>
      <c r="G12" s="1233">
        <v>680300.32209189</v>
      </c>
      <c r="H12" s="1233">
        <v>27.78824757694069</v>
      </c>
      <c r="I12" s="1234">
        <v>1.166193284912282</v>
      </c>
      <c r="L12" s="1209"/>
      <c r="M12" s="1209"/>
      <c r="O12" s="1209"/>
      <c r="P12" s="1209"/>
    </row>
    <row r="13" spans="3:16" ht="15">
      <c r="C13" s="1239" t="s">
        <v>1044</v>
      </c>
      <c r="D13" s="1238">
        <v>185604.24107318</v>
      </c>
      <c r="E13" s="1233">
        <v>214311.55675175</v>
      </c>
      <c r="F13" s="1238">
        <v>214552.63194989</v>
      </c>
      <c r="G13" s="1233">
        <v>233160.36385266</v>
      </c>
      <c r="H13" s="1233">
        <v>15.46695027688041</v>
      </c>
      <c r="I13" s="1234">
        <v>8.672810303439675</v>
      </c>
      <c r="L13" s="1209"/>
      <c r="M13" s="1209"/>
      <c r="O13" s="1209"/>
      <c r="P13" s="1209"/>
    </row>
    <row r="14" spans="3:16" ht="15.75">
      <c r="C14" s="1240"/>
      <c r="D14" s="1238"/>
      <c r="E14" s="1241"/>
      <c r="F14" s="1241"/>
      <c r="G14" s="1241"/>
      <c r="H14" s="1241"/>
      <c r="I14" s="1242"/>
      <c r="O14" s="1209"/>
      <c r="P14" s="1209"/>
    </row>
    <row r="15" spans="3:16" ht="15.75">
      <c r="C15" s="1243"/>
      <c r="D15" s="1244"/>
      <c r="E15" s="1245"/>
      <c r="F15" s="1245"/>
      <c r="G15" s="1245"/>
      <c r="H15" s="1245"/>
      <c r="I15" s="1246"/>
      <c r="O15" s="1209"/>
      <c r="P15" s="1209"/>
    </row>
    <row r="16" spans="3:16" ht="15">
      <c r="C16" s="1229" t="s">
        <v>1045</v>
      </c>
      <c r="D16" s="1235">
        <v>120995.11</v>
      </c>
      <c r="E16" s="1235">
        <v>138841.49547453638</v>
      </c>
      <c r="F16" s="1235">
        <v>152199.83332362378</v>
      </c>
      <c r="G16" s="1235">
        <v>164007.23942872873</v>
      </c>
      <c r="H16" s="1235">
        <v>14.749674986482006</v>
      </c>
      <c r="I16" s="1236">
        <v>7.757831166607616</v>
      </c>
      <c r="L16" s="1209"/>
      <c r="M16" s="1209"/>
      <c r="O16" s="1209"/>
      <c r="P16" s="1209"/>
    </row>
    <row r="17" spans="3:16" ht="15">
      <c r="C17" s="1237" t="s">
        <v>1043</v>
      </c>
      <c r="D17" s="1238">
        <v>114843.41</v>
      </c>
      <c r="E17" s="1233">
        <v>134803.09547453639</v>
      </c>
      <c r="F17" s="1238">
        <v>144005.5933236238</v>
      </c>
      <c r="G17" s="1233">
        <v>155443.23942872873</v>
      </c>
      <c r="H17" s="1233">
        <v>17.379913635912047</v>
      </c>
      <c r="I17" s="1234">
        <v>7.9425012884055946</v>
      </c>
      <c r="L17" s="1209"/>
      <c r="M17" s="1209"/>
      <c r="O17" s="1209"/>
      <c r="P17" s="1209"/>
    </row>
    <row r="18" spans="3:16" ht="15">
      <c r="C18" s="1239" t="s">
        <v>1044</v>
      </c>
      <c r="D18" s="1238">
        <v>6151.7</v>
      </c>
      <c r="E18" s="1233">
        <v>4038.4</v>
      </c>
      <c r="F18" s="1238">
        <v>8194.24</v>
      </c>
      <c r="G18" s="1233">
        <v>8564</v>
      </c>
      <c r="H18" s="1233">
        <v>-34.3531056455939</v>
      </c>
      <c r="I18" s="1234">
        <v>4.512438005232951</v>
      </c>
      <c r="L18" s="1209"/>
      <c r="M18" s="1209"/>
      <c r="O18" s="1209"/>
      <c r="P18" s="1209"/>
    </row>
    <row r="19" spans="3:16" ht="15.75">
      <c r="C19" s="1247"/>
      <c r="D19" s="1248"/>
      <c r="E19" s="1249"/>
      <c r="F19" s="1249"/>
      <c r="G19" s="1249"/>
      <c r="H19" s="1249"/>
      <c r="I19" s="1250"/>
      <c r="O19" s="1209"/>
      <c r="P19" s="1209"/>
    </row>
    <row r="20" spans="3:16" ht="15">
      <c r="C20" s="1251"/>
      <c r="D20" s="1252"/>
      <c r="E20" s="1252"/>
      <c r="F20" s="1252"/>
      <c r="G20" s="1252"/>
      <c r="H20" s="1252"/>
      <c r="I20" s="1253"/>
      <c r="O20" s="1209"/>
      <c r="P20" s="1209"/>
    </row>
    <row r="21" spans="3:16" ht="15">
      <c r="C21" s="1229" t="s">
        <v>1046</v>
      </c>
      <c r="D21" s="1230">
        <v>824056.04</v>
      </c>
      <c r="E21" s="1230">
        <v>1014401.8741967063</v>
      </c>
      <c r="F21" s="1230">
        <v>1039210.6254574936</v>
      </c>
      <c r="G21" s="1230">
        <v>1077467.9253732788</v>
      </c>
      <c r="H21" s="1230">
        <v>23.098651664115735</v>
      </c>
      <c r="I21" s="1231">
        <v>3.681380749830481</v>
      </c>
      <c r="L21" s="1209"/>
      <c r="M21" s="1209"/>
      <c r="O21" s="1209"/>
      <c r="P21" s="1209"/>
    </row>
    <row r="22" spans="3:16" ht="15">
      <c r="C22" s="1237" t="s">
        <v>1043</v>
      </c>
      <c r="D22" s="1238">
        <v>632300.0889268201</v>
      </c>
      <c r="E22" s="1238">
        <v>796051.9174449564</v>
      </c>
      <c r="F22" s="1238">
        <v>816463.7535076037</v>
      </c>
      <c r="G22" s="1238">
        <v>835743.5615206187</v>
      </c>
      <c r="H22" s="1238">
        <v>25.897802544368815</v>
      </c>
      <c r="I22" s="1242">
        <v>2.3613795383061813</v>
      </c>
      <c r="L22" s="1209"/>
      <c r="M22" s="1209"/>
      <c r="O22" s="1209"/>
      <c r="P22" s="1209"/>
    </row>
    <row r="23" spans="3:16" ht="15">
      <c r="C23" s="1239" t="s">
        <v>1047</v>
      </c>
      <c r="D23" s="1238">
        <v>76.73022928474865</v>
      </c>
      <c r="E23" s="1238">
        <v>78.4750046006511</v>
      </c>
      <c r="F23" s="1238">
        <v>78.56576265741802</v>
      </c>
      <c r="G23" s="1238">
        <v>77.5655165077033</v>
      </c>
      <c r="H23" s="1238" t="s">
        <v>103</v>
      </c>
      <c r="I23" s="1242" t="s">
        <v>103</v>
      </c>
      <c r="L23" s="1209"/>
      <c r="M23" s="1209"/>
      <c r="O23" s="1209"/>
      <c r="P23" s="1209"/>
    </row>
    <row r="24" spans="3:16" ht="15">
      <c r="C24" s="1237" t="s">
        <v>1044</v>
      </c>
      <c r="D24" s="1238">
        <v>191755.95107318</v>
      </c>
      <c r="E24" s="1238">
        <v>218349.95675175</v>
      </c>
      <c r="F24" s="1238">
        <v>222746.87194989</v>
      </c>
      <c r="G24" s="1238">
        <v>241724.36385266</v>
      </c>
      <c r="H24" s="1238">
        <v>13.868672930218935</v>
      </c>
      <c r="I24" s="1242">
        <v>8.519756859723373</v>
      </c>
      <c r="L24" s="1209"/>
      <c r="M24" s="1209"/>
      <c r="O24" s="1209"/>
      <c r="P24" s="1209"/>
    </row>
    <row r="25" spans="3:16" ht="15">
      <c r="C25" s="1239" t="s">
        <v>1047</v>
      </c>
      <c r="D25" s="1238">
        <v>23.269770715251354</v>
      </c>
      <c r="E25" s="1238">
        <v>21.524995399348896</v>
      </c>
      <c r="F25" s="1238">
        <v>21.434237342581994</v>
      </c>
      <c r="G25" s="1238">
        <v>22.434483492296703</v>
      </c>
      <c r="H25" s="1238" t="s">
        <v>103</v>
      </c>
      <c r="I25" s="1242" t="s">
        <v>103</v>
      </c>
      <c r="L25" s="1209"/>
      <c r="M25" s="1209"/>
      <c r="O25" s="1209"/>
      <c r="P25" s="1209"/>
    </row>
    <row r="26" spans="3:16" ht="15">
      <c r="C26" s="1254"/>
      <c r="D26" s="1255"/>
      <c r="E26" s="1255"/>
      <c r="F26" s="1255"/>
      <c r="G26" s="1255"/>
      <c r="H26" s="1255"/>
      <c r="I26" s="1256"/>
      <c r="O26" s="1209"/>
      <c r="P26" s="1209"/>
    </row>
    <row r="27" spans="3:16" ht="15.75">
      <c r="C27" s="1240"/>
      <c r="D27" s="1257"/>
      <c r="E27" s="1258"/>
      <c r="F27" s="1258"/>
      <c r="G27" s="1258"/>
      <c r="H27" s="1258"/>
      <c r="I27" s="1259"/>
      <c r="O27" s="1209"/>
      <c r="P27" s="1209"/>
    </row>
    <row r="28" spans="3:16" ht="15">
      <c r="C28" s="1229" t="s">
        <v>1048</v>
      </c>
      <c r="D28" s="1230">
        <v>847678.99</v>
      </c>
      <c r="E28" s="1230">
        <v>1043368.7823395364</v>
      </c>
      <c r="F28" s="1230">
        <v>1069830.7337942338</v>
      </c>
      <c r="G28" s="1230">
        <v>1107256.0933943486</v>
      </c>
      <c r="H28" s="1230">
        <v>23.085365409320374</v>
      </c>
      <c r="I28" s="1231">
        <v>3.4982505566448765</v>
      </c>
      <c r="L28" s="1209"/>
      <c r="M28" s="1209"/>
      <c r="O28" s="1209"/>
      <c r="P28" s="1209"/>
    </row>
    <row r="29" spans="3:16" ht="15">
      <c r="C29" s="1260"/>
      <c r="D29" s="1261"/>
      <c r="E29" s="1261"/>
      <c r="F29" s="1261"/>
      <c r="G29" s="1261"/>
      <c r="H29" s="1261"/>
      <c r="I29" s="1262"/>
      <c r="O29" s="1209"/>
      <c r="P29" s="1209"/>
    </row>
    <row r="30" spans="3:16" ht="15.75">
      <c r="C30" s="1263" t="s">
        <v>1049</v>
      </c>
      <c r="D30" s="1257"/>
      <c r="E30" s="1258"/>
      <c r="F30" s="1258"/>
      <c r="G30" s="1258"/>
      <c r="H30" s="1258"/>
      <c r="I30" s="1259"/>
      <c r="O30" s="1209"/>
      <c r="P30" s="1209"/>
    </row>
    <row r="31" spans="3:16" ht="15">
      <c r="C31" s="1264"/>
      <c r="D31" s="1230"/>
      <c r="E31" s="1230"/>
      <c r="F31" s="1230"/>
      <c r="G31" s="1230"/>
      <c r="H31" s="1230"/>
      <c r="I31" s="1231"/>
      <c r="O31" s="1209"/>
      <c r="P31" s="1209"/>
    </row>
    <row r="32" spans="3:16" ht="15.75">
      <c r="C32" s="1229" t="s">
        <v>1050</v>
      </c>
      <c r="D32" s="1257"/>
      <c r="E32" s="1258"/>
      <c r="F32" s="1258"/>
      <c r="G32" s="1258"/>
      <c r="H32" s="1258"/>
      <c r="I32" s="1259"/>
      <c r="O32" s="1209"/>
      <c r="P32" s="1209"/>
    </row>
    <row r="33" spans="3:16" ht="15">
      <c r="C33" s="1237" t="s">
        <v>1051</v>
      </c>
      <c r="D33" s="1238">
        <v>12.981127553746326</v>
      </c>
      <c r="E33" s="1233">
        <v>20.907158172149096</v>
      </c>
      <c r="F33" s="1238">
        <v>16.48476974075208</v>
      </c>
      <c r="G33" s="1238">
        <v>13.749534411707408</v>
      </c>
      <c r="H33" s="1238" t="s">
        <v>103</v>
      </c>
      <c r="I33" s="1242" t="s">
        <v>103</v>
      </c>
      <c r="O33" s="1209"/>
      <c r="P33" s="1209"/>
    </row>
    <row r="34" spans="3:16" ht="15">
      <c r="C34" s="1239" t="s">
        <v>1052</v>
      </c>
      <c r="D34" s="1238">
        <v>11.19332249619925</v>
      </c>
      <c r="E34" s="1233">
        <v>17.23353601706494</v>
      </c>
      <c r="F34" s="1238">
        <v>14.089234984696539</v>
      </c>
      <c r="G34" s="1238">
        <v>11.991144933835608</v>
      </c>
      <c r="H34" s="1238" t="s">
        <v>103</v>
      </c>
      <c r="I34" s="1242" t="s">
        <v>103</v>
      </c>
      <c r="O34" s="1209"/>
      <c r="P34" s="1209"/>
    </row>
    <row r="35" spans="3:16" ht="15.75">
      <c r="C35" s="1240"/>
      <c r="D35" s="1238"/>
      <c r="E35" s="1238"/>
      <c r="F35" s="1238"/>
      <c r="G35" s="1238"/>
      <c r="H35" s="1238"/>
      <c r="I35" s="1242"/>
      <c r="O35" s="1209"/>
      <c r="P35" s="1209"/>
    </row>
    <row r="36" spans="3:16" ht="15">
      <c r="C36" s="1229" t="s">
        <v>1053</v>
      </c>
      <c r="D36" s="1230"/>
      <c r="E36" s="1230"/>
      <c r="F36" s="1230"/>
      <c r="G36" s="1230"/>
      <c r="H36" s="1230"/>
      <c r="I36" s="1231"/>
      <c r="O36" s="1209"/>
      <c r="P36" s="1209"/>
    </row>
    <row r="37" spans="3:16" ht="15">
      <c r="C37" s="1237" t="s">
        <v>1051</v>
      </c>
      <c r="D37" s="1238">
        <v>13.353253370754805</v>
      </c>
      <c r="E37" s="1233">
        <v>21.50417779171127</v>
      </c>
      <c r="F37" s="1238">
        <v>16.97048978922236</v>
      </c>
      <c r="G37" s="1238">
        <v>14.12966028981699</v>
      </c>
      <c r="H37" s="1238" t="s">
        <v>103</v>
      </c>
      <c r="I37" s="1242" t="s">
        <v>103</v>
      </c>
      <c r="O37" s="1209"/>
      <c r="P37" s="1209"/>
    </row>
    <row r="38" spans="3:16" ht="15">
      <c r="C38" s="1239" t="s">
        <v>1052</v>
      </c>
      <c r="D38" s="1238">
        <v>11.514197879457882</v>
      </c>
      <c r="E38" s="1233">
        <v>17.725652594167467</v>
      </c>
      <c r="F38" s="1238">
        <v>14.504371138085341</v>
      </c>
      <c r="G38" s="1238">
        <v>12.322657577175178</v>
      </c>
      <c r="H38" s="1238" t="s">
        <v>103</v>
      </c>
      <c r="I38" s="1242" t="s">
        <v>103</v>
      </c>
      <c r="O38" s="1209"/>
      <c r="P38" s="1209"/>
    </row>
    <row r="39" spans="3:16" ht="15">
      <c r="C39" s="1265"/>
      <c r="D39" s="1255"/>
      <c r="E39" s="1255"/>
      <c r="F39" s="1255"/>
      <c r="G39" s="1255"/>
      <c r="H39" s="1255"/>
      <c r="I39" s="1256"/>
      <c r="O39" s="1209"/>
      <c r="P39" s="1209"/>
    </row>
    <row r="40" spans="3:16" ht="15">
      <c r="C40" s="1266"/>
      <c r="D40" s="1267"/>
      <c r="E40" s="1267"/>
      <c r="F40" s="1267"/>
      <c r="G40" s="1267"/>
      <c r="H40" s="1267"/>
      <c r="I40" s="1268"/>
      <c r="O40" s="1209"/>
      <c r="P40" s="1209"/>
    </row>
    <row r="41" spans="3:16" ht="15">
      <c r="C41" s="1269" t="s">
        <v>1054</v>
      </c>
      <c r="D41" s="1238">
        <v>100391.6</v>
      </c>
      <c r="E41" s="1241">
        <v>111666.92058885211</v>
      </c>
      <c r="F41" s="1241">
        <v>113808.65484504159</v>
      </c>
      <c r="G41" s="1241">
        <v>110704.69500375357</v>
      </c>
      <c r="H41" s="1241">
        <v>11.231338666633576</v>
      </c>
      <c r="I41" s="1242">
        <v>-2.7273495548420925</v>
      </c>
      <c r="L41" s="1209"/>
      <c r="M41" s="1209"/>
      <c r="O41" s="1209"/>
      <c r="P41" s="1209"/>
    </row>
    <row r="42" spans="3:16" ht="15">
      <c r="C42" s="1269" t="s">
        <v>1055</v>
      </c>
      <c r="D42" s="1238">
        <v>747287.39</v>
      </c>
      <c r="E42" s="1241">
        <v>931701.8617506842</v>
      </c>
      <c r="F42" s="1241">
        <v>956022.0789491922</v>
      </c>
      <c r="G42" s="1241">
        <v>996551.3983905953</v>
      </c>
      <c r="H42" s="1241">
        <v>24.677864797194587</v>
      </c>
      <c r="I42" s="1242">
        <v>4.2393706519781205</v>
      </c>
      <c r="L42" s="1209"/>
      <c r="M42" s="1209"/>
      <c r="O42" s="1209"/>
      <c r="P42" s="1209"/>
    </row>
    <row r="43" spans="3:16" ht="15">
      <c r="C43" s="1269" t="s">
        <v>1056</v>
      </c>
      <c r="D43" s="1238">
        <v>-148067.66000000003</v>
      </c>
      <c r="E43" s="1241">
        <v>-184414.4717506842</v>
      </c>
      <c r="F43" s="1241">
        <v>-208734.68894919218</v>
      </c>
      <c r="G43" s="1241">
        <v>-40529.319441403146</v>
      </c>
      <c r="H43" s="1241" t="s">
        <v>103</v>
      </c>
      <c r="I43" s="1242" t="s">
        <v>103</v>
      </c>
      <c r="L43" s="1209"/>
      <c r="M43" s="1209"/>
      <c r="O43" s="1209"/>
      <c r="P43" s="1209"/>
    </row>
    <row r="44" spans="3:16" ht="15">
      <c r="C44" s="1269" t="s">
        <v>1057</v>
      </c>
      <c r="D44" s="1238">
        <v>3031.7</v>
      </c>
      <c r="E44" s="1241">
        <v>30013.58202228251</v>
      </c>
      <c r="F44" s="1241">
        <v>19781.4</v>
      </c>
      <c r="G44" s="1241">
        <v>3549.5336745500013</v>
      </c>
      <c r="H44" s="1241" t="s">
        <v>103</v>
      </c>
      <c r="I44" s="1242" t="s">
        <v>103</v>
      </c>
      <c r="L44" s="1209"/>
      <c r="M44" s="1209"/>
      <c r="O44" s="1209"/>
      <c r="P44" s="1209"/>
    </row>
    <row r="45" spans="3:16" ht="15.75" thickBot="1">
      <c r="C45" s="1270" t="s">
        <v>1058</v>
      </c>
      <c r="D45" s="1271">
        <v>-145035.96000000002</v>
      </c>
      <c r="E45" s="1272">
        <v>-154400.8897284017</v>
      </c>
      <c r="F45" s="1272">
        <v>-188953.248894919</v>
      </c>
      <c r="G45" s="1272">
        <v>-36979.78576685314</v>
      </c>
      <c r="H45" s="1272" t="s">
        <v>103</v>
      </c>
      <c r="I45" s="1273" t="s">
        <v>103</v>
      </c>
      <c r="L45" s="1209"/>
      <c r="M45" s="1209"/>
      <c r="O45" s="1209"/>
      <c r="P45" s="1209"/>
    </row>
    <row r="46" spans="3:9" ht="16.5" thickTop="1">
      <c r="C46" s="1274" t="s">
        <v>1059</v>
      </c>
      <c r="D46" s="1210"/>
      <c r="E46" s="1210"/>
      <c r="F46" s="1210"/>
      <c r="G46" s="1210"/>
      <c r="H46" s="1210"/>
      <c r="I46" s="1210"/>
    </row>
    <row r="47" spans="3:9" ht="15.75">
      <c r="C47" s="1275" t="s">
        <v>1060</v>
      </c>
      <c r="D47" s="1210"/>
      <c r="E47" s="1210"/>
      <c r="F47" s="1210"/>
      <c r="G47" s="1210"/>
      <c r="H47" s="1210"/>
      <c r="I47" s="1210"/>
    </row>
    <row r="48" spans="3:9" ht="15.75">
      <c r="C48" s="1276" t="s">
        <v>1061</v>
      </c>
      <c r="D48" s="1210"/>
      <c r="E48" s="1210"/>
      <c r="F48" s="1210"/>
      <c r="G48" s="1210"/>
      <c r="H48" s="1210"/>
      <c r="I48" s="1210"/>
    </row>
    <row r="49" spans="3:9" ht="15.75">
      <c r="C49" s="1277" t="s">
        <v>1062</v>
      </c>
      <c r="D49" s="1210"/>
      <c r="E49" s="1210"/>
      <c r="F49" s="1210"/>
      <c r="G49" s="1210"/>
      <c r="H49" s="1210"/>
      <c r="I49" s="1210"/>
    </row>
    <row r="50" spans="3:9" ht="15.75">
      <c r="C50" s="1278" t="s">
        <v>1063</v>
      </c>
      <c r="D50">
        <v>101.14</v>
      </c>
      <c r="E50">
        <v>108.88</v>
      </c>
      <c r="F50">
        <v>106.73</v>
      </c>
      <c r="G50">
        <v>106.63</v>
      </c>
      <c r="H50" s="1279"/>
      <c r="I50" s="1210"/>
    </row>
  </sheetData>
  <sheetProtection/>
  <mergeCells count="4">
    <mergeCell ref="C1:I1"/>
    <mergeCell ref="C2:I2"/>
    <mergeCell ref="C3:I3"/>
    <mergeCell ref="H6:I6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C1:I4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6.57421875" style="0" customWidth="1"/>
    <col min="2" max="2" width="6.8515625" style="0" customWidth="1"/>
    <col min="3" max="3" width="39.8515625" style="0" customWidth="1"/>
    <col min="4" max="4" width="8.7109375" style="0" customWidth="1"/>
    <col min="5" max="5" width="11.00390625" style="0" customWidth="1"/>
    <col min="6" max="6" width="10.28125" style="0" customWidth="1"/>
    <col min="7" max="7" width="9.00390625" style="0" customWidth="1"/>
    <col min="8" max="8" width="11.421875" style="0" customWidth="1"/>
    <col min="9" max="9" width="11.28125" style="0" customWidth="1"/>
  </cols>
  <sheetData>
    <row r="1" spans="3:9" ht="15">
      <c r="C1" s="1461" t="s">
        <v>1064</v>
      </c>
      <c r="D1" s="1461"/>
      <c r="E1" s="1461"/>
      <c r="F1" s="1461"/>
      <c r="G1" s="1461"/>
      <c r="H1" s="1461"/>
      <c r="I1" s="1461"/>
    </row>
    <row r="2" spans="3:9" ht="15.75">
      <c r="C2" s="1516" t="s">
        <v>107</v>
      </c>
      <c r="D2" s="1516"/>
      <c r="E2" s="1516"/>
      <c r="F2" s="1516"/>
      <c r="G2" s="1516"/>
      <c r="H2" s="1516"/>
      <c r="I2" s="1516"/>
    </row>
    <row r="3" spans="3:9" ht="15.75" thickBot="1">
      <c r="C3" s="1520" t="s">
        <v>1065</v>
      </c>
      <c r="D3" s="1520"/>
      <c r="E3" s="1520"/>
      <c r="F3" s="1520"/>
      <c r="G3" s="1520"/>
      <c r="H3" s="1520"/>
      <c r="I3" s="1520"/>
    </row>
    <row r="4" spans="3:9" ht="15.75" thickTop="1">
      <c r="C4" s="1212"/>
      <c r="D4" s="1213"/>
      <c r="E4" s="1214"/>
      <c r="F4" s="1213"/>
      <c r="G4" s="1213"/>
      <c r="H4" s="1215" t="s">
        <v>106</v>
      </c>
      <c r="I4" s="1216"/>
    </row>
    <row r="5" spans="3:9" ht="15">
      <c r="C5" s="1280"/>
      <c r="D5" s="1218" t="s">
        <v>62</v>
      </c>
      <c r="E5" s="1219" t="s">
        <v>131</v>
      </c>
      <c r="F5" s="1218" t="s">
        <v>62</v>
      </c>
      <c r="G5" s="1219" t="str">
        <f>E5</f>
        <v>Mid-Feb</v>
      </c>
      <c r="H5" s="1518" t="s">
        <v>1039</v>
      </c>
      <c r="I5" s="1519"/>
    </row>
    <row r="6" spans="3:9" ht="15">
      <c r="C6" s="1280"/>
      <c r="D6" s="1220">
        <v>2015</v>
      </c>
      <c r="E6" s="1221">
        <v>2016</v>
      </c>
      <c r="F6" s="1220">
        <v>2016</v>
      </c>
      <c r="G6" s="1220">
        <v>2017</v>
      </c>
      <c r="H6" s="1222" t="s">
        <v>42</v>
      </c>
      <c r="I6" s="1223" t="s">
        <v>105</v>
      </c>
    </row>
    <row r="7" spans="3:9" ht="15">
      <c r="C7" s="1224"/>
      <c r="D7" s="1281"/>
      <c r="E7" s="1281"/>
      <c r="F7" s="1281"/>
      <c r="G7" s="1281"/>
      <c r="H7" s="1281"/>
      <c r="I7" s="1228"/>
    </row>
    <row r="8" spans="3:9" ht="15">
      <c r="C8" s="1229" t="s">
        <v>1040</v>
      </c>
      <c r="D8" s="1230">
        <v>7184.93049238679</v>
      </c>
      <c r="E8" s="1230">
        <v>8307.561414998163</v>
      </c>
      <c r="F8" s="1230">
        <v>8597.68472285777</v>
      </c>
      <c r="G8" s="1230">
        <v>8845.998818021382</v>
      </c>
      <c r="H8" s="1282">
        <v>15.624798650466019</v>
      </c>
      <c r="I8" s="1283">
        <v>2.8881507425300867</v>
      </c>
    </row>
    <row r="9" spans="3:9" ht="15">
      <c r="C9" s="1232" t="s">
        <v>1041</v>
      </c>
      <c r="D9" s="1230">
        <v>233.5668380462725</v>
      </c>
      <c r="E9" s="1230">
        <v>266.0443437071088</v>
      </c>
      <c r="F9" s="1230">
        <v>286.8931728355664</v>
      </c>
      <c r="G9" s="1230">
        <v>279.3601052337053</v>
      </c>
      <c r="H9" s="1284">
        <v>13.905015768720602</v>
      </c>
      <c r="I9" s="1285">
        <v>-2.625739583624977</v>
      </c>
    </row>
    <row r="10" spans="3:9" ht="15">
      <c r="C10" s="1232" t="s">
        <v>1042</v>
      </c>
      <c r="D10" s="1230">
        <v>6951.363654340518</v>
      </c>
      <c r="E10" s="1230">
        <v>8041.517071291054</v>
      </c>
      <c r="F10" s="1230">
        <v>8310.791550022204</v>
      </c>
      <c r="G10" s="1230">
        <v>8566.638712787677</v>
      </c>
      <c r="H10" s="1282">
        <v>15.68258360745996</v>
      </c>
      <c r="I10" s="1283">
        <v>3.078493320708887</v>
      </c>
    </row>
    <row r="11" spans="3:9" ht="15">
      <c r="C11" s="1237" t="s">
        <v>1043</v>
      </c>
      <c r="D11" s="1238">
        <v>5116.24163463338</v>
      </c>
      <c r="E11" s="1238">
        <v>6073.189033527002</v>
      </c>
      <c r="F11" s="1238">
        <v>6300.554297610605</v>
      </c>
      <c r="G11" s="1238">
        <v>6380.008647584076</v>
      </c>
      <c r="H11" s="1284">
        <v>18.70410874294437</v>
      </c>
      <c r="I11" s="1285">
        <v>1.261069204714289</v>
      </c>
    </row>
    <row r="12" spans="3:9" ht="15">
      <c r="C12" s="1239" t="s">
        <v>1044</v>
      </c>
      <c r="D12" s="1238">
        <v>1835.1220197071384</v>
      </c>
      <c r="E12" s="1238">
        <v>1968.3280377640522</v>
      </c>
      <c r="F12" s="1238">
        <v>2010.2372524115992</v>
      </c>
      <c r="G12" s="1238">
        <v>2186.630065203601</v>
      </c>
      <c r="H12" s="1284">
        <v>7.258700872554073</v>
      </c>
      <c r="I12" s="1285">
        <v>8.774726096653069</v>
      </c>
    </row>
    <row r="13" spans="3:9" ht="15.75">
      <c r="C13" s="1240"/>
      <c r="D13" s="1238"/>
      <c r="E13" s="1238"/>
      <c r="F13" s="1238"/>
      <c r="G13" s="1238"/>
      <c r="H13" s="1284"/>
      <c r="I13" s="1285"/>
    </row>
    <row r="14" spans="3:9" ht="15.75">
      <c r="C14" s="1243"/>
      <c r="D14" s="1244"/>
      <c r="E14" s="1244"/>
      <c r="F14" s="1244"/>
      <c r="G14" s="1244"/>
      <c r="H14" s="1286"/>
      <c r="I14" s="1287"/>
    </row>
    <row r="15" spans="3:9" ht="15">
      <c r="C15" s="1229" t="s">
        <v>1045</v>
      </c>
      <c r="D15" s="1230">
        <v>1196.3131303144157</v>
      </c>
      <c r="E15" s="1230">
        <v>1275.1790546889822</v>
      </c>
      <c r="F15" s="1230">
        <v>1426.0267340356393</v>
      </c>
      <c r="G15" s="1230">
        <v>1538.0965903472638</v>
      </c>
      <c r="H15" s="1282">
        <v>6.592414843247511</v>
      </c>
      <c r="I15" s="1283">
        <v>7.8588888719125265</v>
      </c>
    </row>
    <row r="16" spans="3:9" ht="15">
      <c r="C16" s="1237" t="s">
        <v>1043</v>
      </c>
      <c r="D16" s="1238">
        <v>1135.4895194779515</v>
      </c>
      <c r="E16" s="1238">
        <v>1238.088679964515</v>
      </c>
      <c r="F16" s="1238">
        <v>1349.2513194380567</v>
      </c>
      <c r="G16" s="1238">
        <v>1457.7814820287792</v>
      </c>
      <c r="H16" s="1284">
        <v>9.035676571786766</v>
      </c>
      <c r="I16" s="1285">
        <v>8.04373218148298</v>
      </c>
    </row>
    <row r="17" spans="3:9" ht="15">
      <c r="C17" s="1239" t="s">
        <v>1044</v>
      </c>
      <c r="D17" s="1238">
        <v>60.823610836464304</v>
      </c>
      <c r="E17" s="1238">
        <v>37.0903747244673</v>
      </c>
      <c r="F17" s="1238">
        <v>76.77541459758268</v>
      </c>
      <c r="G17" s="1238">
        <v>80.31510831848448</v>
      </c>
      <c r="H17" s="1284">
        <v>-39.01977502751072</v>
      </c>
      <c r="I17" s="1285">
        <v>4.610452108210765</v>
      </c>
    </row>
    <row r="18" spans="3:9" ht="15.75">
      <c r="C18" s="1247"/>
      <c r="D18" s="1288"/>
      <c r="E18" s="1288"/>
      <c r="F18" s="1288"/>
      <c r="G18" s="1288"/>
      <c r="H18" s="1289"/>
      <c r="I18" s="1290"/>
    </row>
    <row r="19" spans="3:9" ht="15">
      <c r="C19" s="1251"/>
      <c r="D19" s="1252"/>
      <c r="E19" s="1252"/>
      <c r="F19" s="1252"/>
      <c r="G19" s="1252"/>
      <c r="H19" s="1291"/>
      <c r="I19" s="1292"/>
    </row>
    <row r="20" spans="3:9" ht="15">
      <c r="C20" s="1229" t="s">
        <v>1046</v>
      </c>
      <c r="D20" s="1230">
        <v>8147.6768835277835</v>
      </c>
      <c r="E20" s="1230">
        <v>9316.696125980037</v>
      </c>
      <c r="F20" s="1230">
        <v>9736.818377752212</v>
      </c>
      <c r="G20" s="1230">
        <v>10104.735303134941</v>
      </c>
      <c r="H20" s="1282">
        <v>14.347884178073727</v>
      </c>
      <c r="I20" s="1283">
        <v>3.7786154687180726</v>
      </c>
    </row>
    <row r="21" spans="3:9" ht="15">
      <c r="C21" s="1237" t="s">
        <v>1043</v>
      </c>
      <c r="D21" s="1238">
        <v>6251.731154111331</v>
      </c>
      <c r="E21" s="1238">
        <v>7311.277713491518</v>
      </c>
      <c r="F21" s="1238">
        <v>7649.805617048662</v>
      </c>
      <c r="G21" s="1238">
        <v>7837.790129612856</v>
      </c>
      <c r="H21" s="1284">
        <v>16.94805060008693</v>
      </c>
      <c r="I21" s="1285">
        <v>2.4573763305206597</v>
      </c>
    </row>
    <row r="22" spans="3:9" ht="15">
      <c r="C22" s="1239" t="s">
        <v>1047</v>
      </c>
      <c r="D22" s="1293">
        <v>76.73022928474865</v>
      </c>
      <c r="E22" s="1293">
        <v>78.4750046006511</v>
      </c>
      <c r="F22" s="1293">
        <v>78.56576265741802</v>
      </c>
      <c r="G22" s="1293">
        <v>77.5655165077033</v>
      </c>
      <c r="H22" s="1284" t="s">
        <v>103</v>
      </c>
      <c r="I22" s="1285"/>
    </row>
    <row r="23" spans="3:9" ht="15">
      <c r="C23" s="1237" t="s">
        <v>1044</v>
      </c>
      <c r="D23" s="1238">
        <v>1895.9457294164527</v>
      </c>
      <c r="E23" s="1238">
        <v>2005.4184124885196</v>
      </c>
      <c r="F23" s="1238">
        <v>2087.0127607035506</v>
      </c>
      <c r="G23" s="1238">
        <v>2266.945173522086</v>
      </c>
      <c r="H23" s="1284">
        <v>5.774040964018596</v>
      </c>
      <c r="I23" s="1285">
        <v>8.621529115992502</v>
      </c>
    </row>
    <row r="24" spans="3:9" ht="15">
      <c r="C24" s="1239" t="s">
        <v>1047</v>
      </c>
      <c r="D24" s="1293">
        <v>23.269770715251354</v>
      </c>
      <c r="E24" s="1293">
        <v>21.524995399348896</v>
      </c>
      <c r="F24" s="1293">
        <v>21.434237342581994</v>
      </c>
      <c r="G24" s="1293">
        <v>22.434483492296703</v>
      </c>
      <c r="H24" s="1284" t="s">
        <v>103</v>
      </c>
      <c r="I24" s="1285"/>
    </row>
    <row r="25" spans="3:9" ht="15">
      <c r="C25" s="1254"/>
      <c r="D25" s="1255"/>
      <c r="E25" s="1255"/>
      <c r="F25" s="1255"/>
      <c r="G25" s="1255"/>
      <c r="H25" s="1294"/>
      <c r="I25" s="1295"/>
    </row>
    <row r="26" spans="3:9" ht="15.75">
      <c r="C26" s="1240"/>
      <c r="D26" s="1293"/>
      <c r="E26" s="1293"/>
      <c r="F26" s="1293"/>
      <c r="G26" s="1293"/>
      <c r="H26" s="1296"/>
      <c r="I26" s="1285"/>
    </row>
    <row r="27" spans="3:9" ht="15">
      <c r="C27" s="1229" t="s">
        <v>1048</v>
      </c>
      <c r="D27" s="1230">
        <v>8381.243721574056</v>
      </c>
      <c r="E27" s="1230">
        <v>9582.740469687145</v>
      </c>
      <c r="F27" s="1230">
        <v>10023.71155058778</v>
      </c>
      <c r="G27" s="1230">
        <v>10384.095408368645</v>
      </c>
      <c r="H27" s="1282">
        <v>14.335542409061944</v>
      </c>
      <c r="I27" s="1283">
        <v>3.59531353193951</v>
      </c>
    </row>
    <row r="28" spans="3:9" ht="15">
      <c r="C28" s="1260"/>
      <c r="D28" s="1261"/>
      <c r="E28" s="1261"/>
      <c r="F28" s="1261"/>
      <c r="G28" s="1261"/>
      <c r="H28" s="1297"/>
      <c r="I28" s="1298"/>
    </row>
    <row r="29" spans="3:9" ht="15.75">
      <c r="C29" s="1263" t="s">
        <v>1049</v>
      </c>
      <c r="D29" s="1293"/>
      <c r="E29" s="1293"/>
      <c r="F29" s="1293"/>
      <c r="G29" s="1293"/>
      <c r="H29" s="1296"/>
      <c r="I29" s="1299"/>
    </row>
    <row r="30" spans="3:9" ht="15">
      <c r="C30" s="1264"/>
      <c r="D30" s="1230"/>
      <c r="E30" s="1230"/>
      <c r="F30" s="1230"/>
      <c r="G30" s="1230"/>
      <c r="H30" s="1282"/>
      <c r="I30" s="1283"/>
    </row>
    <row r="31" spans="3:9" ht="15.75">
      <c r="C31" s="1229" t="s">
        <v>1050</v>
      </c>
      <c r="D31" s="1293"/>
      <c r="E31" s="1293"/>
      <c r="F31" s="1293"/>
      <c r="G31" s="1293"/>
      <c r="H31" s="1296"/>
      <c r="I31" s="1300"/>
    </row>
    <row r="32" spans="3:9" ht="15">
      <c r="C32" s="1237" t="s">
        <v>1051</v>
      </c>
      <c r="D32" s="1293">
        <v>12.981127553746326</v>
      </c>
      <c r="E32" s="1293">
        <v>20.907158172149096</v>
      </c>
      <c r="F32" s="1293">
        <v>16.48476974075208</v>
      </c>
      <c r="G32" s="1293">
        <v>13.749534411707408</v>
      </c>
      <c r="H32" s="1284" t="s">
        <v>103</v>
      </c>
      <c r="I32" s="1285"/>
    </row>
    <row r="33" spans="3:9" ht="15">
      <c r="C33" s="1239" t="s">
        <v>1052</v>
      </c>
      <c r="D33" s="1293">
        <v>11.19332249619925</v>
      </c>
      <c r="E33" s="1293">
        <v>17.23353601706494</v>
      </c>
      <c r="F33" s="1293">
        <v>14.089234984696539</v>
      </c>
      <c r="G33" s="1293">
        <v>11.991144933835608</v>
      </c>
      <c r="H33" s="1284" t="s">
        <v>103</v>
      </c>
      <c r="I33" s="1285"/>
    </row>
    <row r="34" spans="3:9" ht="15.75">
      <c r="C34" s="1240"/>
      <c r="D34" s="1238"/>
      <c r="E34" s="1238"/>
      <c r="F34" s="1238"/>
      <c r="G34" s="1238"/>
      <c r="H34" s="1284"/>
      <c r="I34" s="1285"/>
    </row>
    <row r="35" spans="3:9" ht="15">
      <c r="C35" s="1229" t="s">
        <v>1053</v>
      </c>
      <c r="D35" s="1230"/>
      <c r="E35" s="1230"/>
      <c r="F35" s="1230"/>
      <c r="G35" s="1230"/>
      <c r="H35" s="1282"/>
      <c r="I35" s="1283"/>
    </row>
    <row r="36" spans="3:9" ht="15">
      <c r="C36" s="1237" t="s">
        <v>1051</v>
      </c>
      <c r="D36" s="1293">
        <v>13.353253370754805</v>
      </c>
      <c r="E36" s="1293">
        <v>21.50417779171127</v>
      </c>
      <c r="F36" s="1293">
        <v>16.97048978922236</v>
      </c>
      <c r="G36" s="1293">
        <v>14.12966028981699</v>
      </c>
      <c r="H36" s="1284" t="s">
        <v>103</v>
      </c>
      <c r="I36" s="1285"/>
    </row>
    <row r="37" spans="3:9" ht="15">
      <c r="C37" s="1239" t="s">
        <v>1052</v>
      </c>
      <c r="D37" s="1293">
        <v>11.514197879457882</v>
      </c>
      <c r="E37" s="1293">
        <v>17.725652594167467</v>
      </c>
      <c r="F37" s="1293">
        <v>14.504371138085341</v>
      </c>
      <c r="G37" s="1293">
        <v>12.322657577175178</v>
      </c>
      <c r="H37" s="1284" t="s">
        <v>103</v>
      </c>
      <c r="I37" s="1285"/>
    </row>
    <row r="38" spans="3:9" ht="15">
      <c r="C38" s="1265"/>
      <c r="D38" s="1255"/>
      <c r="E38" s="1255"/>
      <c r="F38" s="1255"/>
      <c r="G38" s="1255"/>
      <c r="H38" s="1294"/>
      <c r="I38" s="1295"/>
    </row>
    <row r="39" spans="3:9" ht="15">
      <c r="C39" s="1301"/>
      <c r="D39" s="1302"/>
      <c r="E39" s="1302"/>
      <c r="F39" s="1302"/>
      <c r="G39" s="1302"/>
      <c r="H39" s="1303"/>
      <c r="I39" s="1304"/>
    </row>
    <row r="40" spans="3:9" ht="15">
      <c r="C40" s="1269" t="s">
        <v>1054</v>
      </c>
      <c r="D40" s="1238">
        <v>992.6003559422583</v>
      </c>
      <c r="E40" s="1238">
        <v>1025.596258163594</v>
      </c>
      <c r="F40" s="1238">
        <v>1066.3230098851454</v>
      </c>
      <c r="G40" s="1238">
        <v>1038.2134015169613</v>
      </c>
      <c r="H40" s="1284">
        <v>3.324188030339087</v>
      </c>
      <c r="I40" s="1285">
        <v>-2.636125086638785</v>
      </c>
    </row>
    <row r="41" spans="3:9" ht="15">
      <c r="C41" s="1269" t="s">
        <v>1055</v>
      </c>
      <c r="D41" s="1238">
        <v>7388.643365631798</v>
      </c>
      <c r="E41" s="1238">
        <v>8557.145129965873</v>
      </c>
      <c r="F41" s="1238">
        <v>8957.388540702634</v>
      </c>
      <c r="G41" s="1238">
        <v>9345.882006851687</v>
      </c>
      <c r="H41" s="1284">
        <v>15.81483509908395</v>
      </c>
      <c r="I41" s="1285">
        <v>4.337128666281771</v>
      </c>
    </row>
    <row r="42" spans="3:9" ht="15">
      <c r="C42" s="1269" t="s">
        <v>1056</v>
      </c>
      <c r="D42" s="1238">
        <v>-1463.9871465295632</v>
      </c>
      <c r="E42" s="1238">
        <v>-1693.7414745654314</v>
      </c>
      <c r="F42" s="1238">
        <v>-1955.7264962915035</v>
      </c>
      <c r="G42" s="1238">
        <v>-380.09302674109676</v>
      </c>
      <c r="H42" s="1284" t="s">
        <v>103</v>
      </c>
      <c r="I42" s="1285"/>
    </row>
    <row r="43" spans="3:9" ht="15">
      <c r="C43" s="1269" t="s">
        <v>1057</v>
      </c>
      <c r="D43" s="1238">
        <v>29.975281787621118</v>
      </c>
      <c r="E43" s="1238">
        <v>275.6574395874588</v>
      </c>
      <c r="F43" s="1238">
        <v>185.34057903120024</v>
      </c>
      <c r="G43" s="1238">
        <v>33.28832105927039</v>
      </c>
      <c r="H43" s="1284" t="s">
        <v>103</v>
      </c>
      <c r="I43" s="1285"/>
    </row>
    <row r="44" spans="3:9" ht="15.75" thickBot="1">
      <c r="C44" s="1270" t="s">
        <v>1058</v>
      </c>
      <c r="D44" s="1271">
        <v>-1434.011864741942</v>
      </c>
      <c r="E44" s="1271">
        <v>-1418.0840349779728</v>
      </c>
      <c r="F44" s="1271">
        <v>-1770.3859172603034</v>
      </c>
      <c r="G44" s="1271">
        <v>-346.80470568182636</v>
      </c>
      <c r="H44" s="1305" t="s">
        <v>103</v>
      </c>
      <c r="I44" s="1306"/>
    </row>
    <row r="45" spans="3:9" ht="16.5" thickTop="1">
      <c r="C45" s="1274" t="s">
        <v>1059</v>
      </c>
      <c r="H45" s="1210"/>
      <c r="I45" s="1210"/>
    </row>
    <row r="46" spans="3:9" ht="15.75">
      <c r="C46" s="1275" t="s">
        <v>1060</v>
      </c>
      <c r="H46" s="1210"/>
      <c r="I46" s="1210"/>
    </row>
    <row r="47" spans="3:9" ht="15.75">
      <c r="C47" s="1276" t="s">
        <v>1061</v>
      </c>
      <c r="H47" s="1210"/>
      <c r="I47" s="1210"/>
    </row>
    <row r="48" spans="3:9" ht="15.75">
      <c r="C48" s="1277" t="s">
        <v>1062</v>
      </c>
      <c r="H48" s="1210"/>
      <c r="I48" s="1210"/>
    </row>
    <row r="49" spans="3:9" ht="15.75">
      <c r="C49" s="1278" t="s">
        <v>1063</v>
      </c>
      <c r="D49" s="1307">
        <v>101.14</v>
      </c>
      <c r="E49" s="1307">
        <v>108.88</v>
      </c>
      <c r="F49" s="1307">
        <v>106.73</v>
      </c>
      <c r="G49" s="1307">
        <v>106.63</v>
      </c>
      <c r="H49" s="1210"/>
      <c r="I49" s="1210"/>
    </row>
  </sheetData>
  <sheetProtection/>
  <mergeCells count="4">
    <mergeCell ref="C1:I1"/>
    <mergeCell ref="C2:I2"/>
    <mergeCell ref="C3:I3"/>
    <mergeCell ref="H5:I5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31.421875" style="173" bestFit="1" customWidth="1"/>
    <col min="2" max="2" width="9.421875" style="168" bestFit="1" customWidth="1"/>
    <col min="3" max="3" width="8.57421875" style="168" bestFit="1" customWidth="1"/>
    <col min="4" max="8" width="8.421875" style="168" bestFit="1" customWidth="1"/>
    <col min="9" max="12" width="8.7109375" style="168" bestFit="1" customWidth="1"/>
    <col min="13" max="13" width="3.140625" style="168" customWidth="1"/>
    <col min="14" max="14" width="10.140625" style="168" customWidth="1"/>
    <col min="15" max="20" width="5.8515625" style="168" customWidth="1"/>
    <col min="21" max="16384" width="9.140625" style="168" customWidth="1"/>
  </cols>
  <sheetData>
    <row r="1" spans="1:12" ht="14.25">
      <c r="A1" s="1367" t="s">
        <v>145</v>
      </c>
      <c r="B1" s="1367"/>
      <c r="C1" s="1367"/>
      <c r="D1" s="1367"/>
      <c r="E1" s="1367"/>
      <c r="F1" s="1367"/>
      <c r="G1" s="1367"/>
      <c r="H1" s="1367"/>
      <c r="I1" s="1367"/>
      <c r="J1" s="1367"/>
      <c r="K1" s="1367"/>
      <c r="L1" s="1367"/>
    </row>
    <row r="2" spans="1:12" ht="15.75">
      <c r="A2" s="1368" t="s">
        <v>3</v>
      </c>
      <c r="B2" s="1368"/>
      <c r="C2" s="1368"/>
      <c r="D2" s="1368"/>
      <c r="E2" s="1368"/>
      <c r="F2" s="1368"/>
      <c r="G2" s="1368"/>
      <c r="H2" s="1368"/>
      <c r="I2" s="1368"/>
      <c r="J2" s="1368"/>
      <c r="K2" s="1368"/>
      <c r="L2" s="1368"/>
    </row>
    <row r="3" spans="1:12" ht="14.25">
      <c r="A3" s="1369" t="s">
        <v>146</v>
      </c>
      <c r="B3" s="1369"/>
      <c r="C3" s="1369"/>
      <c r="D3" s="1369"/>
      <c r="E3" s="1369"/>
      <c r="F3" s="1369"/>
      <c r="G3" s="1369"/>
      <c r="H3" s="1369"/>
      <c r="I3" s="1369"/>
      <c r="J3" s="1369"/>
      <c r="K3" s="1369"/>
      <c r="L3" s="1369"/>
    </row>
    <row r="4" spans="1:12" ht="14.25">
      <c r="A4" s="1370" t="s">
        <v>147</v>
      </c>
      <c r="B4" s="1370"/>
      <c r="C4" s="1370"/>
      <c r="D4" s="1370"/>
      <c r="E4" s="1370"/>
      <c r="F4" s="1370"/>
      <c r="G4" s="1370"/>
      <c r="H4" s="1370"/>
      <c r="I4" s="1370"/>
      <c r="J4" s="1370"/>
      <c r="K4" s="1370"/>
      <c r="L4" s="1370"/>
    </row>
    <row r="5" spans="1:20" ht="14.25" customHeight="1">
      <c r="A5" s="1371" t="s">
        <v>148</v>
      </c>
      <c r="B5" s="1371" t="s">
        <v>149</v>
      </c>
      <c r="C5" s="169" t="s">
        <v>150</v>
      </c>
      <c r="D5" s="1373" t="s">
        <v>151</v>
      </c>
      <c r="E5" s="1373"/>
      <c r="F5" s="1373" t="s">
        <v>152</v>
      </c>
      <c r="G5" s="1373"/>
      <c r="H5" s="1373"/>
      <c r="I5" s="1374" t="s">
        <v>153</v>
      </c>
      <c r="J5" s="1375"/>
      <c r="K5" s="1375"/>
      <c r="L5" s="1376"/>
      <c r="N5"/>
      <c r="O5"/>
      <c r="P5"/>
      <c r="Q5"/>
      <c r="R5"/>
      <c r="S5"/>
      <c r="T5"/>
    </row>
    <row r="6" spans="1:20" ht="15">
      <c r="A6" s="1372"/>
      <c r="B6" s="1372"/>
      <c r="C6" s="170" t="s">
        <v>154</v>
      </c>
      <c r="D6" s="170" t="s">
        <v>155</v>
      </c>
      <c r="E6" s="170" t="s">
        <v>154</v>
      </c>
      <c r="F6" s="170" t="s">
        <v>156</v>
      </c>
      <c r="G6" s="170" t="s">
        <v>155</v>
      </c>
      <c r="H6" s="170" t="s">
        <v>154</v>
      </c>
      <c r="I6" s="171" t="s">
        <v>157</v>
      </c>
      <c r="J6" s="171" t="s">
        <v>157</v>
      </c>
      <c r="K6" s="171" t="s">
        <v>158</v>
      </c>
      <c r="L6" s="171" t="s">
        <v>158</v>
      </c>
      <c r="N6"/>
      <c r="O6"/>
      <c r="P6"/>
      <c r="Q6"/>
      <c r="R6"/>
      <c r="S6"/>
      <c r="T6"/>
    </row>
    <row r="7" spans="1:20" ht="15">
      <c r="A7" s="171">
        <v>1</v>
      </c>
      <c r="B7" s="171">
        <v>2</v>
      </c>
      <c r="C7" s="171">
        <v>3</v>
      </c>
      <c r="D7" s="171">
        <v>4</v>
      </c>
      <c r="E7" s="171">
        <v>5</v>
      </c>
      <c r="F7" s="171">
        <v>6</v>
      </c>
      <c r="G7" s="171">
        <v>7</v>
      </c>
      <c r="H7" s="171">
        <v>8</v>
      </c>
      <c r="I7" s="172" t="s">
        <v>159</v>
      </c>
      <c r="J7" s="172" t="s">
        <v>160</v>
      </c>
      <c r="K7" s="172" t="s">
        <v>161</v>
      </c>
      <c r="L7" s="172" t="s">
        <v>162</v>
      </c>
      <c r="N7"/>
      <c r="O7"/>
      <c r="P7"/>
      <c r="Q7"/>
      <c r="R7"/>
      <c r="S7"/>
      <c r="T7"/>
    </row>
    <row r="8" spans="1:20" ht="15">
      <c r="A8" s="314">
        <v>1</v>
      </c>
      <c r="B8" s="315">
        <v>2</v>
      </c>
      <c r="C8" s="315">
        <v>3</v>
      </c>
      <c r="D8" s="315">
        <v>4</v>
      </c>
      <c r="E8" s="315">
        <v>5</v>
      </c>
      <c r="F8" s="315">
        <v>6</v>
      </c>
      <c r="G8" s="315">
        <v>7</v>
      </c>
      <c r="H8" s="315">
        <v>8</v>
      </c>
      <c r="I8" s="315">
        <v>9</v>
      </c>
      <c r="J8" s="315">
        <v>10</v>
      </c>
      <c r="K8" s="315">
        <v>11</v>
      </c>
      <c r="L8" s="315">
        <v>12</v>
      </c>
      <c r="N8"/>
      <c r="O8"/>
      <c r="P8"/>
      <c r="Q8"/>
      <c r="R8"/>
      <c r="S8"/>
      <c r="T8"/>
    </row>
    <row r="9" spans="1:20" ht="15">
      <c r="A9" s="316" t="s">
        <v>163</v>
      </c>
      <c r="B9" s="317">
        <v>100</v>
      </c>
      <c r="C9" s="318">
        <v>98.66</v>
      </c>
      <c r="D9" s="318">
        <v>110.46</v>
      </c>
      <c r="E9" s="318">
        <v>109.8</v>
      </c>
      <c r="F9" s="318">
        <v>115.13</v>
      </c>
      <c r="G9" s="318">
        <v>113.94</v>
      </c>
      <c r="H9" s="318">
        <v>113.38</v>
      </c>
      <c r="I9" s="318">
        <v>11.28</v>
      </c>
      <c r="J9" s="318">
        <v>-0.6</v>
      </c>
      <c r="K9" s="318">
        <v>3.26</v>
      </c>
      <c r="L9" s="318">
        <v>-0.49</v>
      </c>
      <c r="N9"/>
      <c r="O9"/>
      <c r="P9"/>
      <c r="Q9"/>
      <c r="R9"/>
      <c r="S9"/>
      <c r="T9"/>
    </row>
    <row r="10" spans="1:20" ht="15">
      <c r="A10" s="316" t="s">
        <v>164</v>
      </c>
      <c r="B10" s="319">
        <v>43.91</v>
      </c>
      <c r="C10" s="318">
        <v>97.47</v>
      </c>
      <c r="D10" s="318">
        <v>112.22</v>
      </c>
      <c r="E10" s="318">
        <v>109.98</v>
      </c>
      <c r="F10" s="318">
        <v>114.4</v>
      </c>
      <c r="G10" s="318">
        <v>111.47</v>
      </c>
      <c r="H10" s="318">
        <v>109.74</v>
      </c>
      <c r="I10" s="318">
        <v>12.84</v>
      </c>
      <c r="J10" s="318">
        <v>-1.99</v>
      </c>
      <c r="K10" s="318">
        <v>-0.22</v>
      </c>
      <c r="L10" s="318">
        <v>-1.55</v>
      </c>
      <c r="N10"/>
      <c r="O10"/>
      <c r="P10"/>
      <c r="Q10"/>
      <c r="R10"/>
      <c r="S10"/>
      <c r="T10"/>
    </row>
    <row r="11" spans="1:20" ht="15">
      <c r="A11" s="314" t="s">
        <v>165</v>
      </c>
      <c r="B11" s="315">
        <v>11.33</v>
      </c>
      <c r="C11" s="320">
        <v>99.59</v>
      </c>
      <c r="D11" s="320">
        <v>112.3</v>
      </c>
      <c r="E11" s="320">
        <v>111.26</v>
      </c>
      <c r="F11" s="320">
        <v>111.41</v>
      </c>
      <c r="G11" s="320">
        <v>110.97</v>
      </c>
      <c r="H11" s="320">
        <v>110.88</v>
      </c>
      <c r="I11" s="320">
        <v>11.72</v>
      </c>
      <c r="J11" s="320">
        <v>-0.92</v>
      </c>
      <c r="K11" s="320">
        <v>-0.35</v>
      </c>
      <c r="L11" s="320">
        <v>-0.08</v>
      </c>
      <c r="N11"/>
      <c r="O11"/>
      <c r="P11"/>
      <c r="Q11"/>
      <c r="R11"/>
      <c r="S11"/>
      <c r="T11"/>
    </row>
    <row r="12" spans="1:20" ht="15">
      <c r="A12" s="314" t="s">
        <v>166</v>
      </c>
      <c r="B12" s="315">
        <v>1.84</v>
      </c>
      <c r="C12" s="320">
        <v>99.4</v>
      </c>
      <c r="D12" s="320">
        <v>143.5</v>
      </c>
      <c r="E12" s="320">
        <v>138.87</v>
      </c>
      <c r="F12" s="320">
        <v>134.74</v>
      </c>
      <c r="G12" s="320">
        <v>134.08</v>
      </c>
      <c r="H12" s="320">
        <v>127.22</v>
      </c>
      <c r="I12" s="320">
        <v>39.71</v>
      </c>
      <c r="J12" s="320">
        <v>-3.23</v>
      </c>
      <c r="K12" s="320">
        <v>-8.39</v>
      </c>
      <c r="L12" s="320">
        <v>-5.11</v>
      </c>
      <c r="N12"/>
      <c r="O12"/>
      <c r="P12"/>
      <c r="Q12"/>
      <c r="R12"/>
      <c r="S12"/>
      <c r="T12"/>
    </row>
    <row r="13" spans="1:20" ht="15">
      <c r="A13" s="314" t="s">
        <v>167</v>
      </c>
      <c r="B13" s="315">
        <v>5.52</v>
      </c>
      <c r="C13" s="320">
        <v>86.69</v>
      </c>
      <c r="D13" s="320">
        <v>105.08</v>
      </c>
      <c r="E13" s="320">
        <v>94.25</v>
      </c>
      <c r="F13" s="320">
        <v>121.38</v>
      </c>
      <c r="G13" s="320">
        <v>100.96</v>
      </c>
      <c r="H13" s="320">
        <v>88.75</v>
      </c>
      <c r="I13" s="320">
        <v>8.72</v>
      </c>
      <c r="J13" s="320">
        <v>-10.31</v>
      </c>
      <c r="K13" s="320">
        <v>-5.84</v>
      </c>
      <c r="L13" s="320">
        <v>-12.1</v>
      </c>
      <c r="N13"/>
      <c r="O13"/>
      <c r="P13"/>
      <c r="Q13"/>
      <c r="R13"/>
      <c r="S13"/>
      <c r="T13"/>
    </row>
    <row r="14" spans="1:20" ht="15">
      <c r="A14" s="314" t="s">
        <v>168</v>
      </c>
      <c r="B14" s="315">
        <v>6.75</v>
      </c>
      <c r="C14" s="320">
        <v>99.85</v>
      </c>
      <c r="D14" s="320">
        <v>110.33</v>
      </c>
      <c r="E14" s="320">
        <v>112.42</v>
      </c>
      <c r="F14" s="320">
        <v>108.78</v>
      </c>
      <c r="G14" s="320">
        <v>108.45</v>
      </c>
      <c r="H14" s="320">
        <v>109.69</v>
      </c>
      <c r="I14" s="320">
        <v>12.59</v>
      </c>
      <c r="J14" s="320">
        <v>1.89</v>
      </c>
      <c r="K14" s="320">
        <v>-2.43</v>
      </c>
      <c r="L14" s="320">
        <v>1.15</v>
      </c>
      <c r="N14"/>
      <c r="O14"/>
      <c r="P14"/>
      <c r="Q14"/>
      <c r="R14"/>
      <c r="S14"/>
      <c r="T14"/>
    </row>
    <row r="15" spans="1:20" ht="15">
      <c r="A15" s="314" t="s">
        <v>169</v>
      </c>
      <c r="B15" s="315">
        <v>5.24</v>
      </c>
      <c r="C15" s="320">
        <v>98.09</v>
      </c>
      <c r="D15" s="320">
        <v>110.74</v>
      </c>
      <c r="E15" s="320">
        <v>109.25</v>
      </c>
      <c r="F15" s="320">
        <v>113.65</v>
      </c>
      <c r="G15" s="320">
        <v>113.94</v>
      </c>
      <c r="H15" s="320">
        <v>114.3</v>
      </c>
      <c r="I15" s="320">
        <v>11.37</v>
      </c>
      <c r="J15" s="320">
        <v>-1.35</v>
      </c>
      <c r="K15" s="320">
        <v>4.62</v>
      </c>
      <c r="L15" s="320">
        <v>0.31</v>
      </c>
      <c r="N15"/>
      <c r="O15"/>
      <c r="P15"/>
      <c r="Q15"/>
      <c r="R15"/>
      <c r="S15"/>
      <c r="T15"/>
    </row>
    <row r="16" spans="1:20" ht="15">
      <c r="A16" s="314" t="s">
        <v>170</v>
      </c>
      <c r="B16" s="315">
        <v>2.95</v>
      </c>
      <c r="C16" s="320">
        <v>99.65</v>
      </c>
      <c r="D16" s="320">
        <v>130.79</v>
      </c>
      <c r="E16" s="320">
        <v>122.65</v>
      </c>
      <c r="F16" s="320">
        <v>112.72</v>
      </c>
      <c r="G16" s="320">
        <v>112.66</v>
      </c>
      <c r="H16" s="320">
        <v>112.4</v>
      </c>
      <c r="I16" s="320">
        <v>23.08</v>
      </c>
      <c r="J16" s="320">
        <v>-6.23</v>
      </c>
      <c r="K16" s="320">
        <v>-8.35</v>
      </c>
      <c r="L16" s="320">
        <v>-0.23</v>
      </c>
      <c r="N16"/>
      <c r="O16"/>
      <c r="P16"/>
      <c r="Q16"/>
      <c r="R16"/>
      <c r="S16"/>
      <c r="T16"/>
    </row>
    <row r="17" spans="1:20" ht="15">
      <c r="A17" s="314" t="s">
        <v>171</v>
      </c>
      <c r="B17" s="315">
        <v>2.08</v>
      </c>
      <c r="C17" s="320">
        <v>92.55</v>
      </c>
      <c r="D17" s="320">
        <v>103.43</v>
      </c>
      <c r="E17" s="320">
        <v>101.85</v>
      </c>
      <c r="F17" s="320">
        <v>104.35</v>
      </c>
      <c r="G17" s="320">
        <v>101.36</v>
      </c>
      <c r="H17" s="320">
        <v>102.55</v>
      </c>
      <c r="I17" s="320">
        <v>10.04</v>
      </c>
      <c r="J17" s="320">
        <v>-1.53</v>
      </c>
      <c r="K17" s="320">
        <v>0.69</v>
      </c>
      <c r="L17" s="320">
        <v>1.18</v>
      </c>
      <c r="N17"/>
      <c r="O17"/>
      <c r="P17"/>
      <c r="Q17"/>
      <c r="R17"/>
      <c r="S17"/>
      <c r="T17"/>
    </row>
    <row r="18" spans="1:20" ht="15">
      <c r="A18" s="314" t="s">
        <v>172</v>
      </c>
      <c r="B18" s="315">
        <v>1.74</v>
      </c>
      <c r="C18" s="320">
        <v>100.76</v>
      </c>
      <c r="D18" s="320">
        <v>107.86</v>
      </c>
      <c r="E18" s="320">
        <v>107.07</v>
      </c>
      <c r="F18" s="320">
        <v>123.8</v>
      </c>
      <c r="G18" s="320">
        <v>124.05</v>
      </c>
      <c r="H18" s="320">
        <v>124.73</v>
      </c>
      <c r="I18" s="320">
        <v>6.27</v>
      </c>
      <c r="J18" s="320">
        <v>-0.73</v>
      </c>
      <c r="K18" s="320">
        <v>16.49</v>
      </c>
      <c r="L18" s="320">
        <v>0.55</v>
      </c>
      <c r="N18"/>
      <c r="O18"/>
      <c r="P18"/>
      <c r="Q18"/>
      <c r="R18"/>
      <c r="S18"/>
      <c r="T18"/>
    </row>
    <row r="19" spans="1:20" ht="15">
      <c r="A19" s="314" t="s">
        <v>173</v>
      </c>
      <c r="B19" s="315">
        <v>1.21</v>
      </c>
      <c r="C19" s="320">
        <v>98.29</v>
      </c>
      <c r="D19" s="320">
        <v>114.99</v>
      </c>
      <c r="E19" s="320">
        <v>117.12</v>
      </c>
      <c r="F19" s="320">
        <v>122.31</v>
      </c>
      <c r="G19" s="320">
        <v>121.66</v>
      </c>
      <c r="H19" s="320">
        <v>121.12</v>
      </c>
      <c r="I19" s="320">
        <v>19.15</v>
      </c>
      <c r="J19" s="320">
        <v>1.85</v>
      </c>
      <c r="K19" s="320">
        <v>3.42</v>
      </c>
      <c r="L19" s="320">
        <v>-0.45</v>
      </c>
      <c r="N19"/>
      <c r="O19"/>
      <c r="P19"/>
      <c r="Q19"/>
      <c r="R19"/>
      <c r="S19"/>
      <c r="T19"/>
    </row>
    <row r="20" spans="1:20" ht="15">
      <c r="A20" s="314" t="s">
        <v>174</v>
      </c>
      <c r="B20" s="315">
        <v>1.24</v>
      </c>
      <c r="C20" s="320">
        <v>100.26</v>
      </c>
      <c r="D20" s="320">
        <v>104.28</v>
      </c>
      <c r="E20" s="320">
        <v>105.24</v>
      </c>
      <c r="F20" s="320">
        <v>108.46</v>
      </c>
      <c r="G20" s="320">
        <v>108.62</v>
      </c>
      <c r="H20" s="320">
        <v>108.39</v>
      </c>
      <c r="I20" s="320">
        <v>4.96</v>
      </c>
      <c r="J20" s="320">
        <v>0.91</v>
      </c>
      <c r="K20" s="320">
        <v>2.99</v>
      </c>
      <c r="L20" s="320">
        <v>-0.22</v>
      </c>
      <c r="N20"/>
      <c r="O20"/>
      <c r="P20"/>
      <c r="Q20"/>
      <c r="R20"/>
      <c r="S20"/>
      <c r="T20"/>
    </row>
    <row r="21" spans="1:20" ht="15">
      <c r="A21" s="314" t="s">
        <v>175</v>
      </c>
      <c r="B21" s="315">
        <v>0.68</v>
      </c>
      <c r="C21" s="320">
        <v>100.08</v>
      </c>
      <c r="D21" s="320">
        <v>113.12</v>
      </c>
      <c r="E21" s="320">
        <v>115.64</v>
      </c>
      <c r="F21" s="320">
        <v>125.81</v>
      </c>
      <c r="G21" s="320">
        <v>125.81</v>
      </c>
      <c r="H21" s="320">
        <v>127.78</v>
      </c>
      <c r="I21" s="320">
        <v>15.54</v>
      </c>
      <c r="J21" s="320">
        <v>2.23</v>
      </c>
      <c r="K21" s="320">
        <v>10.5</v>
      </c>
      <c r="L21" s="320">
        <v>1.57</v>
      </c>
      <c r="N21"/>
      <c r="O21"/>
      <c r="P21"/>
      <c r="Q21"/>
      <c r="R21"/>
      <c r="S21"/>
      <c r="T21"/>
    </row>
    <row r="22" spans="1:20" ht="15">
      <c r="A22" s="314" t="s">
        <v>176</v>
      </c>
      <c r="B22" s="315">
        <v>0.41</v>
      </c>
      <c r="C22" s="320">
        <v>100.09</v>
      </c>
      <c r="D22" s="320">
        <v>107.97</v>
      </c>
      <c r="E22" s="320">
        <v>107.64</v>
      </c>
      <c r="F22" s="320">
        <v>111.57</v>
      </c>
      <c r="G22" s="320">
        <v>111.57</v>
      </c>
      <c r="H22" s="320">
        <v>112.56</v>
      </c>
      <c r="I22" s="320">
        <v>7.55</v>
      </c>
      <c r="J22" s="320">
        <v>-0.3</v>
      </c>
      <c r="K22" s="320">
        <v>4.56</v>
      </c>
      <c r="L22" s="320">
        <v>0.89</v>
      </c>
      <c r="N22"/>
      <c r="O22"/>
      <c r="P22"/>
      <c r="Q22"/>
      <c r="R22"/>
      <c r="S22"/>
      <c r="T22"/>
    </row>
    <row r="23" spans="1:20" ht="15">
      <c r="A23" s="314" t="s">
        <v>177</v>
      </c>
      <c r="B23" s="315">
        <v>2.92</v>
      </c>
      <c r="C23" s="320">
        <v>100.25</v>
      </c>
      <c r="D23" s="320">
        <v>110.56</v>
      </c>
      <c r="E23" s="320">
        <v>110.07</v>
      </c>
      <c r="F23" s="320">
        <v>117.27</v>
      </c>
      <c r="G23" s="320">
        <v>117.51</v>
      </c>
      <c r="H23" s="320">
        <v>117.68</v>
      </c>
      <c r="I23" s="320">
        <v>9.8</v>
      </c>
      <c r="J23" s="320">
        <v>-0.45</v>
      </c>
      <c r="K23" s="320">
        <v>6.92</v>
      </c>
      <c r="L23" s="320">
        <v>0.15</v>
      </c>
      <c r="N23"/>
      <c r="O23"/>
      <c r="P23"/>
      <c r="Q23"/>
      <c r="R23"/>
      <c r="S23"/>
      <c r="T23"/>
    </row>
    <row r="24" spans="1:12" ht="14.25">
      <c r="A24" s="321"/>
      <c r="B24" s="322"/>
      <c r="C24" s="322"/>
      <c r="D24" s="322"/>
      <c r="E24" s="322"/>
      <c r="F24" s="322"/>
      <c r="G24" s="322"/>
      <c r="H24" s="322"/>
      <c r="I24" s="322"/>
      <c r="J24" s="322"/>
      <c r="K24" s="322"/>
      <c r="L24" s="322"/>
    </row>
    <row r="25" spans="1:20" ht="15">
      <c r="A25" s="316" t="s">
        <v>178</v>
      </c>
      <c r="B25" s="316">
        <v>56.09</v>
      </c>
      <c r="C25" s="318">
        <v>99.61</v>
      </c>
      <c r="D25" s="318">
        <v>109.13</v>
      </c>
      <c r="E25" s="318">
        <v>109.65</v>
      </c>
      <c r="F25" s="318">
        <v>115.7</v>
      </c>
      <c r="G25" s="318">
        <v>115.91</v>
      </c>
      <c r="H25" s="318">
        <v>116.32</v>
      </c>
      <c r="I25" s="318">
        <v>10.08</v>
      </c>
      <c r="J25" s="318">
        <v>0.48</v>
      </c>
      <c r="K25" s="318">
        <v>6.08</v>
      </c>
      <c r="L25" s="318">
        <v>0.35</v>
      </c>
      <c r="N25"/>
      <c r="O25"/>
      <c r="P25"/>
      <c r="Q25"/>
      <c r="R25"/>
      <c r="S25"/>
      <c r="T25"/>
    </row>
    <row r="26" spans="1:20" ht="15">
      <c r="A26" s="314" t="s">
        <v>179</v>
      </c>
      <c r="B26" s="315">
        <v>7.19</v>
      </c>
      <c r="C26" s="320">
        <v>100.52</v>
      </c>
      <c r="D26" s="320">
        <v>113.22</v>
      </c>
      <c r="E26" s="320">
        <v>115.46</v>
      </c>
      <c r="F26" s="320">
        <v>124.62</v>
      </c>
      <c r="G26" s="320">
        <v>124.62</v>
      </c>
      <c r="H26" s="320">
        <v>125.45</v>
      </c>
      <c r="I26" s="320">
        <v>14.86</v>
      </c>
      <c r="J26" s="320">
        <v>1.98</v>
      </c>
      <c r="K26" s="320">
        <v>8.65</v>
      </c>
      <c r="L26" s="320">
        <v>0.67</v>
      </c>
      <c r="N26"/>
      <c r="O26"/>
      <c r="P26"/>
      <c r="Q26"/>
      <c r="R26"/>
      <c r="S26"/>
      <c r="T26"/>
    </row>
    <row r="27" spans="1:20" ht="15">
      <c r="A27" s="314" t="s">
        <v>180</v>
      </c>
      <c r="B27" s="315">
        <v>20.3</v>
      </c>
      <c r="C27" s="320">
        <v>99.94</v>
      </c>
      <c r="D27" s="320">
        <v>112.87</v>
      </c>
      <c r="E27" s="320">
        <v>113.05</v>
      </c>
      <c r="F27" s="320">
        <v>121.29</v>
      </c>
      <c r="G27" s="320">
        <v>121.34</v>
      </c>
      <c r="H27" s="320">
        <v>121.88</v>
      </c>
      <c r="I27" s="320">
        <v>13.12</v>
      </c>
      <c r="J27" s="320">
        <v>0.16</v>
      </c>
      <c r="K27" s="320">
        <v>7.81</v>
      </c>
      <c r="L27" s="320">
        <v>0.45</v>
      </c>
      <c r="N27"/>
      <c r="O27"/>
      <c r="P27"/>
      <c r="Q27"/>
      <c r="R27"/>
      <c r="S27"/>
      <c r="T27"/>
    </row>
    <row r="28" spans="1:20" ht="15">
      <c r="A28" s="314" t="s">
        <v>181</v>
      </c>
      <c r="B28" s="315">
        <v>4.3</v>
      </c>
      <c r="C28" s="320">
        <v>100.58</v>
      </c>
      <c r="D28" s="320">
        <v>106.15</v>
      </c>
      <c r="E28" s="320">
        <v>107.41</v>
      </c>
      <c r="F28" s="320">
        <v>112.89</v>
      </c>
      <c r="G28" s="320">
        <v>112.87</v>
      </c>
      <c r="H28" s="320">
        <v>113.62</v>
      </c>
      <c r="I28" s="320">
        <v>6.79</v>
      </c>
      <c r="J28" s="320">
        <v>1.19</v>
      </c>
      <c r="K28" s="320">
        <v>5.78</v>
      </c>
      <c r="L28" s="320">
        <v>0.67</v>
      </c>
      <c r="N28"/>
      <c r="O28"/>
      <c r="P28"/>
      <c r="Q28"/>
      <c r="R28"/>
      <c r="S28"/>
      <c r="T28"/>
    </row>
    <row r="29" spans="1:20" ht="15">
      <c r="A29" s="314" t="s">
        <v>182</v>
      </c>
      <c r="B29" s="315">
        <v>3.47</v>
      </c>
      <c r="C29" s="320">
        <v>100.08</v>
      </c>
      <c r="D29" s="320">
        <v>101.51</v>
      </c>
      <c r="E29" s="320">
        <v>102.41</v>
      </c>
      <c r="F29" s="320">
        <v>105.42</v>
      </c>
      <c r="G29" s="320">
        <v>105.42</v>
      </c>
      <c r="H29" s="320">
        <v>105.08</v>
      </c>
      <c r="I29" s="320">
        <v>2.33</v>
      </c>
      <c r="J29" s="320">
        <v>0.89</v>
      </c>
      <c r="K29" s="320">
        <v>2.61</v>
      </c>
      <c r="L29" s="320">
        <v>-0.32</v>
      </c>
      <c r="N29"/>
      <c r="O29"/>
      <c r="P29"/>
      <c r="Q29"/>
      <c r="R29"/>
      <c r="S29"/>
      <c r="T29"/>
    </row>
    <row r="30" spans="1:20" ht="15">
      <c r="A30" s="314" t="s">
        <v>183</v>
      </c>
      <c r="B30" s="315">
        <v>5.34</v>
      </c>
      <c r="C30" s="320">
        <v>98.74</v>
      </c>
      <c r="D30" s="320">
        <v>104.64</v>
      </c>
      <c r="E30" s="320">
        <v>103.57</v>
      </c>
      <c r="F30" s="320">
        <v>100.2</v>
      </c>
      <c r="G30" s="320">
        <v>101.19</v>
      </c>
      <c r="H30" s="320">
        <v>101.49</v>
      </c>
      <c r="I30" s="320">
        <v>4.89</v>
      </c>
      <c r="J30" s="320">
        <v>-1.02</v>
      </c>
      <c r="K30" s="320">
        <v>-2</v>
      </c>
      <c r="L30" s="320">
        <v>0.3</v>
      </c>
      <c r="N30"/>
      <c r="O30"/>
      <c r="P30"/>
      <c r="Q30"/>
      <c r="R30"/>
      <c r="S30"/>
      <c r="T30"/>
    </row>
    <row r="31" spans="1:20" ht="15">
      <c r="A31" s="314" t="s">
        <v>184</v>
      </c>
      <c r="B31" s="315">
        <v>2.82</v>
      </c>
      <c r="C31" s="320">
        <v>99.89</v>
      </c>
      <c r="D31" s="320">
        <v>106.08</v>
      </c>
      <c r="E31" s="320">
        <v>105.31</v>
      </c>
      <c r="F31" s="320">
        <v>105.02</v>
      </c>
      <c r="G31" s="320">
        <v>105.02</v>
      </c>
      <c r="H31" s="320">
        <v>104.93</v>
      </c>
      <c r="I31" s="320">
        <v>5.42</v>
      </c>
      <c r="J31" s="320">
        <v>-0.73</v>
      </c>
      <c r="K31" s="320">
        <v>-0.36</v>
      </c>
      <c r="L31" s="320">
        <v>-0.09</v>
      </c>
      <c r="N31"/>
      <c r="O31"/>
      <c r="P31"/>
      <c r="Q31"/>
      <c r="R31"/>
      <c r="S31"/>
      <c r="T31"/>
    </row>
    <row r="32" spans="1:20" ht="15">
      <c r="A32" s="314" t="s">
        <v>185</v>
      </c>
      <c r="B32" s="315">
        <v>2.46</v>
      </c>
      <c r="C32" s="320">
        <v>100.07</v>
      </c>
      <c r="D32" s="320">
        <v>103.63</v>
      </c>
      <c r="E32" s="320">
        <v>104.58</v>
      </c>
      <c r="F32" s="320">
        <v>106.92</v>
      </c>
      <c r="G32" s="320">
        <v>106.92</v>
      </c>
      <c r="H32" s="320">
        <v>106.82</v>
      </c>
      <c r="I32" s="320">
        <v>4.5</v>
      </c>
      <c r="J32" s="320">
        <v>0.91</v>
      </c>
      <c r="K32" s="320">
        <v>2.14</v>
      </c>
      <c r="L32" s="320">
        <v>-0.09</v>
      </c>
      <c r="N32"/>
      <c r="O32"/>
      <c r="P32"/>
      <c r="Q32"/>
      <c r="R32"/>
      <c r="S32"/>
      <c r="T32"/>
    </row>
    <row r="33" spans="1:20" ht="15">
      <c r="A33" s="314" t="s">
        <v>186</v>
      </c>
      <c r="B33" s="315">
        <v>7.41</v>
      </c>
      <c r="C33" s="320">
        <v>97.11</v>
      </c>
      <c r="D33" s="320">
        <v>109.34</v>
      </c>
      <c r="E33" s="320">
        <v>109.42</v>
      </c>
      <c r="F33" s="320">
        <v>120.08</v>
      </c>
      <c r="G33" s="320">
        <v>120.08</v>
      </c>
      <c r="H33" s="320">
        <v>120.2</v>
      </c>
      <c r="I33" s="320">
        <v>12.67</v>
      </c>
      <c r="J33" s="320">
        <v>0.07</v>
      </c>
      <c r="K33" s="320">
        <v>9.85</v>
      </c>
      <c r="L33" s="320">
        <v>0.1</v>
      </c>
      <c r="N33"/>
      <c r="O33"/>
      <c r="P33"/>
      <c r="Q33"/>
      <c r="R33"/>
      <c r="S33"/>
      <c r="T33"/>
    </row>
    <row r="34" spans="1:20" ht="15">
      <c r="A34" s="314" t="s">
        <v>187</v>
      </c>
      <c r="B34" s="315">
        <v>2.81</v>
      </c>
      <c r="C34" s="320">
        <v>100.51</v>
      </c>
      <c r="D34" s="320">
        <v>101.99</v>
      </c>
      <c r="E34" s="320">
        <v>105.89</v>
      </c>
      <c r="F34" s="320">
        <v>111.5</v>
      </c>
      <c r="G34" s="320">
        <v>113.15</v>
      </c>
      <c r="H34" s="320">
        <v>114.05</v>
      </c>
      <c r="I34" s="320">
        <v>5.35</v>
      </c>
      <c r="J34" s="320">
        <v>3.82</v>
      </c>
      <c r="K34" s="320">
        <v>7.7</v>
      </c>
      <c r="L34" s="320">
        <v>0.79</v>
      </c>
      <c r="N34"/>
      <c r="O34"/>
      <c r="P34"/>
      <c r="Q34"/>
      <c r="R34"/>
      <c r="S34"/>
      <c r="T34"/>
    </row>
    <row r="35" spans="1:12" ht="14.25">
      <c r="A35" s="323"/>
      <c r="B35" s="315"/>
      <c r="C35" s="324"/>
      <c r="D35" s="324"/>
      <c r="E35" s="324"/>
      <c r="F35" s="324"/>
      <c r="G35" s="324"/>
      <c r="H35" s="322"/>
      <c r="I35" s="324"/>
      <c r="J35" s="324"/>
      <c r="K35" s="324"/>
      <c r="L35" s="324"/>
    </row>
    <row r="36" spans="1:14" ht="15">
      <c r="A36" s="1377" t="s">
        <v>188</v>
      </c>
      <c r="B36" s="1378"/>
      <c r="C36" s="1378"/>
      <c r="D36" s="1378"/>
      <c r="E36" s="1378"/>
      <c r="F36" s="1378"/>
      <c r="G36" s="1378"/>
      <c r="H36" s="1378"/>
      <c r="I36" s="1378"/>
      <c r="J36" s="1378"/>
      <c r="K36" s="1378"/>
      <c r="L36" s="1379"/>
      <c r="N36"/>
    </row>
    <row r="37" spans="1:20" ht="15">
      <c r="A37" s="325" t="s">
        <v>163</v>
      </c>
      <c r="B37" s="326">
        <v>100</v>
      </c>
      <c r="C37" s="327">
        <v>98.6</v>
      </c>
      <c r="D37" s="318">
        <v>112.13</v>
      </c>
      <c r="E37" s="318">
        <v>112.67</v>
      </c>
      <c r="F37" s="318">
        <v>115.08</v>
      </c>
      <c r="G37" s="318">
        <v>114.3</v>
      </c>
      <c r="H37" s="318">
        <v>113.96</v>
      </c>
      <c r="I37" s="318">
        <v>14.3</v>
      </c>
      <c r="J37" s="318">
        <v>0.48</v>
      </c>
      <c r="K37" s="318">
        <v>1.14</v>
      </c>
      <c r="L37" s="318">
        <v>-0.3</v>
      </c>
      <c r="N37"/>
      <c r="O37"/>
      <c r="P37"/>
      <c r="Q37"/>
      <c r="R37"/>
      <c r="S37"/>
      <c r="T37"/>
    </row>
    <row r="38" spans="1:20" ht="15">
      <c r="A38" s="328" t="s">
        <v>164</v>
      </c>
      <c r="B38" s="329">
        <v>39.77</v>
      </c>
      <c r="C38" s="320">
        <v>97.24</v>
      </c>
      <c r="D38" s="320">
        <v>115.13</v>
      </c>
      <c r="E38" s="320">
        <v>114.85</v>
      </c>
      <c r="F38" s="320">
        <v>115.66</v>
      </c>
      <c r="G38" s="320">
        <v>113.44</v>
      </c>
      <c r="H38" s="320">
        <v>112.24</v>
      </c>
      <c r="I38" s="320">
        <v>18.11</v>
      </c>
      <c r="J38" s="320">
        <v>-0.24</v>
      </c>
      <c r="K38" s="320">
        <v>-2.27</v>
      </c>
      <c r="L38" s="320">
        <v>-1.06</v>
      </c>
      <c r="N38"/>
      <c r="O38"/>
      <c r="P38"/>
      <c r="Q38"/>
      <c r="R38"/>
      <c r="S38"/>
      <c r="T38"/>
    </row>
    <row r="39" spans="1:20" ht="15">
      <c r="A39" s="328" t="s">
        <v>178</v>
      </c>
      <c r="B39" s="329">
        <v>60.23</v>
      </c>
      <c r="C39" s="320">
        <v>99.49</v>
      </c>
      <c r="D39" s="320">
        <v>110.18</v>
      </c>
      <c r="E39" s="320">
        <v>111.25</v>
      </c>
      <c r="F39" s="320">
        <v>114.69</v>
      </c>
      <c r="G39" s="320">
        <v>114.87</v>
      </c>
      <c r="H39" s="320">
        <v>115.1</v>
      </c>
      <c r="I39" s="320">
        <v>11.82</v>
      </c>
      <c r="J39" s="320">
        <v>0.97</v>
      </c>
      <c r="K39" s="320">
        <v>3.46</v>
      </c>
      <c r="L39" s="320">
        <v>0.2</v>
      </c>
      <c r="N39"/>
      <c r="O39"/>
      <c r="P39"/>
      <c r="Q39"/>
      <c r="R39"/>
      <c r="S39"/>
      <c r="T39"/>
    </row>
    <row r="40" spans="1:12" ht="14.25">
      <c r="A40" s="1380"/>
      <c r="B40" s="1381"/>
      <c r="C40" s="1381"/>
      <c r="D40" s="1381"/>
      <c r="E40" s="1381"/>
      <c r="F40" s="1381"/>
      <c r="G40" s="1381"/>
      <c r="H40" s="1381"/>
      <c r="I40" s="1381"/>
      <c r="J40" s="1381"/>
      <c r="K40" s="1381"/>
      <c r="L40" s="1382"/>
    </row>
    <row r="41" spans="1:20" ht="15">
      <c r="A41" s="1377" t="s">
        <v>189</v>
      </c>
      <c r="B41" s="1378"/>
      <c r="C41" s="1378"/>
      <c r="D41" s="1378"/>
      <c r="E41" s="1378"/>
      <c r="F41" s="1378"/>
      <c r="G41" s="1378"/>
      <c r="H41" s="1378"/>
      <c r="I41" s="1378"/>
      <c r="J41" s="1378"/>
      <c r="K41" s="1378"/>
      <c r="L41" s="1379"/>
      <c r="N41"/>
      <c r="O41"/>
      <c r="P41"/>
      <c r="Q41"/>
      <c r="R41"/>
      <c r="S41"/>
      <c r="T41"/>
    </row>
    <row r="42" spans="1:20" ht="15">
      <c r="A42" s="316" t="s">
        <v>163</v>
      </c>
      <c r="B42" s="317">
        <v>100</v>
      </c>
      <c r="C42" s="327">
        <v>98.5</v>
      </c>
      <c r="D42" s="318">
        <v>108.97</v>
      </c>
      <c r="E42" s="318">
        <v>107.99</v>
      </c>
      <c r="F42" s="318">
        <v>113.71</v>
      </c>
      <c r="G42" s="318">
        <v>111.96</v>
      </c>
      <c r="H42" s="318">
        <v>111.24</v>
      </c>
      <c r="I42" s="318">
        <v>9.6</v>
      </c>
      <c r="J42" s="318">
        <v>-0.9</v>
      </c>
      <c r="K42" s="318">
        <v>3</v>
      </c>
      <c r="L42" s="318">
        <v>-0.65</v>
      </c>
      <c r="N42"/>
      <c r="O42"/>
      <c r="P42"/>
      <c r="Q42"/>
      <c r="R42"/>
      <c r="S42"/>
      <c r="T42"/>
    </row>
    <row r="43" spans="1:20" ht="15">
      <c r="A43" s="314" t="s">
        <v>164</v>
      </c>
      <c r="B43" s="315">
        <v>44.14</v>
      </c>
      <c r="C43" s="320">
        <v>97.18</v>
      </c>
      <c r="D43" s="320">
        <v>110.27</v>
      </c>
      <c r="E43" s="320">
        <v>107.67</v>
      </c>
      <c r="F43" s="320">
        <v>113.05</v>
      </c>
      <c r="G43" s="320">
        <v>108.89</v>
      </c>
      <c r="H43" s="320">
        <v>106.83</v>
      </c>
      <c r="I43" s="320">
        <v>10.79</v>
      </c>
      <c r="J43" s="320">
        <v>-2.36</v>
      </c>
      <c r="K43" s="320">
        <v>-0.78</v>
      </c>
      <c r="L43" s="320">
        <v>-1.89</v>
      </c>
      <c r="N43"/>
      <c r="O43"/>
      <c r="P43"/>
      <c r="Q43"/>
      <c r="R43"/>
      <c r="S43"/>
      <c r="T43"/>
    </row>
    <row r="44" spans="1:20" ht="15">
      <c r="A44" s="314" t="s">
        <v>178</v>
      </c>
      <c r="B44" s="315">
        <v>55.86</v>
      </c>
      <c r="C44" s="320">
        <v>99.63</v>
      </c>
      <c r="D44" s="320">
        <v>107.96</v>
      </c>
      <c r="E44" s="320">
        <v>108.24</v>
      </c>
      <c r="F44" s="320">
        <v>114.23</v>
      </c>
      <c r="G44" s="320">
        <v>114.46</v>
      </c>
      <c r="H44" s="320">
        <v>114.84</v>
      </c>
      <c r="I44" s="320">
        <v>8.64</v>
      </c>
      <c r="J44" s="320">
        <v>0.26</v>
      </c>
      <c r="K44" s="320">
        <v>6.1</v>
      </c>
      <c r="L44" s="320">
        <v>0.34</v>
      </c>
      <c r="N44"/>
      <c r="O44"/>
      <c r="P44"/>
      <c r="Q44"/>
      <c r="R44"/>
      <c r="S44"/>
      <c r="T44"/>
    </row>
    <row r="45" spans="1:12" ht="14.25">
      <c r="A45" s="1383"/>
      <c r="B45" s="1384"/>
      <c r="C45" s="1384"/>
      <c r="D45" s="1384"/>
      <c r="E45" s="1384"/>
      <c r="F45" s="1384"/>
      <c r="G45" s="1384"/>
      <c r="H45" s="1384"/>
      <c r="I45" s="1384"/>
      <c r="J45" s="1384"/>
      <c r="K45" s="1384"/>
      <c r="L45" s="1385"/>
    </row>
    <row r="46" spans="1:20" ht="15">
      <c r="A46" s="1377" t="s">
        <v>190</v>
      </c>
      <c r="B46" s="1378"/>
      <c r="C46" s="1378"/>
      <c r="D46" s="1378"/>
      <c r="E46" s="1378"/>
      <c r="F46" s="1378"/>
      <c r="G46" s="1378"/>
      <c r="H46" s="1378"/>
      <c r="I46" s="1378"/>
      <c r="J46" s="1378"/>
      <c r="K46" s="1378"/>
      <c r="L46" s="1379"/>
      <c r="N46"/>
      <c r="O46"/>
      <c r="P46"/>
      <c r="Q46"/>
      <c r="R46"/>
      <c r="S46"/>
      <c r="T46"/>
    </row>
    <row r="47" spans="1:20" ht="15">
      <c r="A47" s="316" t="s">
        <v>163</v>
      </c>
      <c r="B47" s="317">
        <v>100</v>
      </c>
      <c r="C47" s="327">
        <v>98.9</v>
      </c>
      <c r="D47" s="318">
        <v>110.77</v>
      </c>
      <c r="E47" s="318">
        <v>110.18</v>
      </c>
      <c r="F47" s="318">
        <v>117.86</v>
      </c>
      <c r="G47" s="318">
        <v>117.12</v>
      </c>
      <c r="H47" s="318">
        <v>116.63</v>
      </c>
      <c r="I47" s="318">
        <v>11.4</v>
      </c>
      <c r="J47" s="318">
        <v>-0.54</v>
      </c>
      <c r="K47" s="318">
        <v>5.85</v>
      </c>
      <c r="L47" s="318">
        <v>-0.43</v>
      </c>
      <c r="N47"/>
      <c r="O47"/>
      <c r="P47"/>
      <c r="Q47"/>
      <c r="R47"/>
      <c r="S47"/>
      <c r="T47"/>
    </row>
    <row r="48" spans="1:20" ht="15">
      <c r="A48" s="314" t="s">
        <v>164</v>
      </c>
      <c r="B48" s="315">
        <v>46.88</v>
      </c>
      <c r="C48" s="320">
        <v>98.02</v>
      </c>
      <c r="D48" s="320">
        <v>112.03</v>
      </c>
      <c r="E48" s="320">
        <v>110.08</v>
      </c>
      <c r="F48" s="320">
        <v>115.59</v>
      </c>
      <c r="G48" s="320">
        <v>113.81</v>
      </c>
      <c r="H48" s="320">
        <v>112.09</v>
      </c>
      <c r="I48" s="320">
        <v>12.3</v>
      </c>
      <c r="J48" s="320">
        <v>-1.74</v>
      </c>
      <c r="K48" s="320">
        <v>1.83</v>
      </c>
      <c r="L48" s="320">
        <v>-1.52</v>
      </c>
      <c r="N48"/>
      <c r="O48"/>
      <c r="P48"/>
      <c r="Q48"/>
      <c r="R48"/>
      <c r="S48"/>
      <c r="T48"/>
    </row>
    <row r="49" spans="1:20" ht="15">
      <c r="A49" s="314" t="s">
        <v>178</v>
      </c>
      <c r="B49" s="315">
        <v>53.12</v>
      </c>
      <c r="C49" s="320">
        <v>99.68</v>
      </c>
      <c r="D49" s="320">
        <v>109.68</v>
      </c>
      <c r="E49" s="320">
        <v>110.27</v>
      </c>
      <c r="F49" s="320">
        <v>119.9</v>
      </c>
      <c r="G49" s="320">
        <v>120.13</v>
      </c>
      <c r="H49" s="320">
        <v>120.78</v>
      </c>
      <c r="I49" s="320">
        <v>10.62</v>
      </c>
      <c r="J49" s="320">
        <v>0.54</v>
      </c>
      <c r="K49" s="320">
        <v>9.54</v>
      </c>
      <c r="L49" s="320">
        <v>0.55</v>
      </c>
      <c r="N49"/>
      <c r="O49"/>
      <c r="P49"/>
      <c r="Q49"/>
      <c r="R49"/>
      <c r="S49"/>
      <c r="T49"/>
    </row>
    <row r="50" spans="1:12" ht="14.25">
      <c r="A50" s="1383"/>
      <c r="B50" s="1384"/>
      <c r="C50" s="1384"/>
      <c r="D50" s="1384"/>
      <c r="E50" s="1384"/>
      <c r="F50" s="1384"/>
      <c r="G50" s="1384"/>
      <c r="H50" s="1384"/>
      <c r="I50" s="1384"/>
      <c r="J50" s="1384"/>
      <c r="K50" s="1384"/>
      <c r="L50" s="1385"/>
    </row>
    <row r="51" spans="1:20" ht="15">
      <c r="A51" s="1377" t="s">
        <v>191</v>
      </c>
      <c r="B51" s="1378"/>
      <c r="C51" s="1378"/>
      <c r="D51" s="1378"/>
      <c r="E51" s="1378"/>
      <c r="F51" s="1378"/>
      <c r="G51" s="1378"/>
      <c r="H51" s="1378"/>
      <c r="I51" s="1378"/>
      <c r="J51" s="1378"/>
      <c r="K51" s="1378"/>
      <c r="L51" s="1379"/>
      <c r="N51"/>
      <c r="O51"/>
      <c r="P51"/>
      <c r="Q51"/>
      <c r="R51"/>
      <c r="S51"/>
      <c r="T51"/>
    </row>
    <row r="52" spans="1:20" ht="15">
      <c r="A52" s="316" t="s">
        <v>163</v>
      </c>
      <c r="B52" s="317">
        <v>100</v>
      </c>
      <c r="C52" s="327">
        <v>99.4</v>
      </c>
      <c r="D52" s="318">
        <v>109.18</v>
      </c>
      <c r="E52" s="318">
        <v>109.78</v>
      </c>
      <c r="F52" s="318">
        <v>114.01</v>
      </c>
      <c r="G52" s="318">
        <v>113.81</v>
      </c>
      <c r="H52" s="318">
        <v>113.23</v>
      </c>
      <c r="I52" s="318">
        <v>10.5</v>
      </c>
      <c r="J52" s="318">
        <v>0.55</v>
      </c>
      <c r="K52" s="318">
        <v>3.15</v>
      </c>
      <c r="L52" s="318">
        <v>-0.5</v>
      </c>
      <c r="N52"/>
      <c r="O52"/>
      <c r="P52"/>
      <c r="Q52"/>
      <c r="R52"/>
      <c r="S52"/>
      <c r="T52"/>
    </row>
    <row r="53" spans="1:20" ht="15">
      <c r="A53" s="314" t="s">
        <v>164</v>
      </c>
      <c r="B53" s="315">
        <v>59.53</v>
      </c>
      <c r="C53" s="320">
        <v>98.95</v>
      </c>
      <c r="D53" s="320">
        <v>110.3</v>
      </c>
      <c r="E53" s="320">
        <v>108.08</v>
      </c>
      <c r="F53" s="320">
        <v>113</v>
      </c>
      <c r="G53" s="320">
        <v>112.58</v>
      </c>
      <c r="H53" s="320">
        <v>111.16</v>
      </c>
      <c r="I53" s="320">
        <v>9.23</v>
      </c>
      <c r="J53" s="320">
        <v>-2.01</v>
      </c>
      <c r="K53" s="320">
        <v>2.85</v>
      </c>
      <c r="L53" s="320">
        <v>-1.26</v>
      </c>
      <c r="N53"/>
      <c r="O53"/>
      <c r="P53"/>
      <c r="Q53"/>
      <c r="R53"/>
      <c r="S53"/>
      <c r="T53"/>
    </row>
    <row r="54" spans="1:20" ht="15">
      <c r="A54" s="314" t="s">
        <v>178</v>
      </c>
      <c r="B54" s="315">
        <v>40.47</v>
      </c>
      <c r="C54" s="320">
        <v>100.07</v>
      </c>
      <c r="D54" s="320">
        <v>107.56</v>
      </c>
      <c r="E54" s="320">
        <v>112.39</v>
      </c>
      <c r="F54" s="320">
        <v>115.5</v>
      </c>
      <c r="G54" s="320">
        <v>115.63</v>
      </c>
      <c r="H54" s="320">
        <v>116.36</v>
      </c>
      <c r="I54" s="320">
        <v>12.32</v>
      </c>
      <c r="J54" s="320">
        <v>4.49</v>
      </c>
      <c r="K54" s="320">
        <v>3.53</v>
      </c>
      <c r="L54" s="320">
        <v>0.63</v>
      </c>
      <c r="N54"/>
      <c r="O54"/>
      <c r="P54"/>
      <c r="Q54"/>
      <c r="R54"/>
      <c r="S54"/>
      <c r="T54"/>
    </row>
    <row r="58" spans="14:20" ht="15">
      <c r="N58"/>
      <c r="O58"/>
      <c r="P58"/>
      <c r="Q58"/>
      <c r="R58"/>
      <c r="S58"/>
      <c r="T58"/>
    </row>
  </sheetData>
  <sheetProtection/>
  <mergeCells count="16">
    <mergeCell ref="A51:L51"/>
    <mergeCell ref="A36:L36"/>
    <mergeCell ref="A40:L40"/>
    <mergeCell ref="A41:L41"/>
    <mergeCell ref="A45:L45"/>
    <mergeCell ref="A46:L46"/>
    <mergeCell ref="A50:L50"/>
    <mergeCell ref="A1:L1"/>
    <mergeCell ref="A2:L2"/>
    <mergeCell ref="A3:L3"/>
    <mergeCell ref="A4:L4"/>
    <mergeCell ref="A5:A6"/>
    <mergeCell ref="B5:B6"/>
    <mergeCell ref="D5:E5"/>
    <mergeCell ref="F5:H5"/>
    <mergeCell ref="I5:L5"/>
  </mergeCells>
  <printOptions horizontalCentered="1"/>
  <pageMargins left="0.7" right="0.7" top="0.75" bottom="0.75" header="0.3" footer="0.3"/>
  <pageSetup fitToHeight="1" fitToWidth="1" horizontalDpi="600" verticalDpi="600" orientation="portrait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97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6.57421875" style="0" customWidth="1"/>
    <col min="2" max="2" width="12.7109375" style="0" customWidth="1"/>
    <col min="3" max="3" width="13.7109375" style="0" bestFit="1" customWidth="1"/>
    <col min="4" max="5" width="9.28125" style="0" bestFit="1" customWidth="1"/>
    <col min="6" max="6" width="9.421875" style="0" bestFit="1" customWidth="1"/>
    <col min="7" max="12" width="9.28125" style="0" bestFit="1" customWidth="1"/>
  </cols>
  <sheetData>
    <row r="2" spans="2:9" ht="15">
      <c r="B2" s="1461" t="s">
        <v>1066</v>
      </c>
      <c r="C2" s="1461"/>
      <c r="D2" s="1461"/>
      <c r="E2" s="1461"/>
      <c r="F2" s="1461"/>
      <c r="G2" s="1461"/>
      <c r="H2" s="1461"/>
      <c r="I2" s="1461"/>
    </row>
    <row r="3" spans="2:9" ht="16.5" thickBot="1">
      <c r="B3" s="1521" t="s">
        <v>1067</v>
      </c>
      <c r="C3" s="1522"/>
      <c r="D3" s="1522"/>
      <c r="E3" s="1522"/>
      <c r="F3" s="1522"/>
      <c r="G3" s="1522"/>
      <c r="H3" s="1522"/>
      <c r="I3" s="1522"/>
    </row>
    <row r="4" spans="2:9" ht="15.75" thickTop="1">
      <c r="B4" s="1523" t="s">
        <v>1068</v>
      </c>
      <c r="C4" s="1525" t="s">
        <v>540</v>
      </c>
      <c r="D4" s="1527" t="s">
        <v>1069</v>
      </c>
      <c r="E4" s="1527"/>
      <c r="F4" s="1527"/>
      <c r="G4" s="1528" t="s">
        <v>1070</v>
      </c>
      <c r="H4" s="1527"/>
      <c r="I4" s="1529"/>
    </row>
    <row r="5" spans="2:9" ht="15.75" thickBot="1">
      <c r="B5" s="1524"/>
      <c r="C5" s="1526"/>
      <c r="D5" s="1308" t="s">
        <v>1071</v>
      </c>
      <c r="E5" s="1308" t="s">
        <v>1072</v>
      </c>
      <c r="F5" s="1308" t="s">
        <v>1073</v>
      </c>
      <c r="G5" s="1309" t="s">
        <v>1071</v>
      </c>
      <c r="H5" s="1308" t="s">
        <v>1072</v>
      </c>
      <c r="I5" s="1310" t="s">
        <v>1073</v>
      </c>
    </row>
    <row r="6" spans="2:9" ht="15">
      <c r="B6" s="1530" t="s">
        <v>529</v>
      </c>
      <c r="C6" s="1311" t="s">
        <v>543</v>
      </c>
      <c r="D6" s="1312">
        <v>72.1</v>
      </c>
      <c r="E6" s="1312">
        <v>72.7</v>
      </c>
      <c r="F6" s="1312">
        <v>72.4</v>
      </c>
      <c r="G6" s="1312">
        <v>71.1071875</v>
      </c>
      <c r="H6" s="1312">
        <v>71.7071875</v>
      </c>
      <c r="I6" s="1313">
        <v>71.4071875</v>
      </c>
    </row>
    <row r="7" spans="2:9" ht="15">
      <c r="B7" s="1531"/>
      <c r="C7" s="1311" t="s">
        <v>544</v>
      </c>
      <c r="D7" s="1312">
        <v>75.6</v>
      </c>
      <c r="E7" s="1312">
        <v>76.2</v>
      </c>
      <c r="F7" s="1312">
        <v>75.9</v>
      </c>
      <c r="G7" s="1312">
        <v>73.61709677419353</v>
      </c>
      <c r="H7" s="1312">
        <v>74.21709677419355</v>
      </c>
      <c r="I7" s="1313">
        <v>73.91709677419354</v>
      </c>
    </row>
    <row r="8" spans="2:9" ht="15">
      <c r="B8" s="1531"/>
      <c r="C8" s="1311" t="s">
        <v>545</v>
      </c>
      <c r="D8" s="1312">
        <v>78.1</v>
      </c>
      <c r="E8" s="1312">
        <v>78.7</v>
      </c>
      <c r="F8" s="1312">
        <v>78.4</v>
      </c>
      <c r="G8" s="1312">
        <v>77.85466666666666</v>
      </c>
      <c r="H8" s="1312">
        <v>78.45466666666667</v>
      </c>
      <c r="I8" s="1313">
        <v>78.15466666666666</v>
      </c>
    </row>
    <row r="9" spans="2:9" ht="15">
      <c r="B9" s="1531"/>
      <c r="C9" s="1311" t="s">
        <v>546</v>
      </c>
      <c r="D9" s="1312">
        <v>80.74</v>
      </c>
      <c r="E9" s="1312">
        <v>81.34</v>
      </c>
      <c r="F9" s="1312">
        <v>81.04</v>
      </c>
      <c r="G9" s="1312">
        <v>78.98333333333333</v>
      </c>
      <c r="H9" s="1312">
        <v>79.58333333333333</v>
      </c>
      <c r="I9" s="1313">
        <v>79.28333333333333</v>
      </c>
    </row>
    <row r="10" spans="2:9" ht="15">
      <c r="B10" s="1531"/>
      <c r="C10" s="1311" t="s">
        <v>547</v>
      </c>
      <c r="D10" s="1312">
        <v>85.51</v>
      </c>
      <c r="E10" s="1312">
        <v>86.11</v>
      </c>
      <c r="F10" s="1312">
        <v>85.81</v>
      </c>
      <c r="G10" s="1312">
        <v>82.69724137931034</v>
      </c>
      <c r="H10" s="1312">
        <v>83.29724137931034</v>
      </c>
      <c r="I10" s="1313">
        <v>82.99724137931034</v>
      </c>
    </row>
    <row r="11" spans="2:9" ht="15">
      <c r="B11" s="1531"/>
      <c r="C11" s="1311" t="s">
        <v>548</v>
      </c>
      <c r="D11" s="1312">
        <v>81.9</v>
      </c>
      <c r="E11" s="1312">
        <v>82.5</v>
      </c>
      <c r="F11" s="1312">
        <v>82.2</v>
      </c>
      <c r="G11" s="1312">
        <v>84.16366666666666</v>
      </c>
      <c r="H11" s="1312">
        <v>84.76366666666667</v>
      </c>
      <c r="I11" s="1313">
        <v>84.46366666666665</v>
      </c>
    </row>
    <row r="12" spans="2:9" ht="15">
      <c r="B12" s="1531"/>
      <c r="C12" s="1311" t="s">
        <v>549</v>
      </c>
      <c r="D12" s="1312">
        <v>79.05</v>
      </c>
      <c r="E12" s="1312">
        <v>79.65</v>
      </c>
      <c r="F12" s="1312">
        <v>79.35</v>
      </c>
      <c r="G12" s="1312">
        <v>79.45551724137931</v>
      </c>
      <c r="H12" s="1312">
        <v>80.0555172413793</v>
      </c>
      <c r="I12" s="1313">
        <v>79.75551724137931</v>
      </c>
    </row>
    <row r="13" spans="2:9" ht="15">
      <c r="B13" s="1531"/>
      <c r="C13" s="1311" t="s">
        <v>550</v>
      </c>
      <c r="D13" s="1312">
        <v>79.55</v>
      </c>
      <c r="E13" s="1312">
        <v>80.15</v>
      </c>
      <c r="F13" s="1312">
        <v>79.85</v>
      </c>
      <c r="G13" s="1312">
        <v>78.76</v>
      </c>
      <c r="H13" s="1312">
        <v>79.36</v>
      </c>
      <c r="I13" s="1313">
        <v>79.06</v>
      </c>
    </row>
    <row r="14" spans="2:9" ht="15">
      <c r="B14" s="1531"/>
      <c r="C14" s="1311" t="s">
        <v>551</v>
      </c>
      <c r="D14" s="1312">
        <v>82.13</v>
      </c>
      <c r="E14" s="1312">
        <v>82.73</v>
      </c>
      <c r="F14" s="1312">
        <v>82.43</v>
      </c>
      <c r="G14" s="1312">
        <v>80.99233333333332</v>
      </c>
      <c r="H14" s="1312">
        <v>81.59233333333334</v>
      </c>
      <c r="I14" s="1313">
        <v>81.29233333333333</v>
      </c>
    </row>
    <row r="15" spans="2:9" ht="15">
      <c r="B15" s="1531"/>
      <c r="C15" s="1311" t="s">
        <v>552</v>
      </c>
      <c r="D15" s="1312">
        <v>85.32</v>
      </c>
      <c r="E15" s="1312">
        <v>85.92</v>
      </c>
      <c r="F15" s="1312">
        <v>85.62</v>
      </c>
      <c r="G15" s="1312">
        <v>83.74677419354839</v>
      </c>
      <c r="H15" s="1312">
        <v>84.34677419354838</v>
      </c>
      <c r="I15" s="1313">
        <v>84.04677419354839</v>
      </c>
    </row>
    <row r="16" spans="2:9" ht="15">
      <c r="B16" s="1531"/>
      <c r="C16" s="1311" t="s">
        <v>553</v>
      </c>
      <c r="D16" s="1314">
        <v>88.6</v>
      </c>
      <c r="E16" s="1312">
        <v>89.2</v>
      </c>
      <c r="F16" s="1314">
        <v>88.9</v>
      </c>
      <c r="G16" s="1312">
        <v>88.0559375</v>
      </c>
      <c r="H16" s="1314">
        <v>88.6559375</v>
      </c>
      <c r="I16" s="1313">
        <v>88.3559375</v>
      </c>
    </row>
    <row r="17" spans="2:9" ht="15">
      <c r="B17" s="1531"/>
      <c r="C17" s="1315" t="s">
        <v>554</v>
      </c>
      <c r="D17" s="1316">
        <v>88.6</v>
      </c>
      <c r="E17" s="1316">
        <v>89.2</v>
      </c>
      <c r="F17" s="1316">
        <v>88.9</v>
      </c>
      <c r="G17" s="1316">
        <v>89.20290322580645</v>
      </c>
      <c r="H17" s="1316">
        <v>89.80290322580646</v>
      </c>
      <c r="I17" s="1317">
        <v>89.50290322580645</v>
      </c>
    </row>
    <row r="18" spans="2:9" ht="15.75" thickBot="1">
      <c r="B18" s="1532"/>
      <c r="C18" s="1318" t="s">
        <v>1074</v>
      </c>
      <c r="D18" s="1319">
        <v>81.43333333333332</v>
      </c>
      <c r="E18" s="1319">
        <v>82.03333333333335</v>
      </c>
      <c r="F18" s="1319">
        <v>81.73333333333333</v>
      </c>
      <c r="G18" s="1319">
        <v>80.71972148451984</v>
      </c>
      <c r="H18" s="1319">
        <v>81.31972148451985</v>
      </c>
      <c r="I18" s="1320">
        <v>81.0197214845198</v>
      </c>
    </row>
    <row r="19" spans="2:9" ht="15">
      <c r="B19" s="1530" t="s">
        <v>530</v>
      </c>
      <c r="C19" s="1311" t="s">
        <v>543</v>
      </c>
      <c r="D19" s="1321">
        <v>88.75</v>
      </c>
      <c r="E19" s="1321">
        <v>89.35</v>
      </c>
      <c r="F19" s="1321">
        <v>89.05</v>
      </c>
      <c r="G19" s="1322">
        <v>88.4484375</v>
      </c>
      <c r="H19" s="1321">
        <v>89.0484375</v>
      </c>
      <c r="I19" s="1323">
        <v>88.7484375</v>
      </c>
    </row>
    <row r="20" spans="2:9" ht="15">
      <c r="B20" s="1531"/>
      <c r="C20" s="1311" t="s">
        <v>544</v>
      </c>
      <c r="D20" s="1321">
        <v>87.23</v>
      </c>
      <c r="E20" s="1321">
        <v>87.83</v>
      </c>
      <c r="F20" s="1321">
        <v>87.53</v>
      </c>
      <c r="G20" s="1322">
        <v>88.50096774193551</v>
      </c>
      <c r="H20" s="1321">
        <v>89.10096774193548</v>
      </c>
      <c r="I20" s="1323">
        <v>88.8009677419355</v>
      </c>
    </row>
    <row r="21" spans="2:9" ht="15">
      <c r="B21" s="1531"/>
      <c r="C21" s="1311" t="s">
        <v>545</v>
      </c>
      <c r="D21" s="1321">
        <v>84.6</v>
      </c>
      <c r="E21" s="1321">
        <v>85.2</v>
      </c>
      <c r="F21" s="1321">
        <v>84.9</v>
      </c>
      <c r="G21" s="1322">
        <v>84.46933333333332</v>
      </c>
      <c r="H21" s="1321">
        <v>85.06933333333333</v>
      </c>
      <c r="I21" s="1323">
        <v>84.76933333333332</v>
      </c>
    </row>
    <row r="22" spans="2:9" ht="15">
      <c r="B22" s="1531"/>
      <c r="C22" s="1311" t="s">
        <v>546</v>
      </c>
      <c r="D22" s="1321">
        <v>87.64</v>
      </c>
      <c r="E22" s="1321">
        <v>88.24</v>
      </c>
      <c r="F22" s="1321">
        <v>87.94</v>
      </c>
      <c r="G22" s="1322">
        <v>85.92666666666668</v>
      </c>
      <c r="H22" s="1321">
        <v>86.52666666666666</v>
      </c>
      <c r="I22" s="1323">
        <v>86.22666666666666</v>
      </c>
    </row>
    <row r="23" spans="2:9" ht="15">
      <c r="B23" s="1531"/>
      <c r="C23" s="1311" t="s">
        <v>547</v>
      </c>
      <c r="D23" s="1321">
        <v>86.61</v>
      </c>
      <c r="E23" s="1321">
        <v>87.21</v>
      </c>
      <c r="F23" s="1321">
        <v>86.91</v>
      </c>
      <c r="G23" s="1322">
        <v>87.38366666666667</v>
      </c>
      <c r="H23" s="1321">
        <v>87.98366666666668</v>
      </c>
      <c r="I23" s="1323">
        <v>87.68366666666668</v>
      </c>
    </row>
    <row r="24" spans="2:9" ht="15">
      <c r="B24" s="1531"/>
      <c r="C24" s="1311" t="s">
        <v>548</v>
      </c>
      <c r="D24" s="1321">
        <v>87.1</v>
      </c>
      <c r="E24" s="1321">
        <v>87.7</v>
      </c>
      <c r="F24" s="1321">
        <v>87.4</v>
      </c>
      <c r="G24" s="1322">
        <v>87.40275862068967</v>
      </c>
      <c r="H24" s="1321">
        <v>88.00275862068963</v>
      </c>
      <c r="I24" s="1323">
        <v>87.70275862068965</v>
      </c>
    </row>
    <row r="25" spans="2:9" ht="15">
      <c r="B25" s="1531"/>
      <c r="C25" s="1311" t="s">
        <v>549</v>
      </c>
      <c r="D25" s="1321">
        <v>85.3</v>
      </c>
      <c r="E25" s="1321">
        <v>85.9</v>
      </c>
      <c r="F25" s="1321">
        <v>85.6</v>
      </c>
      <c r="G25" s="1322">
        <v>85.64689655172413</v>
      </c>
      <c r="H25" s="1321">
        <v>86.24689655172415</v>
      </c>
      <c r="I25" s="1323">
        <v>85.94689655172414</v>
      </c>
    </row>
    <row r="26" spans="2:9" ht="15">
      <c r="B26" s="1531"/>
      <c r="C26" s="1311" t="s">
        <v>550</v>
      </c>
      <c r="D26" s="1321">
        <v>86.77</v>
      </c>
      <c r="E26" s="1321">
        <v>87.37</v>
      </c>
      <c r="F26" s="1321">
        <v>87.07</v>
      </c>
      <c r="G26" s="1322">
        <v>86.57233333333333</v>
      </c>
      <c r="H26" s="1321">
        <v>87.17233333333334</v>
      </c>
      <c r="I26" s="1323">
        <v>86.87233333333333</v>
      </c>
    </row>
    <row r="27" spans="2:9" ht="15">
      <c r="B27" s="1531"/>
      <c r="C27" s="1311" t="s">
        <v>551</v>
      </c>
      <c r="D27" s="1321">
        <v>86.86</v>
      </c>
      <c r="E27" s="1321">
        <v>87.46</v>
      </c>
      <c r="F27" s="1321">
        <v>87.16</v>
      </c>
      <c r="G27" s="1322">
        <v>86.68645161290321</v>
      </c>
      <c r="H27" s="1321">
        <v>87.29100000000001</v>
      </c>
      <c r="I27" s="1323">
        <v>86.98872580645161</v>
      </c>
    </row>
    <row r="28" spans="2:9" ht="15">
      <c r="B28" s="1531"/>
      <c r="C28" s="1311" t="s">
        <v>552</v>
      </c>
      <c r="D28" s="1321">
        <v>87.61</v>
      </c>
      <c r="E28" s="1321">
        <v>88.21</v>
      </c>
      <c r="F28" s="1321">
        <v>87.91</v>
      </c>
      <c r="G28" s="1322">
        <v>86.4558064516129</v>
      </c>
      <c r="H28" s="1321">
        <v>87.0558064516129</v>
      </c>
      <c r="I28" s="1323">
        <v>86.7558064516129</v>
      </c>
    </row>
    <row r="29" spans="2:9" ht="15">
      <c r="B29" s="1531"/>
      <c r="C29" s="1311" t="s">
        <v>553</v>
      </c>
      <c r="D29" s="1321">
        <v>92.72</v>
      </c>
      <c r="E29" s="1321">
        <v>93.32</v>
      </c>
      <c r="F29" s="1321">
        <v>93.02</v>
      </c>
      <c r="G29" s="1322">
        <v>89.45870967741936</v>
      </c>
      <c r="H29" s="1321">
        <v>90.05870967741934</v>
      </c>
      <c r="I29" s="1323">
        <v>89.75870967741935</v>
      </c>
    </row>
    <row r="30" spans="2:9" ht="15">
      <c r="B30" s="1531"/>
      <c r="C30" s="1315" t="s">
        <v>554</v>
      </c>
      <c r="D30" s="1321">
        <v>95</v>
      </c>
      <c r="E30" s="1321">
        <v>95.6</v>
      </c>
      <c r="F30" s="1321">
        <v>95.3</v>
      </c>
      <c r="G30" s="1322">
        <v>94.91548387096775</v>
      </c>
      <c r="H30" s="1321">
        <v>95.51548387096774</v>
      </c>
      <c r="I30" s="1323">
        <v>95.21548387096774</v>
      </c>
    </row>
    <row r="31" spans="2:9" ht="15.75" thickBot="1">
      <c r="B31" s="1532"/>
      <c r="C31" s="1324" t="s">
        <v>1074</v>
      </c>
      <c r="D31" s="1325">
        <v>88.01583333333333</v>
      </c>
      <c r="E31" s="1325">
        <v>88.61583333333333</v>
      </c>
      <c r="F31" s="1325">
        <v>88.31583333333333</v>
      </c>
      <c r="G31" s="1326">
        <v>87.65562600227105</v>
      </c>
      <c r="H31" s="1325">
        <v>88.2560050345291</v>
      </c>
      <c r="I31" s="1327">
        <v>87.95581551840007</v>
      </c>
    </row>
    <row r="32" spans="2:9" ht="15">
      <c r="B32" s="1530" t="s">
        <v>139</v>
      </c>
      <c r="C32" s="1311" t="s">
        <v>543</v>
      </c>
      <c r="D32" s="1328">
        <v>97.96</v>
      </c>
      <c r="E32" s="1328">
        <v>98.56</v>
      </c>
      <c r="F32" s="1328">
        <v>98.25999999999999</v>
      </c>
      <c r="G32" s="1328">
        <v>96.0121875</v>
      </c>
      <c r="H32" s="1328">
        <v>96.6121875</v>
      </c>
      <c r="I32" s="1329">
        <v>96.3121875</v>
      </c>
    </row>
    <row r="33" spans="2:9" ht="15">
      <c r="B33" s="1531"/>
      <c r="C33" s="1311" t="s">
        <v>544</v>
      </c>
      <c r="D33" s="1321">
        <v>101.29</v>
      </c>
      <c r="E33" s="1321">
        <v>101.89</v>
      </c>
      <c r="F33" s="1321">
        <v>101.59</v>
      </c>
      <c r="G33" s="1321">
        <v>103.24870967741936</v>
      </c>
      <c r="H33" s="1321">
        <v>103.84870967741935</v>
      </c>
      <c r="I33" s="1323">
        <v>103.54870967741935</v>
      </c>
    </row>
    <row r="34" spans="2:9" ht="15">
      <c r="B34" s="1531"/>
      <c r="C34" s="1311" t="s">
        <v>545</v>
      </c>
      <c r="D34" s="1321">
        <v>98.64</v>
      </c>
      <c r="E34" s="1321">
        <v>99.24</v>
      </c>
      <c r="F34" s="1321">
        <v>98.94</v>
      </c>
      <c r="G34" s="1321">
        <v>98.93967741935484</v>
      </c>
      <c r="H34" s="1321">
        <v>99.53967741935485</v>
      </c>
      <c r="I34" s="1323">
        <v>99.23967741935485</v>
      </c>
    </row>
    <row r="35" spans="2:9" ht="15">
      <c r="B35" s="1531"/>
      <c r="C35" s="1311" t="s">
        <v>546</v>
      </c>
      <c r="D35" s="1321">
        <v>100.73</v>
      </c>
      <c r="E35" s="1321">
        <v>101.33</v>
      </c>
      <c r="F35" s="1321">
        <v>101.03</v>
      </c>
      <c r="G35" s="1321">
        <v>98.80310344827586</v>
      </c>
      <c r="H35" s="1321">
        <v>99.40310344827586</v>
      </c>
      <c r="I35" s="1323">
        <v>99.10310344827586</v>
      </c>
    </row>
    <row r="36" spans="2:9" ht="15">
      <c r="B36" s="1531"/>
      <c r="C36" s="1311" t="s">
        <v>547</v>
      </c>
      <c r="D36" s="1321">
        <v>99.11</v>
      </c>
      <c r="E36" s="1321">
        <v>99.71</v>
      </c>
      <c r="F36" s="1321">
        <v>99.41</v>
      </c>
      <c r="G36" s="1321">
        <v>99.2683333333333</v>
      </c>
      <c r="H36" s="1321">
        <v>99.86833333333334</v>
      </c>
      <c r="I36" s="1323">
        <v>99.56833333333333</v>
      </c>
    </row>
    <row r="37" spans="2:9" ht="15">
      <c r="B37" s="1531"/>
      <c r="C37" s="1311" t="s">
        <v>548</v>
      </c>
      <c r="D37" s="1321">
        <v>98.14</v>
      </c>
      <c r="E37" s="1321">
        <v>98.74</v>
      </c>
      <c r="F37" s="1321">
        <v>98.44</v>
      </c>
      <c r="G37" s="1321">
        <v>98.89533333333334</v>
      </c>
      <c r="H37" s="1321">
        <v>99.49533333333332</v>
      </c>
      <c r="I37" s="1323">
        <v>99.19533333333334</v>
      </c>
    </row>
    <row r="38" spans="2:9" ht="15">
      <c r="B38" s="1531"/>
      <c r="C38" s="1330" t="s">
        <v>549</v>
      </c>
      <c r="D38" s="1331">
        <v>99.26</v>
      </c>
      <c r="E38" s="1331">
        <v>99.86</v>
      </c>
      <c r="F38" s="1331">
        <v>99.56</v>
      </c>
      <c r="G38" s="1331">
        <v>99.27</v>
      </c>
      <c r="H38" s="1331">
        <v>99.87</v>
      </c>
      <c r="I38" s="1323">
        <v>99.57</v>
      </c>
    </row>
    <row r="39" spans="2:9" ht="15">
      <c r="B39" s="1531"/>
      <c r="C39" s="1330" t="s">
        <v>550</v>
      </c>
      <c r="D39" s="1331">
        <v>97.58</v>
      </c>
      <c r="E39" s="1331">
        <v>98.18</v>
      </c>
      <c r="F39" s="1331">
        <v>97.88</v>
      </c>
      <c r="G39" s="1331">
        <v>98.50866666666667</v>
      </c>
      <c r="H39" s="1331">
        <v>99.10866666666668</v>
      </c>
      <c r="I39" s="1323">
        <v>98.80866666666668</v>
      </c>
    </row>
    <row r="40" spans="2:9" ht="15">
      <c r="B40" s="1531"/>
      <c r="C40" s="1311" t="s">
        <v>551</v>
      </c>
      <c r="D40" s="1321">
        <v>95.99</v>
      </c>
      <c r="E40" s="1321">
        <v>96.59</v>
      </c>
      <c r="F40" s="1321">
        <v>96.28999999999999</v>
      </c>
      <c r="G40" s="1321">
        <v>96.41466666666666</v>
      </c>
      <c r="H40" s="1321">
        <v>97.01466666666668</v>
      </c>
      <c r="I40" s="1323">
        <v>96.71466666666667</v>
      </c>
    </row>
    <row r="41" spans="2:9" ht="15">
      <c r="B41" s="1531"/>
      <c r="C41" s="1311" t="s">
        <v>552</v>
      </c>
      <c r="D41" s="1321">
        <v>95.2</v>
      </c>
      <c r="E41" s="1321">
        <v>95.8</v>
      </c>
      <c r="F41" s="1321">
        <v>95.5</v>
      </c>
      <c r="G41" s="1321">
        <v>96.2209677419355</v>
      </c>
      <c r="H41" s="1321">
        <v>96.82096774193548</v>
      </c>
      <c r="I41" s="1323">
        <v>96.5209677419355</v>
      </c>
    </row>
    <row r="42" spans="2:9" ht="15">
      <c r="B42" s="1531"/>
      <c r="C42" s="1311" t="s">
        <v>553</v>
      </c>
      <c r="D42" s="1321">
        <v>95.32</v>
      </c>
      <c r="E42" s="1321">
        <v>95.92</v>
      </c>
      <c r="F42" s="1321">
        <v>95.62</v>
      </c>
      <c r="G42" s="1321">
        <v>94.15225806451613</v>
      </c>
      <c r="H42" s="1321">
        <v>94.75225806451614</v>
      </c>
      <c r="I42" s="1323">
        <v>94.45225806451614</v>
      </c>
    </row>
    <row r="43" spans="2:9" ht="15">
      <c r="B43" s="1531"/>
      <c r="C43" s="1315" t="s">
        <v>554</v>
      </c>
      <c r="D43" s="1332">
        <v>95.9</v>
      </c>
      <c r="E43" s="1332">
        <v>96.5</v>
      </c>
      <c r="F43" s="1332">
        <v>96.2</v>
      </c>
      <c r="G43" s="1332">
        <v>95.7140625</v>
      </c>
      <c r="H43" s="1332">
        <v>96.3140625</v>
      </c>
      <c r="I43" s="1333">
        <v>96.0140625</v>
      </c>
    </row>
    <row r="44" spans="2:9" ht="15.75" thickBot="1">
      <c r="B44" s="1532"/>
      <c r="C44" s="1334" t="s">
        <v>1074</v>
      </c>
      <c r="D44" s="1335">
        <v>97.92666666666668</v>
      </c>
      <c r="E44" s="1335">
        <v>98.52666666666666</v>
      </c>
      <c r="F44" s="1335">
        <v>98.25163978494624</v>
      </c>
      <c r="G44" s="1335">
        <v>97.95399719595848</v>
      </c>
      <c r="H44" s="1335">
        <v>98.55399719595847</v>
      </c>
      <c r="I44" s="1336">
        <v>98.25399719595846</v>
      </c>
    </row>
    <row r="45" spans="2:9" ht="15">
      <c r="B45" s="1530" t="s">
        <v>41</v>
      </c>
      <c r="C45" s="1311" t="s">
        <v>543</v>
      </c>
      <c r="D45" s="1337">
        <v>96.92</v>
      </c>
      <c r="E45" s="1337">
        <v>97.52</v>
      </c>
      <c r="F45" s="1337">
        <v>97.22</v>
      </c>
      <c r="G45" s="1337">
        <v>96.7141935483871</v>
      </c>
      <c r="H45" s="1337">
        <v>97.3141935483871</v>
      </c>
      <c r="I45" s="1338">
        <v>97.0141935483871</v>
      </c>
    </row>
    <row r="46" spans="2:9" ht="15">
      <c r="B46" s="1531"/>
      <c r="C46" s="1311" t="s">
        <v>544</v>
      </c>
      <c r="D46" s="1322">
        <v>97.52</v>
      </c>
      <c r="E46" s="1322">
        <v>98.12</v>
      </c>
      <c r="F46" s="1322">
        <v>97.82</v>
      </c>
      <c r="G46" s="1322">
        <v>96.64225806451614</v>
      </c>
      <c r="H46" s="1322">
        <v>97.24225806451611</v>
      </c>
      <c r="I46" s="1339">
        <v>96.94225806451612</v>
      </c>
    </row>
    <row r="47" spans="2:9" ht="15">
      <c r="B47" s="1531"/>
      <c r="C47" s="1311" t="s">
        <v>545</v>
      </c>
      <c r="D47" s="1322">
        <v>98.64</v>
      </c>
      <c r="E47" s="1322">
        <v>99.24</v>
      </c>
      <c r="F47" s="1322">
        <v>98.94</v>
      </c>
      <c r="G47" s="1322">
        <v>97.7341935483871</v>
      </c>
      <c r="H47" s="1322">
        <v>98.3341935483871</v>
      </c>
      <c r="I47" s="1339">
        <v>98.0341935483871</v>
      </c>
    </row>
    <row r="48" spans="2:9" ht="15">
      <c r="B48" s="1531"/>
      <c r="C48" s="1311" t="s">
        <v>546</v>
      </c>
      <c r="D48" s="1322">
        <v>98.46</v>
      </c>
      <c r="E48" s="1322">
        <v>99.06</v>
      </c>
      <c r="F48" s="1322">
        <v>98.76</v>
      </c>
      <c r="G48" s="1322">
        <v>97.99633333333331</v>
      </c>
      <c r="H48" s="1322">
        <v>98.59633333333333</v>
      </c>
      <c r="I48" s="1339">
        <v>98.29633333333332</v>
      </c>
    </row>
    <row r="49" spans="2:9" ht="15">
      <c r="B49" s="1531"/>
      <c r="C49" s="1311" t="s">
        <v>547</v>
      </c>
      <c r="D49" s="1322">
        <v>99.37</v>
      </c>
      <c r="E49" s="1322">
        <v>99.97</v>
      </c>
      <c r="F49" s="1322">
        <v>99.67</v>
      </c>
      <c r="G49" s="1322">
        <v>98.79517241379308</v>
      </c>
      <c r="H49" s="1322">
        <v>99.3951724137931</v>
      </c>
      <c r="I49" s="1339">
        <v>99.0951724137931</v>
      </c>
    </row>
    <row r="50" spans="2:9" ht="15">
      <c r="B50" s="1531"/>
      <c r="C50" s="1311" t="s">
        <v>548</v>
      </c>
      <c r="D50" s="1322">
        <v>99.13</v>
      </c>
      <c r="E50" s="1322">
        <v>99.73</v>
      </c>
      <c r="F50" s="1322">
        <v>99.43</v>
      </c>
      <c r="G50" s="1322">
        <v>100.75700000000002</v>
      </c>
      <c r="H50" s="1322">
        <v>101.357</v>
      </c>
      <c r="I50" s="1339">
        <v>101.05700000000002</v>
      </c>
    </row>
    <row r="51" spans="2:9" ht="15">
      <c r="B51" s="1531"/>
      <c r="C51" s="1311" t="s">
        <v>1075</v>
      </c>
      <c r="D51" s="1322">
        <v>99.31</v>
      </c>
      <c r="E51" s="1322">
        <v>99.91</v>
      </c>
      <c r="F51" s="1322">
        <v>99.61</v>
      </c>
      <c r="G51" s="1322">
        <v>98.53</v>
      </c>
      <c r="H51" s="1322">
        <v>99.13</v>
      </c>
      <c r="I51" s="1339">
        <v>98.83</v>
      </c>
    </row>
    <row r="52" spans="2:9" ht="15">
      <c r="B52" s="1531"/>
      <c r="C52" s="1311" t="s">
        <v>550</v>
      </c>
      <c r="D52" s="1322">
        <v>100.45</v>
      </c>
      <c r="E52" s="1322">
        <v>101.05</v>
      </c>
      <c r="F52" s="1322">
        <v>100.75</v>
      </c>
      <c r="G52" s="1322">
        <v>99.25366666666669</v>
      </c>
      <c r="H52" s="1322">
        <v>99.85366666666665</v>
      </c>
      <c r="I52" s="1339">
        <v>99.55366666666667</v>
      </c>
    </row>
    <row r="53" spans="2:9" ht="15">
      <c r="B53" s="1531"/>
      <c r="C53" s="1311" t="s">
        <v>551</v>
      </c>
      <c r="D53" s="1322">
        <v>99.4</v>
      </c>
      <c r="E53" s="1322">
        <v>100</v>
      </c>
      <c r="F53" s="1322">
        <v>99.7</v>
      </c>
      <c r="G53" s="1322">
        <v>99.667</v>
      </c>
      <c r="H53" s="1322">
        <v>100.26700000000001</v>
      </c>
      <c r="I53" s="1339">
        <v>99.96700000000001</v>
      </c>
    </row>
    <row r="54" spans="2:9" ht="15">
      <c r="B54" s="1531"/>
      <c r="C54" s="1311" t="s">
        <v>552</v>
      </c>
      <c r="D54" s="1322">
        <v>102.16</v>
      </c>
      <c r="E54" s="1322">
        <v>102.76</v>
      </c>
      <c r="F54" s="1322">
        <v>102.46000000000001</v>
      </c>
      <c r="G54" s="1322">
        <v>100.94516129032259</v>
      </c>
      <c r="H54" s="1322">
        <v>101.54516129032258</v>
      </c>
      <c r="I54" s="1339">
        <v>101.24516129032259</v>
      </c>
    </row>
    <row r="55" spans="2:9" ht="15">
      <c r="B55" s="1531"/>
      <c r="C55" s="1311" t="s">
        <v>1076</v>
      </c>
      <c r="D55" s="1322">
        <v>102.2</v>
      </c>
      <c r="E55" s="1322">
        <v>102.8</v>
      </c>
      <c r="F55" s="1322">
        <v>102.5</v>
      </c>
      <c r="G55" s="1322">
        <v>101.78375</v>
      </c>
      <c r="H55" s="1322">
        <v>102.38374999999999</v>
      </c>
      <c r="I55" s="1339">
        <v>102.08375</v>
      </c>
    </row>
    <row r="56" spans="2:9" ht="15">
      <c r="B56" s="1531"/>
      <c r="C56" s="1311" t="s">
        <v>554</v>
      </c>
      <c r="D56" s="1321">
        <v>101.14</v>
      </c>
      <c r="E56" s="1321">
        <v>101.74</v>
      </c>
      <c r="F56" s="1321">
        <v>101.44</v>
      </c>
      <c r="G56" s="1321">
        <v>101.45258064516129</v>
      </c>
      <c r="H56" s="1321">
        <v>102.0525806451613</v>
      </c>
      <c r="I56" s="1323">
        <v>101.75258064516129</v>
      </c>
    </row>
    <row r="57" spans="2:9" ht="15.75" thickBot="1">
      <c r="B57" s="1532"/>
      <c r="C57" s="1334" t="s">
        <v>1074</v>
      </c>
      <c r="D57" s="1325">
        <v>99.55833333333334</v>
      </c>
      <c r="E57" s="1325">
        <v>100.15833333333332</v>
      </c>
      <c r="F57" s="1325">
        <v>99.85833333333335</v>
      </c>
      <c r="G57" s="1325">
        <v>99.18927579254729</v>
      </c>
      <c r="H57" s="1325">
        <v>99.78927579254726</v>
      </c>
      <c r="I57" s="1327">
        <v>99.48927579254728</v>
      </c>
    </row>
    <row r="58" spans="2:9" ht="15">
      <c r="B58" s="1530" t="s">
        <v>42</v>
      </c>
      <c r="C58" s="1311" t="s">
        <v>543</v>
      </c>
      <c r="D58" s="1337">
        <v>103.71</v>
      </c>
      <c r="E58" s="1337">
        <v>104.31</v>
      </c>
      <c r="F58" s="1337">
        <v>104.00999999999999</v>
      </c>
      <c r="G58" s="1337">
        <v>102.12375000000002</v>
      </c>
      <c r="H58" s="1337">
        <v>102.72375</v>
      </c>
      <c r="I58" s="1338">
        <v>102.42375000000001</v>
      </c>
    </row>
    <row r="59" spans="2:9" ht="15">
      <c r="B59" s="1531"/>
      <c r="C59" s="1311" t="s">
        <v>544</v>
      </c>
      <c r="D59" s="1322">
        <v>105.92</v>
      </c>
      <c r="E59" s="1322">
        <v>106.52</v>
      </c>
      <c r="F59" s="1322">
        <v>106.22</v>
      </c>
      <c r="G59" s="1322">
        <v>105.59096774193547</v>
      </c>
      <c r="H59" s="1322">
        <v>106.1909677419355</v>
      </c>
      <c r="I59" s="1339">
        <v>105.89096774193548</v>
      </c>
    </row>
    <row r="60" spans="2:9" ht="15">
      <c r="B60" s="1531"/>
      <c r="C60" s="1311" t="s">
        <v>545</v>
      </c>
      <c r="D60" s="1322">
        <v>103.49</v>
      </c>
      <c r="E60" s="1322">
        <v>104.09</v>
      </c>
      <c r="F60" s="1322">
        <v>103.78999999999999</v>
      </c>
      <c r="G60" s="1322">
        <v>104.52666666666666</v>
      </c>
      <c r="H60" s="1322">
        <v>105.12666666666668</v>
      </c>
      <c r="I60" s="1339">
        <v>104.82666666666667</v>
      </c>
    </row>
    <row r="61" spans="2:9" ht="15">
      <c r="B61" s="1531"/>
      <c r="C61" s="1311" t="s">
        <v>546</v>
      </c>
      <c r="D61" s="1322">
        <v>105.46</v>
      </c>
      <c r="E61" s="1322">
        <v>106.06</v>
      </c>
      <c r="F61" s="1322">
        <v>105.75999999999999</v>
      </c>
      <c r="G61" s="1322">
        <v>104.429</v>
      </c>
      <c r="H61" s="1322">
        <v>105.02900000000001</v>
      </c>
      <c r="I61" s="1339">
        <v>104.72900000000001</v>
      </c>
    </row>
    <row r="62" spans="2:11" ht="15">
      <c r="B62" s="1531"/>
      <c r="C62" s="1311" t="s">
        <v>547</v>
      </c>
      <c r="D62" s="1322">
        <v>107</v>
      </c>
      <c r="E62" s="1322">
        <v>107.6</v>
      </c>
      <c r="F62" s="1322">
        <v>107.3</v>
      </c>
      <c r="G62" s="1322">
        <v>106.20206896551723</v>
      </c>
      <c r="H62" s="1322">
        <v>106.80206896551724</v>
      </c>
      <c r="I62" s="1339">
        <v>106.50206896551722</v>
      </c>
      <c r="K62" s="1209"/>
    </row>
    <row r="63" spans="2:11" ht="15">
      <c r="B63" s="1531"/>
      <c r="C63" s="1311" t="s">
        <v>548</v>
      </c>
      <c r="D63" s="1322">
        <v>106.6</v>
      </c>
      <c r="E63" s="1322">
        <v>107.2</v>
      </c>
      <c r="F63" s="1322">
        <v>106.9</v>
      </c>
      <c r="G63" s="1322">
        <v>106.06200000000003</v>
      </c>
      <c r="H63" s="1322">
        <v>106.66199999999999</v>
      </c>
      <c r="I63" s="1339">
        <v>106.36200000000001</v>
      </c>
      <c r="K63" s="1209"/>
    </row>
    <row r="64" spans="2:11" ht="15">
      <c r="B64" s="1531"/>
      <c r="C64" s="1311" t="s">
        <v>1077</v>
      </c>
      <c r="D64" s="1322">
        <v>108.88</v>
      </c>
      <c r="E64" s="1322">
        <v>109.48</v>
      </c>
      <c r="F64" s="1322">
        <v>109.18</v>
      </c>
      <c r="G64" s="1322">
        <v>108.18586206896553</v>
      </c>
      <c r="H64" s="1322">
        <v>108.78586206896551</v>
      </c>
      <c r="I64" s="1339">
        <v>108.48586206896553</v>
      </c>
      <c r="K64" s="1209"/>
    </row>
    <row r="65" spans="2:9" ht="15">
      <c r="B65" s="1531"/>
      <c r="C65" s="1311" t="s">
        <v>550</v>
      </c>
      <c r="D65" s="1322">
        <v>107.23</v>
      </c>
      <c r="E65" s="1322">
        <v>107.83</v>
      </c>
      <c r="F65" s="1322">
        <v>107.53</v>
      </c>
      <c r="G65" s="1322">
        <v>108.52000000000001</v>
      </c>
      <c r="H65" s="1322">
        <v>109.11999999999998</v>
      </c>
      <c r="I65" s="1339">
        <v>108.82</v>
      </c>
    </row>
    <row r="66" spans="2:9" ht="15">
      <c r="B66" s="1531"/>
      <c r="C66" s="1311" t="s">
        <v>551</v>
      </c>
      <c r="D66" s="1322">
        <v>105.92</v>
      </c>
      <c r="E66" s="1322">
        <v>106.52</v>
      </c>
      <c r="F66" s="1322">
        <v>106.22</v>
      </c>
      <c r="G66" s="1322">
        <v>106.24066666666664</v>
      </c>
      <c r="H66" s="1322">
        <v>106.84066666666668</v>
      </c>
      <c r="I66" s="1339">
        <v>106.54066666666665</v>
      </c>
    </row>
    <row r="67" spans="2:9" ht="15">
      <c r="B67" s="1531"/>
      <c r="C67" s="1311" t="s">
        <v>552</v>
      </c>
      <c r="D67" s="1322">
        <v>106.27</v>
      </c>
      <c r="E67" s="1322">
        <v>106.87</v>
      </c>
      <c r="F67" s="1322">
        <v>106.57</v>
      </c>
      <c r="G67" s="1322">
        <v>106.12741935483871</v>
      </c>
      <c r="H67" s="1322">
        <v>106.72741935483872</v>
      </c>
      <c r="I67" s="1339">
        <v>106.42741935483872</v>
      </c>
    </row>
    <row r="68" spans="2:9" ht="15">
      <c r="B68" s="1531"/>
      <c r="C68" s="1311" t="s">
        <v>553</v>
      </c>
      <c r="D68" s="1321">
        <v>107.08</v>
      </c>
      <c r="E68" s="1321">
        <v>107.68</v>
      </c>
      <c r="F68" s="1321">
        <v>107.38</v>
      </c>
      <c r="G68" s="1321">
        <v>107.05187500000002</v>
      </c>
      <c r="H68" s="1321">
        <v>107.65187499999999</v>
      </c>
      <c r="I68" s="1323">
        <v>107.351875</v>
      </c>
    </row>
    <row r="69" spans="2:9" ht="15">
      <c r="B69" s="1531"/>
      <c r="C69" s="1311" t="s">
        <v>554</v>
      </c>
      <c r="D69" s="1321">
        <v>106.73</v>
      </c>
      <c r="E69" s="1321">
        <v>107.33</v>
      </c>
      <c r="F69" s="1321">
        <v>107.03</v>
      </c>
      <c r="G69" s="1321">
        <v>107.56193548387097</v>
      </c>
      <c r="H69" s="1321">
        <v>108.16193548387095</v>
      </c>
      <c r="I69" s="1323">
        <v>107.86193548387095</v>
      </c>
    </row>
    <row r="70" spans="2:9" ht="15">
      <c r="B70" s="1532"/>
      <c r="C70" s="1334" t="s">
        <v>1074</v>
      </c>
      <c r="D70" s="1325">
        <v>106.19083333333333</v>
      </c>
      <c r="E70" s="1325">
        <v>106.79083333333334</v>
      </c>
      <c r="F70" s="1325">
        <v>106.4908333333333</v>
      </c>
      <c r="G70" s="1325">
        <v>106.05185099570512</v>
      </c>
      <c r="H70" s="1325">
        <v>106.6518509957051</v>
      </c>
      <c r="I70" s="1327">
        <v>106.35185099570509</v>
      </c>
    </row>
    <row r="71" spans="2:9" ht="15">
      <c r="B71" s="1533" t="s">
        <v>105</v>
      </c>
      <c r="C71" s="1340" t="s">
        <v>543</v>
      </c>
      <c r="D71" s="1328">
        <v>106.72</v>
      </c>
      <c r="E71" s="1328">
        <v>107.32</v>
      </c>
      <c r="F71" s="1328">
        <v>107.02</v>
      </c>
      <c r="G71" s="1328">
        <v>106.88593750000001</v>
      </c>
      <c r="H71" s="1328">
        <v>107.48593749999998</v>
      </c>
      <c r="I71" s="1329">
        <v>107.1859375</v>
      </c>
    </row>
    <row r="72" spans="2:9" ht="15">
      <c r="B72" s="1531"/>
      <c r="C72" s="1311" t="s">
        <v>544</v>
      </c>
      <c r="D72" s="1321">
        <v>106.85</v>
      </c>
      <c r="E72" s="1321">
        <v>107.45</v>
      </c>
      <c r="F72" s="1321">
        <v>107.15</v>
      </c>
      <c r="G72" s="1321">
        <v>106.7274193548387</v>
      </c>
      <c r="H72" s="1321">
        <v>107.32741935483868</v>
      </c>
      <c r="I72" s="1323">
        <v>107.02741935483868</v>
      </c>
    </row>
    <row r="73" spans="2:9" ht="15">
      <c r="B73" s="1531"/>
      <c r="C73" s="1311" t="s">
        <v>545</v>
      </c>
      <c r="D73" s="1321">
        <v>106.49</v>
      </c>
      <c r="E73" s="1321">
        <v>107.09</v>
      </c>
      <c r="F73" s="1321">
        <v>106.78999999999999</v>
      </c>
      <c r="G73" s="1321">
        <v>106.43566666666669</v>
      </c>
      <c r="H73" s="1321">
        <v>107.03566666666666</v>
      </c>
      <c r="I73" s="1323">
        <v>106.73566666666667</v>
      </c>
    </row>
    <row r="74" spans="2:9" ht="15">
      <c r="B74" s="1531"/>
      <c r="C74" s="1311" t="s">
        <v>546</v>
      </c>
      <c r="D74" s="1321">
        <v>107.31</v>
      </c>
      <c r="E74" s="1321">
        <v>107.91</v>
      </c>
      <c r="F74" s="1321">
        <v>107.61</v>
      </c>
      <c r="G74" s="1321">
        <v>106.61566666666667</v>
      </c>
      <c r="H74" s="1321">
        <v>107.21566666666668</v>
      </c>
      <c r="I74" s="1323">
        <v>106.91566666666668</v>
      </c>
    </row>
    <row r="75" spans="2:9" ht="15">
      <c r="B75" s="1531"/>
      <c r="C75" s="1311" t="s">
        <v>547</v>
      </c>
      <c r="D75" s="1321">
        <v>107.7</v>
      </c>
      <c r="E75" s="1321">
        <v>108.3</v>
      </c>
      <c r="F75" s="1321">
        <v>108</v>
      </c>
      <c r="G75" s="1321">
        <v>108.59133333333332</v>
      </c>
      <c r="H75" s="1321">
        <v>109.19133333333333</v>
      </c>
      <c r="I75" s="1323">
        <v>108.89133333333334</v>
      </c>
    </row>
    <row r="76" spans="2:9" ht="15">
      <c r="B76" s="1531"/>
      <c r="C76" s="1311" t="s">
        <v>548</v>
      </c>
      <c r="D76" s="1321">
        <v>108.54</v>
      </c>
      <c r="E76" s="1321">
        <v>109.14</v>
      </c>
      <c r="F76" s="1321">
        <v>108.84</v>
      </c>
      <c r="G76" s="1321">
        <v>108.4448275862069</v>
      </c>
      <c r="H76" s="1321">
        <v>109.0448275862069</v>
      </c>
      <c r="I76" s="1323">
        <v>108.7448275862069</v>
      </c>
    </row>
    <row r="77" spans="2:11" ht="15.75" thickBot="1">
      <c r="B77" s="1534"/>
      <c r="C77" s="1341" t="s">
        <v>549</v>
      </c>
      <c r="D77" s="1342">
        <v>106.63</v>
      </c>
      <c r="E77" s="1342">
        <v>107.23</v>
      </c>
      <c r="F77" s="1342">
        <v>106.93</v>
      </c>
      <c r="G77" s="1342">
        <v>108.20103448275863</v>
      </c>
      <c r="H77" s="1342">
        <v>108.80103448275862</v>
      </c>
      <c r="I77" s="1343">
        <v>108.50103448275863</v>
      </c>
      <c r="K77" s="1209"/>
    </row>
    <row r="78" spans="2:9" ht="15.75" thickTop="1">
      <c r="B78" s="1344" t="s">
        <v>1078</v>
      </c>
      <c r="C78" s="42"/>
      <c r="D78" s="42"/>
      <c r="E78" s="42"/>
      <c r="F78" s="42"/>
      <c r="G78" s="42"/>
      <c r="H78" s="42"/>
      <c r="I78" s="42"/>
    </row>
    <row r="80" spans="2:14" ht="15">
      <c r="B80" s="1461" t="s">
        <v>1079</v>
      </c>
      <c r="C80" s="1461"/>
      <c r="D80" s="1461"/>
      <c r="E80" s="1461"/>
      <c r="F80" s="1461"/>
      <c r="G80" s="1461"/>
      <c r="H80" s="1461"/>
      <c r="I80" s="1461"/>
      <c r="J80" s="1461"/>
      <c r="K80" s="1461"/>
      <c r="L80" s="1461"/>
      <c r="M80" s="1345"/>
      <c r="N80" s="1345"/>
    </row>
    <row r="81" spans="2:14" ht="15">
      <c r="B81" s="1461" t="s">
        <v>19</v>
      </c>
      <c r="C81" s="1461"/>
      <c r="D81" s="1461"/>
      <c r="E81" s="1461"/>
      <c r="F81" s="1461"/>
      <c r="G81" s="1461"/>
      <c r="H81" s="1461"/>
      <c r="I81" s="1461"/>
      <c r="J81" s="1461"/>
      <c r="K81" s="1461"/>
      <c r="L81" s="1461"/>
      <c r="M81" s="1345"/>
      <c r="N81" s="1345"/>
    </row>
    <row r="82" spans="2:12" ht="16.5" thickBot="1">
      <c r="B82" s="1181"/>
      <c r="C82" s="1181"/>
      <c r="D82" s="1181"/>
      <c r="E82" s="1181"/>
      <c r="F82" s="1181"/>
      <c r="G82" s="1181"/>
      <c r="H82" s="1181"/>
      <c r="I82" s="1181"/>
      <c r="J82" s="42"/>
      <c r="K82" s="42"/>
      <c r="L82" s="42"/>
    </row>
    <row r="83" spans="2:12" ht="15.75" thickTop="1">
      <c r="B83" s="1535"/>
      <c r="C83" s="1538" t="s">
        <v>1080</v>
      </c>
      <c r="D83" s="1539"/>
      <c r="E83" s="1540"/>
      <c r="F83" s="1538" t="s">
        <v>131</v>
      </c>
      <c r="G83" s="1539"/>
      <c r="H83" s="1540"/>
      <c r="I83" s="1544" t="s">
        <v>106</v>
      </c>
      <c r="J83" s="1545"/>
      <c r="K83" s="1545"/>
      <c r="L83" s="1546"/>
    </row>
    <row r="84" spans="2:12" ht="15">
      <c r="B84" s="1536"/>
      <c r="C84" s="1541"/>
      <c r="D84" s="1542"/>
      <c r="E84" s="1543"/>
      <c r="F84" s="1541"/>
      <c r="G84" s="1542"/>
      <c r="H84" s="1543"/>
      <c r="I84" s="1547" t="s">
        <v>1081</v>
      </c>
      <c r="J84" s="1548"/>
      <c r="K84" s="1547" t="s">
        <v>1082</v>
      </c>
      <c r="L84" s="1549"/>
    </row>
    <row r="85" spans="2:12" ht="15">
      <c r="B85" s="1537"/>
      <c r="C85" s="1346" t="s">
        <v>1083</v>
      </c>
      <c r="D85" s="1346" t="s">
        <v>1084</v>
      </c>
      <c r="E85" s="1346" t="s">
        <v>1085</v>
      </c>
      <c r="F85" s="1346">
        <v>2015</v>
      </c>
      <c r="G85" s="1347">
        <v>2016</v>
      </c>
      <c r="H85" s="1346">
        <v>2017</v>
      </c>
      <c r="I85" s="1346" t="s">
        <v>1084</v>
      </c>
      <c r="J85" s="1346" t="s">
        <v>1085</v>
      </c>
      <c r="K85" s="1347">
        <v>2016</v>
      </c>
      <c r="L85" s="1348">
        <v>2017</v>
      </c>
    </row>
    <row r="86" spans="2:12" ht="15">
      <c r="B86" s="1349" t="s">
        <v>1086</v>
      </c>
      <c r="C86" s="1350">
        <v>104.73</v>
      </c>
      <c r="D86" s="1350">
        <v>57.31</v>
      </c>
      <c r="E86" s="1350">
        <v>46.25</v>
      </c>
      <c r="F86" s="1351">
        <v>56.23</v>
      </c>
      <c r="G86" s="1351">
        <v>31.8</v>
      </c>
      <c r="H86" s="1352">
        <v>55.2</v>
      </c>
      <c r="I86" s="1353">
        <v>-45.2783347655877</v>
      </c>
      <c r="J86" s="1353">
        <v>-19.298551736171703</v>
      </c>
      <c r="K86" s="1354">
        <v>-43.44655877645385</v>
      </c>
      <c r="L86" s="1355">
        <v>73.58490566037736</v>
      </c>
    </row>
    <row r="87" spans="2:12" ht="17.25" customHeight="1" thickBot="1">
      <c r="B87" s="1356" t="s">
        <v>1087</v>
      </c>
      <c r="C87" s="1357">
        <v>1310</v>
      </c>
      <c r="D87" s="1357">
        <v>1144.4</v>
      </c>
      <c r="E87" s="1357">
        <v>1283.3</v>
      </c>
      <c r="F87" s="1357">
        <v>1222.5</v>
      </c>
      <c r="G87" s="1357">
        <v>1239.75</v>
      </c>
      <c r="H87" s="1357">
        <v>1228.3</v>
      </c>
      <c r="I87" s="1358">
        <v>-12.641221374045799</v>
      </c>
      <c r="J87" s="1358">
        <v>12.13736455784688</v>
      </c>
      <c r="K87" s="1359">
        <v>1.4110429447852653</v>
      </c>
      <c r="L87" s="1360">
        <v>-0.923573301068771</v>
      </c>
    </row>
    <row r="88" spans="2:12" ht="15.75" thickTop="1">
      <c r="B88" s="1344" t="s">
        <v>1088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2:12" ht="15">
      <c r="B89" s="1344" t="s">
        <v>1089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2:12" ht="15">
      <c r="B90" s="1344" t="s">
        <v>1090</v>
      </c>
      <c r="C90" s="1361"/>
      <c r="D90" s="1361"/>
      <c r="E90" s="1361"/>
      <c r="F90" s="1361"/>
      <c r="G90" s="1361"/>
      <c r="H90" s="1361"/>
      <c r="I90" s="42"/>
      <c r="J90" s="42"/>
      <c r="K90" s="42"/>
      <c r="L90" s="42"/>
    </row>
    <row r="91" spans="2:12" ht="15">
      <c r="B91" s="1362" t="s">
        <v>1091</v>
      </c>
      <c r="C91" s="42"/>
      <c r="D91" s="42"/>
      <c r="E91" s="42"/>
      <c r="F91" s="42"/>
      <c r="G91" s="42"/>
      <c r="H91" s="42"/>
      <c r="I91" s="443"/>
      <c r="J91" s="443"/>
      <c r="K91" s="42"/>
      <c r="L91" s="42"/>
    </row>
    <row r="97" ht="15">
      <c r="F97" t="s">
        <v>247</v>
      </c>
    </row>
  </sheetData>
  <sheetProtection/>
  <mergeCells count="20">
    <mergeCell ref="B80:L80"/>
    <mergeCell ref="B81:L81"/>
    <mergeCell ref="B83:B85"/>
    <mergeCell ref="C83:E84"/>
    <mergeCell ref="F83:H84"/>
    <mergeCell ref="I83:L83"/>
    <mergeCell ref="I84:J84"/>
    <mergeCell ref="K84:L84"/>
    <mergeCell ref="B6:B18"/>
    <mergeCell ref="B19:B31"/>
    <mergeCell ref="B32:B44"/>
    <mergeCell ref="B45:B57"/>
    <mergeCell ref="B58:B70"/>
    <mergeCell ref="B71:B77"/>
    <mergeCell ref="B2:I2"/>
    <mergeCell ref="B3:I3"/>
    <mergeCell ref="B4:B5"/>
    <mergeCell ref="C4:C5"/>
    <mergeCell ref="D4:F4"/>
    <mergeCell ref="G4:I4"/>
  </mergeCells>
  <hyperlinks>
    <hyperlink ref="B91" r:id="rId1" display="http://www.kitco.com/gold.londonfix.html"/>
  </hyperlinks>
  <printOptions/>
  <pageMargins left="0.7" right="0.7" top="0.75" bottom="0.75" header="0.3" footer="0.3"/>
  <pageSetup fitToHeight="1" fitToWidth="1" horizontalDpi="600" verticalDpi="600" orientation="portrait" paperSize="9" scale="55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2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3.7109375" style="0" customWidth="1"/>
    <col min="3" max="3" width="30.140625" style="0" customWidth="1"/>
    <col min="4" max="4" width="12.140625" style="0" customWidth="1"/>
    <col min="5" max="5" width="11.7109375" style="0" customWidth="1"/>
    <col min="6" max="6" width="10.8515625" style="0" customWidth="1"/>
    <col min="7" max="7" width="13.140625" style="0" customWidth="1"/>
    <col min="8" max="8" width="12.57421875" style="0" customWidth="1"/>
    <col min="9" max="9" width="12.28125" style="0" customWidth="1"/>
  </cols>
  <sheetData>
    <row r="1" spans="2:9" ht="15">
      <c r="B1" s="1550" t="s">
        <v>555</v>
      </c>
      <c r="C1" s="1550"/>
      <c r="D1" s="1550"/>
      <c r="E1" s="1550"/>
      <c r="F1" s="1550"/>
      <c r="G1" s="1550"/>
      <c r="H1" s="1550"/>
      <c r="I1" s="1550"/>
    </row>
    <row r="2" spans="2:10" ht="13.5" customHeight="1">
      <c r="B2" s="1551" t="s">
        <v>112</v>
      </c>
      <c r="C2" s="1551"/>
      <c r="D2" s="1551"/>
      <c r="E2" s="1551"/>
      <c r="F2" s="1551"/>
      <c r="G2" s="1551"/>
      <c r="H2" s="1551"/>
      <c r="I2" s="1551"/>
      <c r="J2" s="592"/>
    </row>
    <row r="3" spans="2:10" ht="18.75">
      <c r="B3" s="1551" t="s">
        <v>556</v>
      </c>
      <c r="C3" s="1551"/>
      <c r="D3" s="1551"/>
      <c r="E3" s="1551"/>
      <c r="F3" s="1551"/>
      <c r="G3" s="1551"/>
      <c r="H3" s="1551"/>
      <c r="I3" s="1551"/>
      <c r="J3" s="593"/>
    </row>
    <row r="4" spans="2:9" ht="15.75" thickBot="1">
      <c r="B4" s="594"/>
      <c r="C4" s="1552" t="s">
        <v>557</v>
      </c>
      <c r="D4" s="1552"/>
      <c r="E4" s="1552"/>
      <c r="F4" s="1552"/>
      <c r="G4" s="1552"/>
      <c r="H4" s="1552"/>
      <c r="I4" s="1552"/>
    </row>
    <row r="5" spans="2:9" ht="15" customHeight="1" thickTop="1">
      <c r="B5" s="1553" t="s">
        <v>257</v>
      </c>
      <c r="C5" s="1555" t="s">
        <v>558</v>
      </c>
      <c r="D5" s="1557" t="s">
        <v>559</v>
      </c>
      <c r="E5" s="1557"/>
      <c r="F5" s="1557"/>
      <c r="G5" s="1557" t="s">
        <v>560</v>
      </c>
      <c r="H5" s="1557"/>
      <c r="I5" s="1558"/>
    </row>
    <row r="6" spans="2:9" ht="15">
      <c r="B6" s="1554"/>
      <c r="C6" s="1556"/>
      <c r="D6" s="595" t="s">
        <v>42</v>
      </c>
      <c r="E6" s="595" t="s">
        <v>105</v>
      </c>
      <c r="F6" s="596" t="s">
        <v>561</v>
      </c>
      <c r="G6" s="595" t="s">
        <v>42</v>
      </c>
      <c r="H6" s="595" t="s">
        <v>105</v>
      </c>
      <c r="I6" s="597" t="s">
        <v>561</v>
      </c>
    </row>
    <row r="7" spans="2:11" ht="15">
      <c r="B7" s="598">
        <v>1</v>
      </c>
      <c r="C7" s="599" t="s">
        <v>562</v>
      </c>
      <c r="D7" s="600">
        <v>2672.270821999999</v>
      </c>
      <c r="E7" s="600">
        <v>8795.525058000001</v>
      </c>
      <c r="F7" s="601">
        <v>229.1404817801062</v>
      </c>
      <c r="G7" s="600">
        <v>47369.967674</v>
      </c>
      <c r="H7" s="600">
        <v>180537.540409</v>
      </c>
      <c r="I7" s="602">
        <v>281.12236354362517</v>
      </c>
      <c r="J7" s="603"/>
      <c r="K7" s="604"/>
    </row>
    <row r="8" spans="2:11" ht="15">
      <c r="B8" s="598">
        <v>2</v>
      </c>
      <c r="C8" s="600" t="s">
        <v>563</v>
      </c>
      <c r="D8" s="600">
        <v>1715.603921</v>
      </c>
      <c r="E8" s="605">
        <v>1954.351549</v>
      </c>
      <c r="F8" s="601">
        <v>13.916244016325024</v>
      </c>
      <c r="G8" s="600">
        <v>49956.478609000005</v>
      </c>
      <c r="H8" s="600">
        <v>84271.372394</v>
      </c>
      <c r="I8" s="606">
        <v>68.68957688866792</v>
      </c>
      <c r="J8" s="603"/>
      <c r="K8" s="604"/>
    </row>
    <row r="9" spans="2:11" ht="15">
      <c r="B9" s="598">
        <v>3</v>
      </c>
      <c r="C9" s="600" t="s">
        <v>564</v>
      </c>
      <c r="D9" s="600">
        <v>2461.4018340000002</v>
      </c>
      <c r="E9" s="600">
        <v>1654.422491</v>
      </c>
      <c r="F9" s="601">
        <v>-32.7853555584862</v>
      </c>
      <c r="G9" s="600">
        <v>82994.69682200001</v>
      </c>
      <c r="H9" s="600">
        <v>104787.202391</v>
      </c>
      <c r="I9" s="606">
        <v>26.25770850845892</v>
      </c>
      <c r="J9" s="603"/>
      <c r="K9" s="604"/>
    </row>
    <row r="10" spans="2:11" ht="15">
      <c r="B10" s="598">
        <v>4</v>
      </c>
      <c r="C10" s="600" t="s">
        <v>565</v>
      </c>
      <c r="D10" s="600">
        <v>12241.379676999999</v>
      </c>
      <c r="E10" s="600">
        <v>11850.425227</v>
      </c>
      <c r="F10" s="601">
        <v>-3.1937123127922575</v>
      </c>
      <c r="G10" s="600">
        <v>61680.320289999996</v>
      </c>
      <c r="H10" s="600">
        <v>60918.527485000006</v>
      </c>
      <c r="I10" s="606">
        <v>-1.2350662276367785</v>
      </c>
      <c r="J10" s="603"/>
      <c r="K10" s="604"/>
    </row>
    <row r="11" spans="2:11" ht="15">
      <c r="B11" s="598">
        <v>5</v>
      </c>
      <c r="C11" s="600" t="s">
        <v>566</v>
      </c>
      <c r="D11" s="600">
        <v>12940.757069000001</v>
      </c>
      <c r="E11" s="600">
        <v>12357.607952</v>
      </c>
      <c r="F11" s="601">
        <v>-4.506298309215268</v>
      </c>
      <c r="G11" s="600">
        <v>56729.343551</v>
      </c>
      <c r="H11" s="600">
        <v>65005.446753</v>
      </c>
      <c r="I11" s="606">
        <v>14.588751929695306</v>
      </c>
      <c r="J11" s="603"/>
      <c r="K11" s="604"/>
    </row>
    <row r="12" spans="2:11" ht="15">
      <c r="B12" s="598">
        <v>6</v>
      </c>
      <c r="C12" s="600" t="s">
        <v>567</v>
      </c>
      <c r="D12" s="600">
        <v>911.55003</v>
      </c>
      <c r="E12" s="600">
        <v>1107.684337</v>
      </c>
      <c r="F12" s="601">
        <v>21.516570736111973</v>
      </c>
      <c r="G12" s="600">
        <v>14245.951825</v>
      </c>
      <c r="H12" s="600">
        <v>13850.10298</v>
      </c>
      <c r="I12" s="606">
        <v>-2.7786760046831773</v>
      </c>
      <c r="J12" s="603"/>
      <c r="K12" s="604"/>
    </row>
    <row r="13" spans="2:11" ht="15">
      <c r="B13" s="598">
        <v>7</v>
      </c>
      <c r="C13" s="600" t="s">
        <v>568</v>
      </c>
      <c r="D13" s="600">
        <v>3190.844881</v>
      </c>
      <c r="E13" s="600">
        <v>3282.728035</v>
      </c>
      <c r="F13" s="601">
        <v>2.8795869879830747</v>
      </c>
      <c r="G13" s="600">
        <v>18397.307466</v>
      </c>
      <c r="H13" s="600">
        <v>17551.231186999998</v>
      </c>
      <c r="I13" s="606">
        <v>-4.59891362126568</v>
      </c>
      <c r="J13" s="603"/>
      <c r="K13" s="604"/>
    </row>
    <row r="14" spans="2:11" ht="15">
      <c r="B14" s="598">
        <v>8</v>
      </c>
      <c r="C14" s="600" t="s">
        <v>569</v>
      </c>
      <c r="D14" s="600">
        <v>212.419569</v>
      </c>
      <c r="E14" s="600">
        <v>376.26554000000004</v>
      </c>
      <c r="F14" s="601">
        <v>77.13318117126963</v>
      </c>
      <c r="G14" s="600">
        <v>6487.636439</v>
      </c>
      <c r="H14" s="600">
        <v>8136.818405</v>
      </c>
      <c r="I14" s="606">
        <v>25.42038200670511</v>
      </c>
      <c r="J14" s="603"/>
      <c r="K14" s="604"/>
    </row>
    <row r="15" spans="2:11" ht="15">
      <c r="B15" s="598">
        <v>9</v>
      </c>
      <c r="C15" s="600" t="s">
        <v>570</v>
      </c>
      <c r="D15" s="600">
        <v>254.25256000000002</v>
      </c>
      <c r="E15" s="600">
        <v>287.97297</v>
      </c>
      <c r="F15" s="601">
        <v>13.26256459325323</v>
      </c>
      <c r="G15" s="600">
        <v>7623.9914340000005</v>
      </c>
      <c r="H15" s="600">
        <v>6809.5851920000005</v>
      </c>
      <c r="I15" s="606">
        <v>-10.68215053820849</v>
      </c>
      <c r="J15" s="603"/>
      <c r="K15" s="604"/>
    </row>
    <row r="16" spans="2:11" ht="15">
      <c r="B16" s="598">
        <v>10</v>
      </c>
      <c r="C16" s="600" t="s">
        <v>571</v>
      </c>
      <c r="D16" s="600">
        <v>0.45718</v>
      </c>
      <c r="E16" s="600">
        <v>0</v>
      </c>
      <c r="F16" s="607" t="s">
        <v>103</v>
      </c>
      <c r="G16" s="600">
        <v>342.592024</v>
      </c>
      <c r="H16" s="600">
        <v>3214.589839</v>
      </c>
      <c r="I16" s="606">
        <v>838.3142670595274</v>
      </c>
      <c r="J16" s="603"/>
      <c r="K16" s="604"/>
    </row>
    <row r="17" spans="2:11" ht="15">
      <c r="B17" s="598">
        <v>11</v>
      </c>
      <c r="C17" s="600" t="s">
        <v>572</v>
      </c>
      <c r="D17" s="600">
        <v>0</v>
      </c>
      <c r="E17" s="600">
        <v>0</v>
      </c>
      <c r="F17" s="607" t="s">
        <v>103</v>
      </c>
      <c r="G17" s="608">
        <v>0</v>
      </c>
      <c r="H17" s="600">
        <v>0</v>
      </c>
      <c r="I17" s="606" t="s">
        <v>103</v>
      </c>
      <c r="J17" s="603"/>
      <c r="K17" s="604"/>
    </row>
    <row r="18" spans="2:11" ht="15">
      <c r="B18" s="598">
        <v>12</v>
      </c>
      <c r="C18" s="600" t="s">
        <v>573</v>
      </c>
      <c r="D18" s="600">
        <v>0</v>
      </c>
      <c r="E18" s="600">
        <v>15.739538</v>
      </c>
      <c r="F18" s="607" t="s">
        <v>103</v>
      </c>
      <c r="G18" s="608">
        <v>0</v>
      </c>
      <c r="H18" s="600">
        <v>855.259431</v>
      </c>
      <c r="I18" s="606" t="s">
        <v>103</v>
      </c>
      <c r="J18" s="603"/>
      <c r="K18" s="604"/>
    </row>
    <row r="19" spans="2:11" ht="15.75" customHeight="1">
      <c r="B19" s="609">
        <v>13</v>
      </c>
      <c r="C19" s="600" t="s">
        <v>574</v>
      </c>
      <c r="D19" s="600">
        <v>0</v>
      </c>
      <c r="E19" s="600">
        <v>451.0680740000019</v>
      </c>
      <c r="F19" s="607" t="s">
        <v>103</v>
      </c>
      <c r="G19" s="608">
        <v>0</v>
      </c>
      <c r="H19" s="600">
        <v>9149.175845000014</v>
      </c>
      <c r="I19" s="606" t="s">
        <v>103</v>
      </c>
      <c r="J19" s="603"/>
      <c r="K19" s="604"/>
    </row>
    <row r="20" spans="2:11" ht="15">
      <c r="B20" s="598">
        <v>14</v>
      </c>
      <c r="C20" s="600" t="s">
        <v>575</v>
      </c>
      <c r="D20" s="600"/>
      <c r="E20" s="600">
        <v>46.1253395</v>
      </c>
      <c r="F20" s="610" t="s">
        <v>103</v>
      </c>
      <c r="G20" s="608"/>
      <c r="H20" s="600">
        <v>1071.48039422</v>
      </c>
      <c r="I20" s="606" t="s">
        <v>103</v>
      </c>
      <c r="K20" s="604"/>
    </row>
    <row r="21" spans="2:9" ht="15.75" thickBot="1">
      <c r="B21" s="611"/>
      <c r="C21" s="612" t="s">
        <v>576</v>
      </c>
      <c r="D21" s="613">
        <v>36600.93754300001</v>
      </c>
      <c r="E21" s="613">
        <v>42179.8544166</v>
      </c>
      <c r="F21" s="614">
        <v>15.24252381908444</v>
      </c>
      <c r="G21" s="615">
        <v>345828.286134</v>
      </c>
      <c r="H21" s="613">
        <v>556158.31733</v>
      </c>
      <c r="I21" s="616">
        <v>60.81923140246033</v>
      </c>
    </row>
    <row r="22" spans="2:9" ht="15.75" thickTop="1">
      <c r="B22" s="617"/>
      <c r="C22" s="617"/>
      <c r="D22" s="617"/>
      <c r="E22" s="617"/>
      <c r="F22" s="617"/>
      <c r="G22" s="617"/>
      <c r="H22" s="617"/>
      <c r="I22" s="617"/>
    </row>
  </sheetData>
  <sheetProtection/>
  <mergeCells count="8">
    <mergeCell ref="B1:I1"/>
    <mergeCell ref="B2:I2"/>
    <mergeCell ref="B3:I3"/>
    <mergeCell ref="C4:I4"/>
    <mergeCell ref="B5:B6"/>
    <mergeCell ref="C5:C6"/>
    <mergeCell ref="D5:F5"/>
    <mergeCell ref="G5:I5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PageLayoutView="0" workbookViewId="0" topLeftCell="A1">
      <selection activeCell="G22" sqref="G22"/>
    </sheetView>
  </sheetViews>
  <sheetFormatPr defaultColWidth="9.140625" defaultRowHeight="17.25" customHeight="1"/>
  <cols>
    <col min="1" max="1" width="31.8515625" style="93" bestFit="1" customWidth="1"/>
    <col min="2" max="2" width="12.28125" style="93" bestFit="1" customWidth="1"/>
    <col min="3" max="3" width="12.7109375" style="93" bestFit="1" customWidth="1"/>
    <col min="4" max="4" width="12.57421875" style="93" bestFit="1" customWidth="1"/>
    <col min="5" max="5" width="13.28125" style="93" customWidth="1"/>
    <col min="6" max="6" width="13.421875" style="93" bestFit="1" customWidth="1"/>
    <col min="7" max="7" width="11.421875" style="93" customWidth="1"/>
    <col min="8" max="8" width="10.140625" style="93" customWidth="1"/>
    <col min="9" max="16384" width="9.140625" style="93" customWidth="1"/>
  </cols>
  <sheetData>
    <row r="1" spans="1:8" ht="15">
      <c r="A1" s="1569" t="s">
        <v>140</v>
      </c>
      <c r="B1" s="1569"/>
      <c r="C1" s="1569"/>
      <c r="D1" s="1569"/>
      <c r="E1" s="1569"/>
      <c r="F1" s="1569"/>
      <c r="G1" s="1569"/>
      <c r="H1" s="1569"/>
    </row>
    <row r="2" spans="1:8" ht="17.25" customHeight="1">
      <c r="A2" s="1570" t="s">
        <v>75</v>
      </c>
      <c r="B2" s="1570"/>
      <c r="C2" s="1570"/>
      <c r="D2" s="1570"/>
      <c r="E2" s="1570"/>
      <c r="F2" s="1570"/>
      <c r="G2" s="1570"/>
      <c r="H2" s="1570"/>
    </row>
    <row r="3" spans="1:8" ht="17.25" customHeight="1">
      <c r="A3" s="1571" t="s">
        <v>141</v>
      </c>
      <c r="B3" s="1571"/>
      <c r="C3" s="1571"/>
      <c r="D3" s="1571"/>
      <c r="E3" s="1571"/>
      <c r="F3" s="1571"/>
      <c r="G3" s="1571"/>
      <c r="H3" s="1571"/>
    </row>
    <row r="4" spans="1:8" ht="11.25" customHeight="1" thickBot="1">
      <c r="A4" s="94"/>
      <c r="B4" s="1572"/>
      <c r="C4" s="1572"/>
      <c r="D4" s="1572"/>
      <c r="E4" s="94"/>
      <c r="F4" s="94"/>
      <c r="G4" s="1573" t="s">
        <v>76</v>
      </c>
      <c r="H4" s="1573"/>
    </row>
    <row r="5" spans="1:8" ht="17.25" customHeight="1" thickTop="1">
      <c r="A5" s="1574" t="s">
        <v>77</v>
      </c>
      <c r="B5" s="1577" t="s">
        <v>78</v>
      </c>
      <c r="C5" s="1577"/>
      <c r="D5" s="1577"/>
      <c r="E5" s="1577"/>
      <c r="F5" s="1577"/>
      <c r="G5" s="1578" t="s">
        <v>106</v>
      </c>
      <c r="H5" s="1579"/>
    </row>
    <row r="6" spans="1:8" ht="17.25" customHeight="1">
      <c r="A6" s="1575"/>
      <c r="B6" s="1580" t="s">
        <v>41</v>
      </c>
      <c r="C6" s="1581"/>
      <c r="D6" s="1580" t="s">
        <v>42</v>
      </c>
      <c r="E6" s="1581"/>
      <c r="F6" s="125" t="s">
        <v>142</v>
      </c>
      <c r="G6" s="1559" t="s">
        <v>144</v>
      </c>
      <c r="H6" s="1560"/>
    </row>
    <row r="7" spans="1:8" ht="24" customHeight="1">
      <c r="A7" s="1576"/>
      <c r="B7" s="126" t="s">
        <v>136</v>
      </c>
      <c r="C7" s="126" t="s">
        <v>79</v>
      </c>
      <c r="D7" s="126" t="s">
        <v>136</v>
      </c>
      <c r="E7" s="127" t="str">
        <f>$C$7</f>
        <v>Annual</v>
      </c>
      <c r="F7" s="126" t="s">
        <v>136</v>
      </c>
      <c r="G7" s="128" t="s">
        <v>42</v>
      </c>
      <c r="H7" s="129" t="s">
        <v>142</v>
      </c>
    </row>
    <row r="8" spans="1:8" ht="17.25" customHeight="1">
      <c r="A8" s="130" t="s">
        <v>80</v>
      </c>
      <c r="B8" s="131">
        <f>B9+B13+B17</f>
        <v>153710.2</v>
      </c>
      <c r="C8" s="131">
        <f>C9+C13+C17</f>
        <v>509213.9</v>
      </c>
      <c r="D8" s="131">
        <f>D9+D13+D17</f>
        <v>202719.5</v>
      </c>
      <c r="E8" s="131">
        <f>E9+E13+E17</f>
        <v>581704.3910000001</v>
      </c>
      <c r="F8" s="131">
        <f>F9+F13+F17</f>
        <v>313304</v>
      </c>
      <c r="G8" s="132">
        <f>D8/B8*100-100</f>
        <v>31.884221086173824</v>
      </c>
      <c r="H8" s="133">
        <f>F8/D8*100-100</f>
        <v>54.550499581934645</v>
      </c>
    </row>
    <row r="9" spans="1:8" s="95" customFormat="1" ht="17.25" customHeight="1">
      <c r="A9" s="130" t="s">
        <v>81</v>
      </c>
      <c r="B9" s="134">
        <f>B10+B11+B12</f>
        <v>116119.70000000001</v>
      </c>
      <c r="C9" s="134">
        <f>C10+C11+C12</f>
        <v>334881.5</v>
      </c>
      <c r="D9" s="134">
        <f>D10+D11+D12</f>
        <v>153456.1</v>
      </c>
      <c r="E9" s="134">
        <f>E10+E11+E12</f>
        <v>364469.233</v>
      </c>
      <c r="F9" s="134">
        <f>F10+F11+F12</f>
        <v>237536.7</v>
      </c>
      <c r="G9" s="132">
        <f aca="true" t="shared" si="0" ref="G9:G44">D9/B9*100-100</f>
        <v>32.153372769650616</v>
      </c>
      <c r="H9" s="133">
        <f aca="true" t="shared" si="1" ref="H9:H44">F9/D9*100-100</f>
        <v>54.79130513547523</v>
      </c>
    </row>
    <row r="10" spans="1:8" ht="17.25" customHeight="1">
      <c r="A10" s="135" t="s">
        <v>114</v>
      </c>
      <c r="B10" s="136">
        <v>110720.1</v>
      </c>
      <c r="C10" s="136">
        <v>309169.3</v>
      </c>
      <c r="D10" s="136">
        <v>146572.4</v>
      </c>
      <c r="E10" s="136">
        <v>333275.034</v>
      </c>
      <c r="F10" s="136">
        <v>213391.2</v>
      </c>
      <c r="G10" s="137">
        <f t="shared" si="0"/>
        <v>32.38102205471273</v>
      </c>
      <c r="H10" s="138">
        <f t="shared" si="1"/>
        <v>45.587573103804004</v>
      </c>
    </row>
    <row r="11" spans="1:8" ht="17.25" customHeight="1">
      <c r="A11" s="135" t="s">
        <v>115</v>
      </c>
      <c r="B11" s="136">
        <v>847.8</v>
      </c>
      <c r="C11" s="136">
        <v>3625.7</v>
      </c>
      <c r="D11" s="136">
        <v>1549.1000000000001</v>
      </c>
      <c r="E11" s="136">
        <v>9490.552</v>
      </c>
      <c r="F11" s="136">
        <v>9918</v>
      </c>
      <c r="G11" s="137">
        <f t="shared" si="0"/>
        <v>82.71998112762446</v>
      </c>
      <c r="H11" s="138">
        <f t="shared" si="1"/>
        <v>540.2427215802724</v>
      </c>
    </row>
    <row r="12" spans="1:8" ht="17.25" customHeight="1">
      <c r="A12" s="135" t="s">
        <v>116</v>
      </c>
      <c r="B12" s="136">
        <v>4551.8</v>
      </c>
      <c r="C12" s="136">
        <v>22086.5</v>
      </c>
      <c r="D12" s="136">
        <v>5334.6</v>
      </c>
      <c r="E12" s="136">
        <v>21703.646999999997</v>
      </c>
      <c r="F12" s="136">
        <v>14227.5</v>
      </c>
      <c r="G12" s="137">
        <f t="shared" si="0"/>
        <v>17.197592161342783</v>
      </c>
      <c r="H12" s="138">
        <f t="shared" si="1"/>
        <v>166.70228320773816</v>
      </c>
    </row>
    <row r="13" spans="1:8" s="95" customFormat="1" ht="17.25" customHeight="1">
      <c r="A13" s="130" t="s">
        <v>82</v>
      </c>
      <c r="B13" s="134">
        <f>B14+B15+B16</f>
        <v>13843.7</v>
      </c>
      <c r="C13" s="134">
        <f>C14+C15+C16</f>
        <v>81030.3</v>
      </c>
      <c r="D13" s="134">
        <f>D14+D15+D16</f>
        <v>17448.899999999998</v>
      </c>
      <c r="E13" s="134">
        <f>E14+E15+E16</f>
        <v>115677.41900000001</v>
      </c>
      <c r="F13" s="134">
        <f>F14+F15+F16</f>
        <v>46940.49999999999</v>
      </c>
      <c r="G13" s="132">
        <f t="shared" si="0"/>
        <v>26.04217080693742</v>
      </c>
      <c r="H13" s="133">
        <f t="shared" si="1"/>
        <v>169.01695808904861</v>
      </c>
    </row>
    <row r="14" spans="1:8" ht="17.25" customHeight="1">
      <c r="A14" s="135" t="s">
        <v>114</v>
      </c>
      <c r="B14" s="136">
        <v>11678.2</v>
      </c>
      <c r="C14" s="136">
        <v>68626</v>
      </c>
      <c r="D14" s="136">
        <v>14739.8</v>
      </c>
      <c r="E14" s="136">
        <v>101579.099</v>
      </c>
      <c r="F14" s="136">
        <v>36961.2</v>
      </c>
      <c r="G14" s="137">
        <f t="shared" si="0"/>
        <v>26.216368960969987</v>
      </c>
      <c r="H14" s="138">
        <f t="shared" si="1"/>
        <v>150.75781218198347</v>
      </c>
    </row>
    <row r="15" spans="1:8" ht="17.25" customHeight="1">
      <c r="A15" s="135" t="s">
        <v>115</v>
      </c>
      <c r="B15" s="136">
        <v>1241.6999999999998</v>
      </c>
      <c r="C15" s="136">
        <v>7646.2</v>
      </c>
      <c r="D15" s="136">
        <v>1528.8</v>
      </c>
      <c r="E15" s="136">
        <v>7247.497</v>
      </c>
      <c r="F15" s="136">
        <v>7213.6</v>
      </c>
      <c r="G15" s="137">
        <f t="shared" si="0"/>
        <v>23.121526938874155</v>
      </c>
      <c r="H15" s="138">
        <f t="shared" si="1"/>
        <v>371.8472004186291</v>
      </c>
    </row>
    <row r="16" spans="1:8" ht="17.25" customHeight="1">
      <c r="A16" s="135" t="s">
        <v>116</v>
      </c>
      <c r="B16" s="136">
        <v>923.8</v>
      </c>
      <c r="C16" s="136">
        <v>4758.099999999999</v>
      </c>
      <c r="D16" s="136">
        <v>1180.3</v>
      </c>
      <c r="E16" s="136">
        <v>6850.823</v>
      </c>
      <c r="F16" s="136">
        <v>2765.7</v>
      </c>
      <c r="G16" s="137">
        <f t="shared" si="0"/>
        <v>27.76575016237281</v>
      </c>
      <c r="H16" s="139">
        <f t="shared" si="1"/>
        <v>134.32178259764464</v>
      </c>
    </row>
    <row r="17" spans="1:8" s="95" customFormat="1" ht="17.25" customHeight="1">
      <c r="A17" s="140" t="s">
        <v>83</v>
      </c>
      <c r="B17" s="134">
        <f>B18+B19+B20</f>
        <v>23746.800000000003</v>
      </c>
      <c r="C17" s="134">
        <f>C18+C19+C20</f>
        <v>93302.1</v>
      </c>
      <c r="D17" s="134">
        <f>D18+D19+D20</f>
        <v>31814.5</v>
      </c>
      <c r="E17" s="134">
        <f>E18+E19+E20</f>
        <v>101557.739</v>
      </c>
      <c r="F17" s="134">
        <f>F18+F19+F20</f>
        <v>28826.8</v>
      </c>
      <c r="G17" s="132">
        <f t="shared" si="0"/>
        <v>33.97384068590293</v>
      </c>
      <c r="H17" s="133">
        <f t="shared" si="1"/>
        <v>-9.391000958682355</v>
      </c>
    </row>
    <row r="18" spans="1:8" ht="17.25" customHeight="1">
      <c r="A18" s="135" t="s">
        <v>114</v>
      </c>
      <c r="B18" s="136">
        <v>23286.9</v>
      </c>
      <c r="C18" s="136">
        <v>87750.5</v>
      </c>
      <c r="D18" s="136">
        <v>31221.7</v>
      </c>
      <c r="E18" s="136">
        <v>93336.894</v>
      </c>
      <c r="F18" s="136">
        <v>28038.3</v>
      </c>
      <c r="G18" s="137">
        <f t="shared" si="0"/>
        <v>34.07409315967348</v>
      </c>
      <c r="H18" s="138">
        <f t="shared" si="1"/>
        <v>-10.196113600476593</v>
      </c>
    </row>
    <row r="19" spans="1:8" ht="17.25" customHeight="1">
      <c r="A19" s="135" t="s">
        <v>115</v>
      </c>
      <c r="B19" s="136">
        <v>212.9</v>
      </c>
      <c r="C19" s="136">
        <v>4051.6</v>
      </c>
      <c r="D19" s="136">
        <v>592.8</v>
      </c>
      <c r="E19" s="136">
        <v>7834.175</v>
      </c>
      <c r="F19" s="136">
        <v>460</v>
      </c>
      <c r="G19" s="137">
        <f t="shared" si="0"/>
        <v>178.4405824330671</v>
      </c>
      <c r="H19" s="138">
        <f t="shared" si="1"/>
        <v>-22.402159244264496</v>
      </c>
    </row>
    <row r="20" spans="1:8" ht="17.25" customHeight="1" thickBot="1">
      <c r="A20" s="135" t="s">
        <v>116</v>
      </c>
      <c r="B20" s="136">
        <v>247</v>
      </c>
      <c r="C20" s="136">
        <v>1500</v>
      </c>
      <c r="D20" s="136">
        <v>0</v>
      </c>
      <c r="E20" s="136">
        <v>386.67</v>
      </c>
      <c r="F20" s="136">
        <v>328.5</v>
      </c>
      <c r="G20" s="137">
        <f t="shared" si="0"/>
        <v>-100</v>
      </c>
      <c r="H20" s="139" t="s">
        <v>103</v>
      </c>
    </row>
    <row r="21" spans="1:8" ht="17.25" customHeight="1" thickBot="1">
      <c r="A21" s="141" t="s">
        <v>84</v>
      </c>
      <c r="B21" s="142">
        <f>B17+B13+B9</f>
        <v>153710.2</v>
      </c>
      <c r="C21" s="142">
        <f>C17+C13+C9</f>
        <v>509213.9</v>
      </c>
      <c r="D21" s="142">
        <f>D17+D13+D9</f>
        <v>202719.5</v>
      </c>
      <c r="E21" s="142">
        <f>E17+E13+E9</f>
        <v>581704.3910000001</v>
      </c>
      <c r="F21" s="142">
        <f>F17+F13+F9</f>
        <v>313304</v>
      </c>
      <c r="G21" s="143">
        <f t="shared" si="0"/>
        <v>31.884221086173824</v>
      </c>
      <c r="H21" s="144">
        <f t="shared" si="1"/>
        <v>54.550499581934645</v>
      </c>
    </row>
    <row r="22" spans="1:8" ht="17.25" customHeight="1" thickBot="1">
      <c r="A22" s="141" t="s">
        <v>85</v>
      </c>
      <c r="B22" s="142">
        <f>B23+B26+B27+B28+B29+B30+B31</f>
        <v>218663.3</v>
      </c>
      <c r="C22" s="142">
        <f>C23+C26+C27+C28+C29+C30+C31</f>
        <v>463333.4</v>
      </c>
      <c r="D22" s="142">
        <f>D23+D26+D27+D28+D29+D30+D31</f>
        <v>224697.3</v>
      </c>
      <c r="E22" s="142">
        <f>E23+E26+E27+E28+E29+E30+E31</f>
        <v>531870.383</v>
      </c>
      <c r="F22" s="142">
        <f>F23+F26+F27+F28+F29+F30+F31</f>
        <v>377154.4000000001</v>
      </c>
      <c r="G22" s="143">
        <f t="shared" si="0"/>
        <v>2.7594937056195477</v>
      </c>
      <c r="H22" s="144">
        <f t="shared" si="1"/>
        <v>67.84999196697072</v>
      </c>
    </row>
    <row r="23" spans="1:8" ht="17.25" customHeight="1">
      <c r="A23" s="145" t="s">
        <v>86</v>
      </c>
      <c r="B23" s="146">
        <f>B24+B25</f>
        <v>205531.3</v>
      </c>
      <c r="C23" s="146">
        <f>C24+C25</f>
        <v>434795.2</v>
      </c>
      <c r="D23" s="146">
        <f>D24+D25</f>
        <v>215999</v>
      </c>
      <c r="E23" s="146">
        <f>E24+E25</f>
        <v>521761.383</v>
      </c>
      <c r="F23" s="146">
        <f>F24+F25</f>
        <v>329630.4</v>
      </c>
      <c r="G23" s="132">
        <f t="shared" si="0"/>
        <v>5.092995568071629</v>
      </c>
      <c r="H23" s="133">
        <f t="shared" si="1"/>
        <v>52.607373182283254</v>
      </c>
    </row>
    <row r="24" spans="1:8" ht="17.25" customHeight="1">
      <c r="A24" s="147" t="s">
        <v>117</v>
      </c>
      <c r="B24" s="148">
        <v>190520.59999999998</v>
      </c>
      <c r="C24" s="148">
        <v>405846.60000000003</v>
      </c>
      <c r="D24" s="148">
        <v>193478</v>
      </c>
      <c r="E24" s="136">
        <v>481978.14599999995</v>
      </c>
      <c r="F24" s="148">
        <v>319152.3</v>
      </c>
      <c r="G24" s="149">
        <f t="shared" si="0"/>
        <v>1.552273087529656</v>
      </c>
      <c r="H24" s="150">
        <f t="shared" si="1"/>
        <v>64.95534376001407</v>
      </c>
    </row>
    <row r="25" spans="1:8" ht="17.25" customHeight="1">
      <c r="A25" s="147" t="s">
        <v>118</v>
      </c>
      <c r="B25" s="148">
        <v>15010.7</v>
      </c>
      <c r="C25" s="148">
        <v>28948.599999999995</v>
      </c>
      <c r="D25" s="148">
        <v>22521.000000000004</v>
      </c>
      <c r="E25" s="136">
        <v>39783.23700000001</v>
      </c>
      <c r="F25" s="148">
        <v>10478.100000000006</v>
      </c>
      <c r="G25" s="149">
        <f t="shared" si="0"/>
        <v>50.03297647677991</v>
      </c>
      <c r="H25" s="150">
        <f t="shared" si="1"/>
        <v>-53.474090848541344</v>
      </c>
    </row>
    <row r="26" spans="1:8" ht="17.25" customHeight="1">
      <c r="A26" s="151" t="s">
        <v>88</v>
      </c>
      <c r="B26" s="136">
        <v>6895.000000000001</v>
      </c>
      <c r="C26" s="136">
        <v>11104.8</v>
      </c>
      <c r="D26" s="136">
        <v>3371.800000000003</v>
      </c>
      <c r="E26" s="136">
        <v>5713.424000000001</v>
      </c>
      <c r="F26" s="136">
        <v>10989.700000000003</v>
      </c>
      <c r="G26" s="137">
        <f t="shared" si="0"/>
        <v>-51.097897026831</v>
      </c>
      <c r="H26" s="138">
        <f t="shared" si="1"/>
        <v>225.92977044901812</v>
      </c>
    </row>
    <row r="27" spans="1:8" ht="17.25" customHeight="1">
      <c r="A27" s="151" t="s">
        <v>89</v>
      </c>
      <c r="B27" s="136">
        <v>-12.9</v>
      </c>
      <c r="C27" s="136">
        <v>-26.5</v>
      </c>
      <c r="D27" s="136">
        <v>135.59999999999997</v>
      </c>
      <c r="E27" s="136">
        <v>1096.5</v>
      </c>
      <c r="F27" s="136">
        <v>-886.5999999999999</v>
      </c>
      <c r="G27" s="137">
        <f t="shared" si="0"/>
        <v>-1151.1627906976742</v>
      </c>
      <c r="H27" s="138">
        <f t="shared" si="1"/>
        <v>-753.8348082595871</v>
      </c>
    </row>
    <row r="28" spans="1:8" ht="17.25" customHeight="1">
      <c r="A28" s="151" t="s">
        <v>90</v>
      </c>
      <c r="B28" s="136">
        <v>728.1</v>
      </c>
      <c r="C28" s="136">
        <v>1129.6</v>
      </c>
      <c r="D28" s="136">
        <v>-370.5</v>
      </c>
      <c r="E28" s="136">
        <v>-3.1</v>
      </c>
      <c r="F28" s="136">
        <v>37.200000000000045</v>
      </c>
      <c r="G28" s="137">
        <f t="shared" si="0"/>
        <v>-150.88586732591676</v>
      </c>
      <c r="H28" s="138">
        <f t="shared" si="1"/>
        <v>-110.04048582995952</v>
      </c>
    </row>
    <row r="29" spans="1:8" ht="17.25" customHeight="1">
      <c r="A29" s="151" t="s">
        <v>91</v>
      </c>
      <c r="B29" s="136">
        <v>561.5</v>
      </c>
      <c r="C29" s="136">
        <v>832.9</v>
      </c>
      <c r="D29" s="136">
        <v>-160.4000000000001</v>
      </c>
      <c r="E29" s="136">
        <v>216</v>
      </c>
      <c r="F29" s="136">
        <v>803.9000000000001</v>
      </c>
      <c r="G29" s="137">
        <f t="shared" si="0"/>
        <v>-128.56634016028497</v>
      </c>
      <c r="H29" s="138">
        <f t="shared" si="1"/>
        <v>-601.1845386533664</v>
      </c>
    </row>
    <row r="30" spans="1:8" ht="17.25" customHeight="1">
      <c r="A30" s="152" t="s">
        <v>92</v>
      </c>
      <c r="B30" s="136">
        <v>0</v>
      </c>
      <c r="C30" s="136">
        <v>10000</v>
      </c>
      <c r="D30" s="136">
        <v>0</v>
      </c>
      <c r="E30" s="136">
        <v>0</v>
      </c>
      <c r="F30" s="136">
        <v>18281.6</v>
      </c>
      <c r="G30" s="165" t="s">
        <v>103</v>
      </c>
      <c r="H30" s="138" t="s">
        <v>103</v>
      </c>
    </row>
    <row r="31" spans="1:8" ht="17.25" customHeight="1" thickBot="1">
      <c r="A31" s="151" t="s">
        <v>93</v>
      </c>
      <c r="B31" s="153">
        <v>4960.3</v>
      </c>
      <c r="C31" s="153">
        <v>5497.4</v>
      </c>
      <c r="D31" s="153">
        <v>5721.800000000001</v>
      </c>
      <c r="E31" s="154">
        <v>3086.176</v>
      </c>
      <c r="F31" s="153">
        <v>18298.199999999997</v>
      </c>
      <c r="G31" s="137">
        <f t="shared" si="0"/>
        <v>15.35189403866704</v>
      </c>
      <c r="H31" s="138">
        <f t="shared" si="1"/>
        <v>219.79796567513705</v>
      </c>
    </row>
    <row r="32" spans="1:13" ht="17.25" customHeight="1" thickBot="1">
      <c r="A32" s="141" t="s">
        <v>94</v>
      </c>
      <c r="B32" s="142">
        <f>B22-B21</f>
        <v>64953.09999999998</v>
      </c>
      <c r="C32" s="142">
        <f>C22-C21</f>
        <v>-45880.5</v>
      </c>
      <c r="D32" s="142">
        <f>D22-D21</f>
        <v>21977.79999999999</v>
      </c>
      <c r="E32" s="142">
        <f>E22-E21</f>
        <v>-49834.00800000003</v>
      </c>
      <c r="F32" s="142">
        <f>F22-F21</f>
        <v>63850.40000000008</v>
      </c>
      <c r="G32" s="143">
        <f t="shared" si="0"/>
        <v>-66.16358572570056</v>
      </c>
      <c r="H32" s="144">
        <f t="shared" si="1"/>
        <v>190.52225427476867</v>
      </c>
      <c r="J32" s="164"/>
      <c r="K32" s="164"/>
      <c r="L32" s="164"/>
      <c r="M32" s="164"/>
    </row>
    <row r="33" spans="1:8" ht="17.25" customHeight="1" thickBot="1">
      <c r="A33" s="141" t="s">
        <v>95</v>
      </c>
      <c r="B33" s="155">
        <f>B34+B43+B44</f>
        <v>-64953.1</v>
      </c>
      <c r="C33" s="155">
        <f>C34+C43+C44</f>
        <v>45880.5</v>
      </c>
      <c r="D33" s="155">
        <f>D34+D43+D44</f>
        <v>-21977.8</v>
      </c>
      <c r="E33" s="155">
        <f>E34+E43+E44</f>
        <v>49834.018</v>
      </c>
      <c r="F33" s="155">
        <f>F34+F43+F44</f>
        <v>-63850.399999999994</v>
      </c>
      <c r="G33" s="143">
        <f t="shared" si="0"/>
        <v>-66.16358572570056</v>
      </c>
      <c r="H33" s="144">
        <f t="shared" si="1"/>
        <v>190.52225427476816</v>
      </c>
    </row>
    <row r="34" spans="1:8" ht="17.25" customHeight="1">
      <c r="A34" s="145" t="s">
        <v>119</v>
      </c>
      <c r="B34" s="146">
        <f>B35+B41+B42</f>
        <v>-72139</v>
      </c>
      <c r="C34" s="146">
        <f>C35+C41+C42</f>
        <v>32055.300000000003</v>
      </c>
      <c r="D34" s="146">
        <f>D35+D41+D42</f>
        <v>-42542.5</v>
      </c>
      <c r="E34" s="146">
        <f>E35+E41+E42</f>
        <v>6366.529999999999</v>
      </c>
      <c r="F34" s="146">
        <f>F35+F41+F42</f>
        <v>-86486.7</v>
      </c>
      <c r="G34" s="137">
        <f t="shared" si="0"/>
        <v>-41.02704501032729</v>
      </c>
      <c r="H34" s="138">
        <f t="shared" si="1"/>
        <v>103.29482282423456</v>
      </c>
    </row>
    <row r="35" spans="1:8" ht="17.25" customHeight="1">
      <c r="A35" s="156" t="s">
        <v>120</v>
      </c>
      <c r="B35" s="136">
        <f>SUM(B36:B40)</f>
        <v>0</v>
      </c>
      <c r="C35" s="136">
        <f>SUM(C36:C40)</f>
        <v>42423.1</v>
      </c>
      <c r="D35" s="136">
        <f>SUM(D36:D40)</f>
        <v>0</v>
      </c>
      <c r="E35" s="136">
        <f>SUM(E36:E40)</f>
        <v>87774.5</v>
      </c>
      <c r="F35" s="136">
        <v>500</v>
      </c>
      <c r="G35" s="165" t="s">
        <v>103</v>
      </c>
      <c r="H35" s="138" t="s">
        <v>103</v>
      </c>
    </row>
    <row r="36" spans="1:8" ht="17.25" customHeight="1">
      <c r="A36" s="157" t="s">
        <v>96</v>
      </c>
      <c r="B36" s="158">
        <v>0</v>
      </c>
      <c r="C36" s="158">
        <v>10000</v>
      </c>
      <c r="D36" s="158">
        <v>0</v>
      </c>
      <c r="E36" s="158">
        <v>20500</v>
      </c>
      <c r="F36" s="158">
        <v>500</v>
      </c>
      <c r="G36" s="165" t="s">
        <v>103</v>
      </c>
      <c r="H36" s="138" t="s">
        <v>103</v>
      </c>
    </row>
    <row r="37" spans="1:8" ht="17.25" customHeight="1">
      <c r="A37" s="157" t="s">
        <v>97</v>
      </c>
      <c r="B37" s="158">
        <v>0</v>
      </c>
      <c r="C37" s="158">
        <v>30000</v>
      </c>
      <c r="D37" s="158">
        <v>0</v>
      </c>
      <c r="E37" s="158">
        <v>62000</v>
      </c>
      <c r="F37" s="158">
        <v>0</v>
      </c>
      <c r="G37" s="165" t="s">
        <v>103</v>
      </c>
      <c r="H37" s="138" t="s">
        <v>103</v>
      </c>
    </row>
    <row r="38" spans="1:8" ht="15">
      <c r="A38" s="157" t="s">
        <v>98</v>
      </c>
      <c r="B38" s="158">
        <v>0</v>
      </c>
      <c r="C38" s="158">
        <v>0</v>
      </c>
      <c r="D38" s="158">
        <v>0</v>
      </c>
      <c r="E38" s="158">
        <v>0</v>
      </c>
      <c r="F38" s="158">
        <v>0</v>
      </c>
      <c r="G38" s="165" t="s">
        <v>103</v>
      </c>
      <c r="H38" s="138" t="s">
        <v>103</v>
      </c>
    </row>
    <row r="39" spans="1:8" ht="15">
      <c r="A39" s="157" t="s">
        <v>99</v>
      </c>
      <c r="B39" s="158">
        <v>0</v>
      </c>
      <c r="C39" s="158">
        <v>2339.4</v>
      </c>
      <c r="D39" s="158">
        <v>0</v>
      </c>
      <c r="E39" s="158">
        <v>5000</v>
      </c>
      <c r="F39" s="158">
        <v>0</v>
      </c>
      <c r="G39" s="165" t="s">
        <v>103</v>
      </c>
      <c r="H39" s="138" t="s">
        <v>103</v>
      </c>
    </row>
    <row r="40" spans="1:8" ht="15">
      <c r="A40" s="157" t="s">
        <v>100</v>
      </c>
      <c r="B40" s="158">
        <v>0</v>
      </c>
      <c r="C40" s="158">
        <v>83.7</v>
      </c>
      <c r="D40" s="158">
        <v>0</v>
      </c>
      <c r="E40" s="158">
        <v>274.5</v>
      </c>
      <c r="F40" s="158">
        <v>0</v>
      </c>
      <c r="G40" s="165" t="s">
        <v>103</v>
      </c>
      <c r="H40" s="138" t="s">
        <v>103</v>
      </c>
    </row>
    <row r="41" spans="1:8" ht="17.25" customHeight="1">
      <c r="A41" s="145" t="s">
        <v>143</v>
      </c>
      <c r="B41" s="146">
        <v>-72155.8</v>
      </c>
      <c r="C41" s="146">
        <v>-10312.299999999996</v>
      </c>
      <c r="D41" s="146">
        <v>-42384.3</v>
      </c>
      <c r="E41" s="146">
        <v>-81221.57</v>
      </c>
      <c r="F41" s="146">
        <v>-86592.9</v>
      </c>
      <c r="G41" s="159">
        <f t="shared" si="0"/>
        <v>-41.26002344925841</v>
      </c>
      <c r="H41" s="138">
        <f t="shared" si="1"/>
        <v>104.30418810738877</v>
      </c>
    </row>
    <row r="42" spans="1:8" ht="17.25" customHeight="1">
      <c r="A42" s="145" t="s">
        <v>121</v>
      </c>
      <c r="B42" s="146">
        <v>16.8</v>
      </c>
      <c r="C42" s="146">
        <v>-55.5</v>
      </c>
      <c r="D42" s="146">
        <v>-158.2</v>
      </c>
      <c r="E42" s="146">
        <v>-186.39999999999418</v>
      </c>
      <c r="F42" s="146">
        <v>-393.8</v>
      </c>
      <c r="G42" s="159">
        <f t="shared" si="0"/>
        <v>-1041.6666666666665</v>
      </c>
      <c r="H42" s="138">
        <f t="shared" si="1"/>
        <v>148.92541087231356</v>
      </c>
    </row>
    <row r="43" spans="1:8" ht="15">
      <c r="A43" s="145" t="s">
        <v>122</v>
      </c>
      <c r="B43" s="146">
        <v>886.5</v>
      </c>
      <c r="C43" s="146">
        <v>11224</v>
      </c>
      <c r="D43" s="146">
        <v>304.5</v>
      </c>
      <c r="E43" s="146">
        <v>13694</v>
      </c>
      <c r="F43" s="146">
        <v>1112.8</v>
      </c>
      <c r="G43" s="159">
        <f t="shared" si="0"/>
        <v>-65.65143824027072</v>
      </c>
      <c r="H43" s="138">
        <f t="shared" si="1"/>
        <v>265.45155993431854</v>
      </c>
    </row>
    <row r="44" spans="1:8" ht="17.25" customHeight="1" thickBot="1">
      <c r="A44" s="160" t="s">
        <v>123</v>
      </c>
      <c r="B44" s="161">
        <v>6299.4</v>
      </c>
      <c r="C44" s="161">
        <v>2601.199999999999</v>
      </c>
      <c r="D44" s="161">
        <v>20260.2</v>
      </c>
      <c r="E44" s="161">
        <v>29773.488</v>
      </c>
      <c r="F44" s="161">
        <v>21523.500000000004</v>
      </c>
      <c r="G44" s="162">
        <f t="shared" si="0"/>
        <v>221.62110677207357</v>
      </c>
      <c r="H44" s="163">
        <f t="shared" si="1"/>
        <v>6.2353777356591</v>
      </c>
    </row>
    <row r="45" spans="1:8" ht="17.25" customHeight="1" thickTop="1">
      <c r="A45" s="96"/>
      <c r="B45" s="96"/>
      <c r="C45" s="96"/>
      <c r="D45" s="96"/>
      <c r="E45" s="96"/>
      <c r="F45" s="97"/>
      <c r="G45" s="96"/>
      <c r="H45" s="96"/>
    </row>
    <row r="46" spans="1:8" ht="43.5" customHeight="1">
      <c r="A46" s="1561" t="s">
        <v>124</v>
      </c>
      <c r="B46" s="1561"/>
      <c r="C46" s="1561"/>
      <c r="D46" s="1561"/>
      <c r="E46" s="1561"/>
      <c r="F46" s="1561"/>
      <c r="G46" s="1561"/>
      <c r="H46" s="1561"/>
    </row>
    <row r="47" spans="1:8" ht="19.5" customHeight="1">
      <c r="A47" s="1562" t="s">
        <v>101</v>
      </c>
      <c r="B47" s="1562"/>
      <c r="C47" s="1562"/>
      <c r="D47" s="1562"/>
      <c r="E47" s="1562"/>
      <c r="F47" s="1562"/>
      <c r="G47" s="1562"/>
      <c r="H47" s="1562"/>
    </row>
    <row r="48" spans="1:8" ht="17.25" customHeight="1">
      <c r="A48" s="1563" t="s">
        <v>102</v>
      </c>
      <c r="B48" s="1563"/>
      <c r="C48" s="1563"/>
      <c r="D48" s="1563"/>
      <c r="E48" s="1563"/>
      <c r="F48" s="1563"/>
      <c r="G48" s="1563"/>
      <c r="H48" s="1563"/>
    </row>
    <row r="49" spans="1:8" ht="17.25" customHeight="1">
      <c r="A49" s="98" t="s">
        <v>125</v>
      </c>
      <c r="B49" s="98"/>
      <c r="C49" s="98"/>
      <c r="D49" s="98"/>
      <c r="E49" s="98"/>
      <c r="F49" s="98"/>
      <c r="G49" s="98"/>
      <c r="H49" s="98"/>
    </row>
    <row r="50" spans="1:7" ht="17.25" customHeight="1" thickBot="1">
      <c r="A50" s="1564" t="s">
        <v>126</v>
      </c>
      <c r="B50" s="1564"/>
      <c r="C50" s="1564"/>
      <c r="D50" s="1564"/>
      <c r="E50" s="1564"/>
      <c r="F50" s="1564"/>
      <c r="G50" s="1564"/>
    </row>
    <row r="51" spans="1:7" ht="17.25" customHeight="1" thickTop="1">
      <c r="A51" s="1565"/>
      <c r="B51" s="1567" t="s">
        <v>127</v>
      </c>
      <c r="C51" s="1567"/>
      <c r="D51" s="1567" t="s">
        <v>128</v>
      </c>
      <c r="E51" s="1567"/>
      <c r="F51" s="1567">
        <v>207374</v>
      </c>
      <c r="G51" s="1568"/>
    </row>
    <row r="52" spans="1:7" ht="43.5" customHeight="1">
      <c r="A52" s="1566"/>
      <c r="B52" s="102" t="s">
        <v>129</v>
      </c>
      <c r="C52" s="102" t="s">
        <v>130</v>
      </c>
      <c r="D52" s="102" t="s">
        <v>129</v>
      </c>
      <c r="E52" s="102" t="str">
        <f>C52</f>
        <v>Progress upto this Months (in %)</v>
      </c>
      <c r="F52" s="102" t="s">
        <v>129</v>
      </c>
      <c r="G52" s="103" t="str">
        <f>E52</f>
        <v>Progress upto this Months (in %)</v>
      </c>
    </row>
    <row r="53" spans="1:7" ht="17.25" customHeight="1">
      <c r="A53" s="104" t="s">
        <v>81</v>
      </c>
      <c r="B53" s="105">
        <v>398951.195</v>
      </c>
      <c r="C53" s="105">
        <f>B9/B53*100</f>
        <v>29.10624193016893</v>
      </c>
      <c r="D53" s="105">
        <v>484266.375</v>
      </c>
      <c r="E53" s="105">
        <f>D9/D53*100</f>
        <v>31.688365726404193</v>
      </c>
      <c r="F53" s="106">
        <v>617164.129</v>
      </c>
      <c r="G53" s="99">
        <f>F9/F53*100</f>
        <v>38.488416425770595</v>
      </c>
    </row>
    <row r="54" spans="1:7" ht="17.25" customHeight="1">
      <c r="A54" s="104" t="s">
        <v>82</v>
      </c>
      <c r="B54" s="105">
        <v>116755.04199999999</v>
      </c>
      <c r="C54" s="105">
        <f>B13/B54*100</f>
        <v>11.857046824581676</v>
      </c>
      <c r="D54" s="105">
        <v>208877.242</v>
      </c>
      <c r="E54" s="105">
        <f>D13/D54*100</f>
        <v>8.353662578520641</v>
      </c>
      <c r="F54" s="106">
        <v>311946.325</v>
      </c>
      <c r="G54" s="99">
        <f>F13/F54*100</f>
        <v>15.047620772580023</v>
      </c>
    </row>
    <row r="55" spans="1:7" ht="17.25" customHeight="1">
      <c r="A55" s="104" t="s">
        <v>83</v>
      </c>
      <c r="B55" s="105">
        <v>102393.763</v>
      </c>
      <c r="C55" s="105">
        <f>B17/B55*100</f>
        <v>23.191646936542416</v>
      </c>
      <c r="D55" s="105">
        <v>126325.267</v>
      </c>
      <c r="E55" s="105">
        <f>D17/D55*100</f>
        <v>25.18458955641867</v>
      </c>
      <c r="F55" s="106">
        <v>119810.9</v>
      </c>
      <c r="G55" s="99">
        <f>F17/F55*100</f>
        <v>24.060248274572682</v>
      </c>
    </row>
    <row r="56" spans="1:7" ht="17.25" customHeight="1">
      <c r="A56" s="107" t="s">
        <v>84</v>
      </c>
      <c r="B56" s="108">
        <f>B55+B54+B53</f>
        <v>618100</v>
      </c>
      <c r="C56" s="108">
        <f>B21/B56*100</f>
        <v>24.868176670441677</v>
      </c>
      <c r="D56" s="108">
        <f>D55+D54+D53</f>
        <v>819468.8840000001</v>
      </c>
      <c r="E56" s="108">
        <f>D21/D56*100</f>
        <v>24.73791305052163</v>
      </c>
      <c r="F56" s="108">
        <f>F55+F54+F53</f>
        <v>1048921.3539999998</v>
      </c>
      <c r="G56" s="109">
        <f>F21/F56*100</f>
        <v>29.869160238299436</v>
      </c>
    </row>
    <row r="57" spans="1:7" ht="17.25" customHeight="1" thickBot="1">
      <c r="A57" s="110" t="s">
        <v>87</v>
      </c>
      <c r="B57" s="100">
        <v>441435.306</v>
      </c>
      <c r="C57" s="100">
        <f>B24/B57*100</f>
        <v>43.159348020069785</v>
      </c>
      <c r="D57" s="100">
        <v>475012.1</v>
      </c>
      <c r="E57" s="100">
        <f>D24/D57*100</f>
        <v>40.73117295327845</v>
      </c>
      <c r="F57" s="111">
        <v>565896.5</v>
      </c>
      <c r="G57" s="101">
        <f>F24/F57*100</f>
        <v>56.39764515242628</v>
      </c>
    </row>
    <row r="58" ht="17.25" customHeight="1" thickTop="1">
      <c r="B58" s="112"/>
    </row>
    <row r="59" ht="17.25" customHeight="1">
      <c r="B59" s="112"/>
    </row>
  </sheetData>
  <sheetProtection/>
  <mergeCells count="19">
    <mergeCell ref="A1:H1"/>
    <mergeCell ref="A2:H2"/>
    <mergeCell ref="A3:H3"/>
    <mergeCell ref="B4:D4"/>
    <mergeCell ref="G4:H4"/>
    <mergeCell ref="A5:A7"/>
    <mergeCell ref="B5:F5"/>
    <mergeCell ref="G5:H5"/>
    <mergeCell ref="B6:C6"/>
    <mergeCell ref="D6:E6"/>
    <mergeCell ref="G6:H6"/>
    <mergeCell ref="A46:H46"/>
    <mergeCell ref="A47:H47"/>
    <mergeCell ref="A48:H48"/>
    <mergeCell ref="A50:G50"/>
    <mergeCell ref="A51:A52"/>
    <mergeCell ref="B51:C51"/>
    <mergeCell ref="D51:E51"/>
    <mergeCell ref="F51:G51"/>
  </mergeCells>
  <printOptions/>
  <pageMargins left="0.87" right="0.44" top="0.47" bottom="0.05" header="0.3" footer="0.05"/>
  <pageSetup fitToHeight="1" fitToWidth="1" horizontalDpi="600" verticalDpi="600" orientation="portrait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0.140625" style="13" customWidth="1"/>
    <col min="2" max="2" width="11.7109375" style="13" hidden="1" customWidth="1"/>
    <col min="3" max="3" width="10.140625" style="13" hidden="1" customWidth="1"/>
    <col min="4" max="4" width="12.57421875" style="13" customWidth="1"/>
    <col min="5" max="5" width="13.00390625" style="13" bestFit="1" customWidth="1"/>
    <col min="6" max="6" width="12.28125" style="13" bestFit="1" customWidth="1"/>
    <col min="7" max="7" width="12.28125" style="13" customWidth="1"/>
    <col min="8" max="8" width="12.00390625" style="13" bestFit="1" customWidth="1"/>
    <col min="9" max="12" width="9.57421875" style="13" bestFit="1" customWidth="1"/>
    <col min="13" max="16384" width="9.140625" style="13" customWidth="1"/>
  </cols>
  <sheetData>
    <row r="1" spans="1:12" ht="12.75">
      <c r="A1" s="1461" t="s">
        <v>976</v>
      </c>
      <c r="B1" s="1461"/>
      <c r="C1" s="1461"/>
      <c r="D1" s="1461"/>
      <c r="E1" s="1461"/>
      <c r="F1" s="1461"/>
      <c r="G1" s="1461"/>
      <c r="H1" s="1461"/>
      <c r="I1" s="1461"/>
      <c r="J1" s="1461"/>
      <c r="K1" s="1461"/>
      <c r="L1" s="1461"/>
    </row>
    <row r="2" spans="1:12" ht="15.75">
      <c r="A2" s="1583" t="s">
        <v>22</v>
      </c>
      <c r="B2" s="1583"/>
      <c r="C2" s="1583"/>
      <c r="D2" s="1583"/>
      <c r="E2" s="1583"/>
      <c r="F2" s="1583"/>
      <c r="G2" s="1583"/>
      <c r="H2" s="1583"/>
      <c r="I2" s="1583"/>
      <c r="J2" s="1583"/>
      <c r="K2" s="1583"/>
      <c r="L2" s="1583"/>
    </row>
    <row r="3" spans="1:21" ht="12.75">
      <c r="A3" s="1584" t="s">
        <v>136</v>
      </c>
      <c r="B3" s="1584"/>
      <c r="C3" s="1584"/>
      <c r="D3" s="1584"/>
      <c r="E3" s="1584"/>
      <c r="F3" s="1584"/>
      <c r="G3" s="1584"/>
      <c r="H3" s="1584"/>
      <c r="I3" s="1584"/>
      <c r="J3" s="1584"/>
      <c r="K3" s="1584"/>
      <c r="L3" s="1584"/>
      <c r="N3" s="1569"/>
      <c r="O3" s="1569"/>
      <c r="P3" s="1569"/>
      <c r="Q3" s="1569"/>
      <c r="R3" s="1569"/>
      <c r="S3" s="1569"/>
      <c r="T3" s="1569"/>
      <c r="U3" s="1569"/>
    </row>
    <row r="4" spans="1:12" ht="12.7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ht="13.5" thickBot="1">
      <c r="A5" s="116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13.5">
      <c r="A6" s="1585"/>
      <c r="B6" s="1587" t="s">
        <v>43</v>
      </c>
      <c r="C6" s="1588"/>
      <c r="D6" s="1588"/>
      <c r="E6" s="1588"/>
      <c r="F6" s="1588"/>
      <c r="G6" s="1588"/>
      <c r="H6" s="1589"/>
      <c r="I6" s="1590" t="s">
        <v>137</v>
      </c>
      <c r="J6" s="1591"/>
      <c r="K6" s="1590" t="s">
        <v>138</v>
      </c>
      <c r="L6" s="1594"/>
    </row>
    <row r="7" spans="1:12" ht="13.5">
      <c r="A7" s="1586"/>
      <c r="B7" s="1596" t="s">
        <v>139</v>
      </c>
      <c r="C7" s="1597"/>
      <c r="D7" s="1596" t="s">
        <v>41</v>
      </c>
      <c r="E7" s="1597"/>
      <c r="F7" s="167" t="s">
        <v>42</v>
      </c>
      <c r="G7" s="167"/>
      <c r="H7" s="15" t="s">
        <v>104</v>
      </c>
      <c r="I7" s="1592"/>
      <c r="J7" s="1593"/>
      <c r="K7" s="1592"/>
      <c r="L7" s="1595"/>
    </row>
    <row r="8" spans="1:15" ht="13.5">
      <c r="A8" s="1586"/>
      <c r="B8" s="117" t="s">
        <v>136</v>
      </c>
      <c r="C8" s="16" t="s">
        <v>44</v>
      </c>
      <c r="D8" s="17" t="str">
        <f>B8</f>
        <v>Seven Months</v>
      </c>
      <c r="E8" s="16" t="s">
        <v>44</v>
      </c>
      <c r="F8" s="18" t="str">
        <f>B8</f>
        <v>Seven Months</v>
      </c>
      <c r="G8" s="16" t="s">
        <v>44</v>
      </c>
      <c r="H8" s="18" t="str">
        <f>F8</f>
        <v>Seven Months</v>
      </c>
      <c r="I8" s="15" t="s">
        <v>42</v>
      </c>
      <c r="J8" s="19" t="s">
        <v>105</v>
      </c>
      <c r="K8" s="15" t="s">
        <v>42</v>
      </c>
      <c r="L8" s="20" t="s">
        <v>105</v>
      </c>
      <c r="N8" s="118"/>
      <c r="O8" s="118"/>
    </row>
    <row r="9" spans="1:15" ht="19.5" customHeight="1">
      <c r="A9" s="21" t="s">
        <v>45</v>
      </c>
      <c r="B9" s="23">
        <v>55946.365</v>
      </c>
      <c r="C9" s="22">
        <v>100966.88</v>
      </c>
      <c r="D9" s="22">
        <v>64781.506</v>
      </c>
      <c r="E9" s="23">
        <v>112377.395</v>
      </c>
      <c r="F9" s="23">
        <v>59119.594</v>
      </c>
      <c r="G9" s="23">
        <v>122069.2</v>
      </c>
      <c r="H9" s="23">
        <v>89156.54</v>
      </c>
      <c r="I9" s="24">
        <f>+F9/D9*100-100</f>
        <v>-8.740012928998595</v>
      </c>
      <c r="J9" s="24">
        <f aca="true" t="shared" si="0" ref="J9:J19">+H9/F9*100-100</f>
        <v>50.80709113124152</v>
      </c>
      <c r="K9" s="24">
        <f>+F9/F$19*100</f>
        <v>30.040011059393418</v>
      </c>
      <c r="L9" s="25">
        <f>+H9/H$19*100</f>
        <v>27.935419851783745</v>
      </c>
      <c r="N9" s="118"/>
      <c r="O9" s="119"/>
    </row>
    <row r="10" spans="1:15" ht="19.5" customHeight="1">
      <c r="A10" s="26" t="s">
        <v>46</v>
      </c>
      <c r="B10" s="28">
        <v>37620.531</v>
      </c>
      <c r="C10" s="27">
        <v>77927.541</v>
      </c>
      <c r="D10" s="27">
        <v>42479.074</v>
      </c>
      <c r="E10" s="29">
        <v>74671.022</v>
      </c>
      <c r="F10" s="28">
        <v>35110.573</v>
      </c>
      <c r="G10" s="120">
        <v>82811.9</v>
      </c>
      <c r="H10" s="120">
        <v>64292.23</v>
      </c>
      <c r="I10" s="30">
        <f aca="true" t="shared" si="1" ref="I10:I19">+F10/D10*100-100</f>
        <v>-17.346190267706888</v>
      </c>
      <c r="J10" s="30">
        <f t="shared" si="0"/>
        <v>83.1135880351483</v>
      </c>
      <c r="K10" s="30">
        <f>+F10/F$19*100</f>
        <v>17.840481130869062</v>
      </c>
      <c r="L10" s="32">
        <f aca="true" t="shared" si="2" ref="L10:L18">+H10/H$19*100</f>
        <v>20.144685272190312</v>
      </c>
      <c r="N10" s="118"/>
      <c r="O10" s="119"/>
    </row>
    <row r="11" spans="1:15" ht="19.5" customHeight="1">
      <c r="A11" s="26" t="s">
        <v>47</v>
      </c>
      <c r="B11" s="28">
        <v>38521.523</v>
      </c>
      <c r="C11" s="27">
        <v>67882.009</v>
      </c>
      <c r="D11" s="27">
        <v>44714.231</v>
      </c>
      <c r="E11" s="29">
        <v>88459.09</v>
      </c>
      <c r="F11" s="28">
        <v>48106.015</v>
      </c>
      <c r="G11" s="120">
        <v>117131.2</v>
      </c>
      <c r="H11" s="120">
        <v>68469.084</v>
      </c>
      <c r="I11" s="30">
        <f>+F11/D11*100-100</f>
        <v>7.585468706819526</v>
      </c>
      <c r="J11" s="30">
        <f t="shared" si="0"/>
        <v>42.329569389607514</v>
      </c>
      <c r="K11" s="30">
        <f aca="true" t="shared" si="3" ref="K11:K19">+F11/F$19*100</f>
        <v>24.443760940295796</v>
      </c>
      <c r="L11" s="32">
        <f t="shared" si="2"/>
        <v>21.453418990991004</v>
      </c>
      <c r="N11" s="118"/>
      <c r="O11" s="119"/>
    </row>
    <row r="12" spans="1:15" ht="19.5" customHeight="1">
      <c r="A12" s="26" t="s">
        <v>48</v>
      </c>
      <c r="B12" s="28">
        <v>24260.451</v>
      </c>
      <c r="C12" s="27">
        <v>45395.355</v>
      </c>
      <c r="D12" s="27">
        <v>28930.83</v>
      </c>
      <c r="E12" s="29">
        <v>53524.95</v>
      </c>
      <c r="F12" s="28">
        <v>27805.853</v>
      </c>
      <c r="G12" s="120">
        <v>69453.8</v>
      </c>
      <c r="H12" s="120">
        <v>49582.983</v>
      </c>
      <c r="I12" s="30">
        <f t="shared" si="1"/>
        <v>-3.8885057912268763</v>
      </c>
      <c r="J12" s="30">
        <f t="shared" si="0"/>
        <v>78.31851085453124</v>
      </c>
      <c r="K12" s="30">
        <f t="shared" si="3"/>
        <v>14.128786669879153</v>
      </c>
      <c r="L12" s="32">
        <f t="shared" si="2"/>
        <v>15.53583671605982</v>
      </c>
      <c r="N12" s="118"/>
      <c r="O12" s="119"/>
    </row>
    <row r="13" spans="1:15" ht="19.5" customHeight="1">
      <c r="A13" s="26" t="s">
        <v>49</v>
      </c>
      <c r="B13" s="28">
        <v>2865.31</v>
      </c>
      <c r="C13" s="27">
        <v>7813.653</v>
      </c>
      <c r="D13" s="27">
        <v>5530.111</v>
      </c>
      <c r="E13" s="29">
        <v>10650</v>
      </c>
      <c r="F13" s="28">
        <v>4641.541</v>
      </c>
      <c r="G13" s="120">
        <v>11910</v>
      </c>
      <c r="H13" s="120">
        <v>11673.429</v>
      </c>
      <c r="I13" s="30">
        <f t="shared" si="1"/>
        <v>-16.067851079300212</v>
      </c>
      <c r="J13" s="30">
        <f t="shared" si="0"/>
        <v>151.4989956999195</v>
      </c>
      <c r="K13" s="30">
        <f t="shared" si="3"/>
        <v>2.3584726067744644</v>
      </c>
      <c r="L13" s="32">
        <f t="shared" si="2"/>
        <v>3.6576356622294686</v>
      </c>
      <c r="N13" s="118"/>
      <c r="O13" s="119"/>
    </row>
    <row r="14" spans="1:15" ht="19.5" customHeight="1">
      <c r="A14" s="26" t="s">
        <v>50</v>
      </c>
      <c r="B14" s="28">
        <v>2539.927</v>
      </c>
      <c r="C14" s="27">
        <v>4090</v>
      </c>
      <c r="D14" s="27">
        <v>3829.391</v>
      </c>
      <c r="E14" s="29">
        <v>6217.373</v>
      </c>
      <c r="F14" s="28">
        <v>3860.545</v>
      </c>
      <c r="G14" s="120">
        <v>7075.4</v>
      </c>
      <c r="H14" s="120">
        <v>5396.416</v>
      </c>
      <c r="I14" s="30">
        <f t="shared" si="1"/>
        <v>0.8135497263141787</v>
      </c>
      <c r="J14" s="30">
        <f t="shared" si="0"/>
        <v>39.78378700416653</v>
      </c>
      <c r="K14" s="30">
        <f>+F14/F$19*100</f>
        <v>1.9616307665320902</v>
      </c>
      <c r="L14" s="32">
        <f t="shared" si="2"/>
        <v>1.690859096314005</v>
      </c>
      <c r="N14" s="118"/>
      <c r="O14" s="119"/>
    </row>
    <row r="15" spans="1:15" ht="19.5" customHeight="1">
      <c r="A15" s="26" t="s">
        <v>51</v>
      </c>
      <c r="B15" s="28">
        <v>279.082</v>
      </c>
      <c r="C15" s="33">
        <v>434.906</v>
      </c>
      <c r="D15" s="33">
        <v>291.033</v>
      </c>
      <c r="E15" s="34">
        <v>461.616</v>
      </c>
      <c r="F15" s="28">
        <v>328.227</v>
      </c>
      <c r="G15" s="120">
        <v>566.8</v>
      </c>
      <c r="H15" s="120">
        <v>430.039</v>
      </c>
      <c r="I15" s="30">
        <f t="shared" si="1"/>
        <v>12.779994021296545</v>
      </c>
      <c r="J15" s="30">
        <f t="shared" si="0"/>
        <v>31.01877663933803</v>
      </c>
      <c r="K15" s="30">
        <f t="shared" si="3"/>
        <v>0.16677960795859867</v>
      </c>
      <c r="L15" s="32">
        <f t="shared" si="2"/>
        <v>0.13474412553068155</v>
      </c>
      <c r="N15" s="118"/>
      <c r="O15" s="119"/>
    </row>
    <row r="16" spans="1:15" ht="19.5" customHeight="1">
      <c r="A16" s="26" t="s">
        <v>52</v>
      </c>
      <c r="B16" s="28">
        <v>270.155</v>
      </c>
      <c r="C16" s="33">
        <v>440.533</v>
      </c>
      <c r="D16" s="33">
        <v>352.621</v>
      </c>
      <c r="E16" s="34">
        <v>562.917</v>
      </c>
      <c r="F16" s="28">
        <v>415.889</v>
      </c>
      <c r="G16" s="120">
        <v>720.7</v>
      </c>
      <c r="H16" s="120">
        <v>547.893</v>
      </c>
      <c r="I16" s="30">
        <f t="shared" si="1"/>
        <v>17.9422099080883</v>
      </c>
      <c r="J16" s="30">
        <f t="shared" si="0"/>
        <v>31.740199909110373</v>
      </c>
      <c r="K16" s="30">
        <f t="shared" si="3"/>
        <v>0.21132266502845182</v>
      </c>
      <c r="L16" s="32">
        <f t="shared" si="2"/>
        <v>0.17167132090201517</v>
      </c>
      <c r="N16" s="118"/>
      <c r="O16" s="119"/>
    </row>
    <row r="17" spans="1:15" ht="19.5" customHeight="1">
      <c r="A17" s="26" t="s">
        <v>53</v>
      </c>
      <c r="B17" s="28">
        <v>3187.256</v>
      </c>
      <c r="C17" s="33">
        <v>6850.123</v>
      </c>
      <c r="D17" s="33">
        <v>6938.003</v>
      </c>
      <c r="E17" s="34">
        <v>11016.301</v>
      </c>
      <c r="F17" s="28">
        <v>1686.7</v>
      </c>
      <c r="G17" s="120">
        <v>9689.8</v>
      </c>
      <c r="H17" s="120">
        <v>4780.004</v>
      </c>
      <c r="I17" s="30">
        <f t="shared" si="1"/>
        <v>-75.68896986640104</v>
      </c>
      <c r="J17" s="30">
        <f t="shared" si="0"/>
        <v>183.3938459714235</v>
      </c>
      <c r="K17" s="30">
        <f t="shared" si="3"/>
        <v>0.8570506531874843</v>
      </c>
      <c r="L17" s="32">
        <f t="shared" si="2"/>
        <v>1.4977187162400616</v>
      </c>
      <c r="N17" s="118"/>
      <c r="O17" s="119"/>
    </row>
    <row r="18" spans="1:15" ht="19.5" customHeight="1">
      <c r="A18" s="26" t="s">
        <v>54</v>
      </c>
      <c r="B18" s="28">
        <v>23417.2</v>
      </c>
      <c r="C18" s="27">
        <v>45045</v>
      </c>
      <c r="D18" s="27">
        <v>17690.5</v>
      </c>
      <c r="E18" s="28">
        <v>45093.2</v>
      </c>
      <c r="F18" s="28">
        <v>15727.9</v>
      </c>
      <c r="G18" s="28">
        <v>61313.2</v>
      </c>
      <c r="H18" s="28">
        <v>24823.7</v>
      </c>
      <c r="I18" s="31">
        <f t="shared" si="1"/>
        <v>-11.094090048331026</v>
      </c>
      <c r="J18" s="31">
        <f t="shared" si="0"/>
        <v>57.832259869404055</v>
      </c>
      <c r="K18" s="31">
        <f t="shared" si="3"/>
        <v>7.99170390008148</v>
      </c>
      <c r="L18" s="32">
        <f t="shared" si="2"/>
        <v>7.778010247758877</v>
      </c>
      <c r="N18" s="118"/>
      <c r="O18" s="119"/>
    </row>
    <row r="19" spans="1:15" ht="19.5" customHeight="1" thickBot="1">
      <c r="A19" s="35" t="s">
        <v>55</v>
      </c>
      <c r="B19" s="121">
        <f>SUM(B9:B18)</f>
        <v>188907.8</v>
      </c>
      <c r="C19" s="122">
        <v>356846</v>
      </c>
      <c r="D19" s="121">
        <f>SUM(D9:D18)</f>
        <v>215537.30000000002</v>
      </c>
      <c r="E19" s="36">
        <v>403033.864</v>
      </c>
      <c r="F19" s="36">
        <f>SUM(F9:F18)</f>
        <v>196802.837</v>
      </c>
      <c r="G19" s="36">
        <f>SUM(G9:G18)</f>
        <v>482742</v>
      </c>
      <c r="H19" s="36">
        <f>SUM(H9:H18)</f>
        <v>319152.318</v>
      </c>
      <c r="I19" s="123">
        <f t="shared" si="1"/>
        <v>-8.691981851865094</v>
      </c>
      <c r="J19" s="123">
        <f t="shared" si="0"/>
        <v>62.168555527479526</v>
      </c>
      <c r="K19" s="123">
        <f t="shared" si="3"/>
        <v>100</v>
      </c>
      <c r="L19" s="124">
        <f>+H19/H$19*100</f>
        <v>100</v>
      </c>
      <c r="N19" s="118"/>
      <c r="O19" s="118"/>
    </row>
    <row r="20" spans="1:12" ht="12.75">
      <c r="A20" s="37"/>
      <c r="B20" s="38"/>
      <c r="C20" s="38"/>
      <c r="D20" s="39"/>
      <c r="E20" s="39"/>
      <c r="F20" s="39"/>
      <c r="G20" s="39"/>
      <c r="H20" s="39"/>
      <c r="I20" s="40"/>
      <c r="J20" s="40"/>
      <c r="K20" s="41"/>
      <c r="L20" s="41"/>
    </row>
    <row r="21" spans="1:12" ht="12.75">
      <c r="A21" s="1582" t="s">
        <v>56</v>
      </c>
      <c r="B21" s="1582"/>
      <c r="C21" s="1582"/>
      <c r="D21" s="1582"/>
      <c r="E21" s="1582"/>
      <c r="F21" s="1582"/>
      <c r="G21" s="1582"/>
      <c r="H21" s="1582"/>
      <c r="I21" s="1582"/>
      <c r="J21" s="1582"/>
      <c r="K21" s="1582"/>
      <c r="L21" s="1582"/>
    </row>
    <row r="22" spans="1:12" ht="15.75">
      <c r="A22" s="42" t="s">
        <v>57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spans="1:12" ht="15.75">
      <c r="A23" s="42" t="s">
        <v>58</v>
      </c>
      <c r="B23" s="43"/>
      <c r="C23" s="43"/>
      <c r="D23" s="43"/>
      <c r="E23" s="43"/>
      <c r="F23" s="43"/>
      <c r="G23" s="43"/>
      <c r="H23" s="43"/>
      <c r="I23" s="44"/>
      <c r="J23" s="43"/>
      <c r="K23" s="43"/>
      <c r="L23" s="43"/>
    </row>
  </sheetData>
  <sheetProtection/>
  <mergeCells count="11">
    <mergeCell ref="D7:E7"/>
    <mergeCell ref="N3:U3"/>
    <mergeCell ref="A21:L21"/>
    <mergeCell ref="A1:L1"/>
    <mergeCell ref="A2:L2"/>
    <mergeCell ref="A3:L3"/>
    <mergeCell ref="A6:A8"/>
    <mergeCell ref="B6:H6"/>
    <mergeCell ref="I6:J7"/>
    <mergeCell ref="K6:L7"/>
    <mergeCell ref="B7:C7"/>
  </mergeCells>
  <printOptions/>
  <pageMargins left="0.7" right="0.7" top="0.75" bottom="0.75" header="0.3" footer="0.3"/>
  <pageSetup fitToHeight="1" fitToWidth="1" horizontalDpi="600" verticalDpi="600" orientation="portrait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5.7109375" style="46" bestFit="1" customWidth="1"/>
    <col min="2" max="2" width="34.57421875" style="46" customWidth="1"/>
    <col min="3" max="3" width="11.8515625" style="48" customWidth="1"/>
    <col min="4" max="5" width="11.8515625" style="49" customWidth="1"/>
    <col min="6" max="6" width="11.8515625" style="48" customWidth="1"/>
    <col min="7" max="7" width="9.421875" style="46" customWidth="1"/>
    <col min="8" max="8" width="12.7109375" style="46" bestFit="1" customWidth="1"/>
    <col min="9" max="9" width="10.00390625" style="47" customWidth="1"/>
    <col min="10" max="16384" width="9.140625" style="46" customWidth="1"/>
  </cols>
  <sheetData>
    <row r="1" spans="1:9" ht="12.75">
      <c r="A1" s="1598" t="s">
        <v>109</v>
      </c>
      <c r="B1" s="1598"/>
      <c r="C1" s="1598"/>
      <c r="D1" s="1598"/>
      <c r="E1" s="1598"/>
      <c r="F1" s="1598"/>
      <c r="G1" s="1598"/>
      <c r="H1" s="1598"/>
      <c r="I1" s="85"/>
    </row>
    <row r="2" spans="1:9" ht="15.75">
      <c r="A2" s="1599" t="s">
        <v>23</v>
      </c>
      <c r="B2" s="1599"/>
      <c r="C2" s="1599"/>
      <c r="D2" s="1599"/>
      <c r="E2" s="1599"/>
      <c r="F2" s="1599"/>
      <c r="G2" s="1599"/>
      <c r="H2" s="1599"/>
      <c r="I2" s="84"/>
    </row>
    <row r="3" spans="1:9" ht="11.25" customHeight="1">
      <c r="A3" s="1599"/>
      <c r="B3" s="1599"/>
      <c r="C3" s="1599"/>
      <c r="D3" s="1599"/>
      <c r="E3" s="1599"/>
      <c r="F3" s="1599"/>
      <c r="G3" s="1599"/>
      <c r="H3" s="1599"/>
      <c r="I3" s="84"/>
    </row>
    <row r="4" spans="1:9" ht="13.5" thickBot="1">
      <c r="A4" s="1600" t="s">
        <v>59</v>
      </c>
      <c r="B4" s="1600"/>
      <c r="C4" s="1600"/>
      <c r="D4" s="1600"/>
      <c r="E4" s="1600"/>
      <c r="F4" s="1600"/>
      <c r="G4" s="1600"/>
      <c r="H4" s="1600"/>
      <c r="I4" s="83"/>
    </row>
    <row r="5" spans="1:9" ht="27.75" customHeight="1" thickTop="1">
      <c r="A5" s="1601" t="s">
        <v>60</v>
      </c>
      <c r="B5" s="1603" t="s">
        <v>61</v>
      </c>
      <c r="C5" s="80" t="s">
        <v>42</v>
      </c>
      <c r="D5" s="80" t="s">
        <v>42</v>
      </c>
      <c r="E5" s="80" t="s">
        <v>105</v>
      </c>
      <c r="F5" s="80" t="s">
        <v>105</v>
      </c>
      <c r="G5" s="1605" t="s">
        <v>132</v>
      </c>
      <c r="H5" s="1606"/>
      <c r="I5" s="82"/>
    </row>
    <row r="6" spans="1:9" ht="12.75">
      <c r="A6" s="1602"/>
      <c r="B6" s="1604"/>
      <c r="C6" s="81" t="s">
        <v>62</v>
      </c>
      <c r="D6" s="80" t="s">
        <v>131</v>
      </c>
      <c r="E6" s="81" t="s">
        <v>62</v>
      </c>
      <c r="F6" s="80" t="str">
        <f>D6</f>
        <v>Mid-Feb</v>
      </c>
      <c r="G6" s="80" t="s">
        <v>42</v>
      </c>
      <c r="H6" s="79" t="s">
        <v>105</v>
      </c>
      <c r="I6" s="45"/>
    </row>
    <row r="7" spans="1:10" ht="12.75">
      <c r="A7" s="78">
        <v>1</v>
      </c>
      <c r="B7" s="77" t="s">
        <v>63</v>
      </c>
      <c r="C7" s="76">
        <v>119858.10699999999</v>
      </c>
      <c r="D7" s="76">
        <v>107259.10699999999</v>
      </c>
      <c r="E7" s="76">
        <v>116059.10699999999</v>
      </c>
      <c r="F7" s="76">
        <v>104009.3</v>
      </c>
      <c r="G7" s="76">
        <f aca="true" t="shared" si="0" ref="G7:G38">D7-C7</f>
        <v>-12599</v>
      </c>
      <c r="H7" s="75">
        <f aca="true" t="shared" si="1" ref="H7:H39">F7-E7</f>
        <v>-12049.806999999986</v>
      </c>
      <c r="I7" s="53"/>
      <c r="J7" s="52"/>
    </row>
    <row r="8" spans="1:10" ht="12.75">
      <c r="A8" s="74"/>
      <c r="B8" s="69" t="s">
        <v>64</v>
      </c>
      <c r="C8" s="63">
        <v>17968.932</v>
      </c>
      <c r="D8" s="63">
        <v>15819.932</v>
      </c>
      <c r="E8" s="63">
        <v>16099.932</v>
      </c>
      <c r="F8" s="63">
        <v>17417.4</v>
      </c>
      <c r="G8" s="57">
        <f t="shared" si="0"/>
        <v>-2149</v>
      </c>
      <c r="H8" s="56">
        <f t="shared" si="1"/>
        <v>1317.4680000000008</v>
      </c>
      <c r="I8" s="55"/>
      <c r="J8" s="52"/>
    </row>
    <row r="9" spans="1:10" ht="12.75">
      <c r="A9" s="74"/>
      <c r="B9" s="69" t="s">
        <v>65</v>
      </c>
      <c r="C9" s="63">
        <v>100729.15</v>
      </c>
      <c r="D9" s="63">
        <v>83259.45</v>
      </c>
      <c r="E9" s="63">
        <v>97899.525</v>
      </c>
      <c r="F9" s="63">
        <v>85223.1</v>
      </c>
      <c r="G9" s="57">
        <f t="shared" si="0"/>
        <v>-17469.699999999997</v>
      </c>
      <c r="H9" s="56">
        <f t="shared" si="1"/>
        <v>-12676.424999999988</v>
      </c>
      <c r="I9" s="55"/>
      <c r="J9" s="52"/>
    </row>
    <row r="10" spans="1:10" ht="12.75">
      <c r="A10" s="72"/>
      <c r="B10" s="69" t="s">
        <v>66</v>
      </c>
      <c r="C10" s="63">
        <v>906.95</v>
      </c>
      <c r="D10" s="63">
        <v>1236.9</v>
      </c>
      <c r="E10" s="57">
        <v>444.4</v>
      </c>
      <c r="F10" s="63">
        <v>623.8</v>
      </c>
      <c r="G10" s="57">
        <f t="shared" si="0"/>
        <v>329.95000000000005</v>
      </c>
      <c r="H10" s="56">
        <f t="shared" si="1"/>
        <v>179.39999999999998</v>
      </c>
      <c r="I10" s="55"/>
      <c r="J10" s="52"/>
    </row>
    <row r="11" spans="1:10" ht="12.75">
      <c r="A11" s="74"/>
      <c r="B11" s="69" t="s">
        <v>67</v>
      </c>
      <c r="C11" s="63">
        <v>253.075</v>
      </c>
      <c r="D11" s="63">
        <v>1952.325</v>
      </c>
      <c r="E11" s="57">
        <v>111.5</v>
      </c>
      <c r="F11" s="63">
        <v>70</v>
      </c>
      <c r="G11" s="57">
        <f t="shared" si="0"/>
        <v>1699.25</v>
      </c>
      <c r="H11" s="56">
        <f t="shared" si="1"/>
        <v>-41.5</v>
      </c>
      <c r="I11" s="55"/>
      <c r="J11" s="52"/>
    </row>
    <row r="12" spans="1:10" ht="12.75">
      <c r="A12" s="74"/>
      <c r="B12" s="69" t="s">
        <v>68</v>
      </c>
      <c r="C12" s="63">
        <v>0</v>
      </c>
      <c r="D12" s="63">
        <v>4990.5</v>
      </c>
      <c r="E12" s="63">
        <v>1503.75</v>
      </c>
      <c r="F12" s="63">
        <v>675</v>
      </c>
      <c r="G12" s="57">
        <f t="shared" si="0"/>
        <v>4990.5</v>
      </c>
      <c r="H12" s="56">
        <f t="shared" si="1"/>
        <v>-828.75</v>
      </c>
      <c r="I12" s="55"/>
      <c r="J12" s="52"/>
    </row>
    <row r="13" spans="1:10" ht="12.75">
      <c r="A13" s="72">
        <v>2</v>
      </c>
      <c r="B13" s="73" t="s">
        <v>69</v>
      </c>
      <c r="C13" s="60">
        <v>57070</v>
      </c>
      <c r="D13" s="60">
        <v>54070</v>
      </c>
      <c r="E13" s="60">
        <v>108899.99999999999</v>
      </c>
      <c r="F13" s="60">
        <v>108900</v>
      </c>
      <c r="G13" s="60">
        <f t="shared" si="0"/>
        <v>-3000</v>
      </c>
      <c r="H13" s="59">
        <f t="shared" si="1"/>
        <v>0</v>
      </c>
      <c r="I13" s="53"/>
      <c r="J13" s="52"/>
    </row>
    <row r="14" spans="1:10" ht="12.75">
      <c r="A14" s="72"/>
      <c r="B14" s="69" t="s">
        <v>64</v>
      </c>
      <c r="C14" s="63">
        <v>28.675</v>
      </c>
      <c r="D14" s="63">
        <v>0</v>
      </c>
      <c r="E14" s="57">
        <v>0</v>
      </c>
      <c r="F14" s="63">
        <v>4140</v>
      </c>
      <c r="G14" s="57">
        <f t="shared" si="0"/>
        <v>-28.675</v>
      </c>
      <c r="H14" s="56">
        <f t="shared" si="1"/>
        <v>4140</v>
      </c>
      <c r="I14" s="55"/>
      <c r="J14" s="52"/>
    </row>
    <row r="15" spans="1:19" ht="12.75">
      <c r="A15" s="74"/>
      <c r="B15" s="69" t="s">
        <v>65</v>
      </c>
      <c r="C15" s="63">
        <v>35633.925</v>
      </c>
      <c r="D15" s="63">
        <v>33968.925</v>
      </c>
      <c r="E15" s="68">
        <v>79063.5</v>
      </c>
      <c r="F15" s="63">
        <v>74923.5</v>
      </c>
      <c r="G15" s="57">
        <f t="shared" si="0"/>
        <v>-1665</v>
      </c>
      <c r="H15" s="56">
        <f t="shared" si="1"/>
        <v>-4140</v>
      </c>
      <c r="I15" s="55"/>
      <c r="J15" s="52"/>
      <c r="L15" s="85"/>
      <c r="M15" s="85"/>
      <c r="N15" s="85"/>
      <c r="O15" s="85"/>
      <c r="P15" s="85"/>
      <c r="Q15" s="85"/>
      <c r="R15" s="85"/>
      <c r="S15" s="85"/>
    </row>
    <row r="16" spans="1:10" ht="12.75">
      <c r="A16" s="74"/>
      <c r="B16" s="69" t="s">
        <v>66</v>
      </c>
      <c r="C16" s="68">
        <v>2180.875</v>
      </c>
      <c r="D16" s="63">
        <v>2177.875</v>
      </c>
      <c r="E16" s="63">
        <v>5116.65</v>
      </c>
      <c r="F16" s="63">
        <v>5116.7</v>
      </c>
      <c r="G16" s="57">
        <f t="shared" si="0"/>
        <v>-3</v>
      </c>
      <c r="H16" s="56">
        <f t="shared" si="1"/>
        <v>0.0500000000001819</v>
      </c>
      <c r="I16" s="55"/>
      <c r="J16" s="52"/>
    </row>
    <row r="17" spans="1:10" ht="12.75">
      <c r="A17" s="74"/>
      <c r="B17" s="69" t="s">
        <v>67</v>
      </c>
      <c r="C17" s="68">
        <v>2793.875</v>
      </c>
      <c r="D17" s="63">
        <v>2361.875</v>
      </c>
      <c r="E17" s="63">
        <v>3733.525</v>
      </c>
      <c r="F17" s="63">
        <v>3733.5</v>
      </c>
      <c r="G17" s="57">
        <f t="shared" si="0"/>
        <v>-432</v>
      </c>
      <c r="H17" s="56">
        <f t="shared" si="1"/>
        <v>-0.02500000000009095</v>
      </c>
      <c r="I17" s="55"/>
      <c r="J17" s="52"/>
    </row>
    <row r="18" spans="1:10" ht="12.75">
      <c r="A18" s="72"/>
      <c r="B18" s="69" t="s">
        <v>68</v>
      </c>
      <c r="C18" s="63">
        <v>16432.649999999998</v>
      </c>
      <c r="D18" s="63">
        <v>15561.325</v>
      </c>
      <c r="E18" s="63">
        <v>20986.324999999997</v>
      </c>
      <c r="F18" s="63">
        <v>20986.300000000003</v>
      </c>
      <c r="G18" s="57">
        <f t="shared" si="0"/>
        <v>-871.3249999999971</v>
      </c>
      <c r="H18" s="56">
        <f t="shared" si="1"/>
        <v>-0.024999999994179234</v>
      </c>
      <c r="I18" s="55"/>
      <c r="J18" s="52"/>
    </row>
    <row r="19" spans="1:10" ht="12.75">
      <c r="A19" s="72">
        <v>3</v>
      </c>
      <c r="B19" s="73" t="s">
        <v>70</v>
      </c>
      <c r="C19" s="60">
        <v>16586.48</v>
      </c>
      <c r="D19" s="60">
        <v>12586.48</v>
      </c>
      <c r="E19" s="60">
        <v>906.48</v>
      </c>
      <c r="F19" s="60">
        <v>906.5</v>
      </c>
      <c r="G19" s="60">
        <f t="shared" si="0"/>
        <v>-4000</v>
      </c>
      <c r="H19" s="59">
        <f t="shared" si="1"/>
        <v>0.01999999999998181</v>
      </c>
      <c r="I19" s="53"/>
      <c r="J19" s="52"/>
    </row>
    <row r="20" spans="1:10" ht="12.75">
      <c r="A20" s="74"/>
      <c r="B20" s="69" t="s">
        <v>64</v>
      </c>
      <c r="C20" s="68">
        <v>21.37</v>
      </c>
      <c r="D20" s="63">
        <v>8.7</v>
      </c>
      <c r="E20" s="63">
        <v>1.3</v>
      </c>
      <c r="F20" s="63">
        <v>35.7</v>
      </c>
      <c r="G20" s="57">
        <f t="shared" si="0"/>
        <v>-12.670000000000002</v>
      </c>
      <c r="H20" s="56">
        <f t="shared" si="1"/>
        <v>34.400000000000006</v>
      </c>
      <c r="I20" s="55"/>
      <c r="J20" s="52"/>
    </row>
    <row r="21" spans="1:10" ht="12.75">
      <c r="A21" s="74"/>
      <c r="B21" s="69" t="s">
        <v>65</v>
      </c>
      <c r="C21" s="68">
        <v>0</v>
      </c>
      <c r="D21" s="63">
        <v>0</v>
      </c>
      <c r="E21" s="63">
        <v>0</v>
      </c>
      <c r="F21" s="63">
        <v>0</v>
      </c>
      <c r="G21" s="57">
        <f t="shared" si="0"/>
        <v>0</v>
      </c>
      <c r="H21" s="56">
        <f t="shared" si="1"/>
        <v>0</v>
      </c>
      <c r="I21" s="55"/>
      <c r="J21" s="52"/>
    </row>
    <row r="22" spans="1:10" ht="12.75">
      <c r="A22" s="74"/>
      <c r="B22" s="69" t="s">
        <v>66</v>
      </c>
      <c r="C22" s="63">
        <v>0</v>
      </c>
      <c r="D22" s="63">
        <v>0</v>
      </c>
      <c r="E22" s="68">
        <v>0</v>
      </c>
      <c r="F22" s="63">
        <v>0</v>
      </c>
      <c r="G22" s="57">
        <f t="shared" si="0"/>
        <v>0</v>
      </c>
      <c r="H22" s="56">
        <f t="shared" si="1"/>
        <v>0</v>
      </c>
      <c r="I22" s="55"/>
      <c r="J22" s="52"/>
    </row>
    <row r="23" spans="1:10" ht="12.75">
      <c r="A23" s="74"/>
      <c r="B23" s="69" t="s">
        <v>67</v>
      </c>
      <c r="C23" s="63">
        <v>0</v>
      </c>
      <c r="D23" s="63">
        <v>0</v>
      </c>
      <c r="E23" s="63">
        <v>0</v>
      </c>
      <c r="F23" s="63">
        <v>0</v>
      </c>
      <c r="G23" s="57">
        <f t="shared" si="0"/>
        <v>0</v>
      </c>
      <c r="H23" s="56">
        <f t="shared" si="1"/>
        <v>0</v>
      </c>
      <c r="I23" s="55"/>
      <c r="J23" s="52"/>
    </row>
    <row r="24" spans="1:10" ht="12.75">
      <c r="A24" s="74"/>
      <c r="B24" s="69" t="s">
        <v>68</v>
      </c>
      <c r="C24" s="63">
        <v>16565.11</v>
      </c>
      <c r="D24" s="63">
        <v>12577.779999999999</v>
      </c>
      <c r="E24" s="63">
        <v>905.1800000000001</v>
      </c>
      <c r="F24" s="63">
        <v>870.8</v>
      </c>
      <c r="G24" s="57">
        <f t="shared" si="0"/>
        <v>-3987.3300000000017</v>
      </c>
      <c r="H24" s="56">
        <f t="shared" si="1"/>
        <v>-34.38000000000011</v>
      </c>
      <c r="I24" s="55"/>
      <c r="J24" s="52"/>
    </row>
    <row r="25" spans="1:10" ht="12.75">
      <c r="A25" s="72">
        <v>4</v>
      </c>
      <c r="B25" s="73" t="s">
        <v>71</v>
      </c>
      <c r="C25" s="60">
        <v>3056.166</v>
      </c>
      <c r="D25" s="60">
        <v>3056.176</v>
      </c>
      <c r="E25" s="60">
        <v>7806.176</v>
      </c>
      <c r="F25" s="60">
        <v>7806.2</v>
      </c>
      <c r="G25" s="60">
        <f t="shared" si="0"/>
        <v>0.009999999999763531</v>
      </c>
      <c r="H25" s="59">
        <f t="shared" si="1"/>
        <v>0.023999999999432475</v>
      </c>
      <c r="I25" s="53"/>
      <c r="J25" s="52"/>
    </row>
    <row r="26" spans="1:10" ht="12.75">
      <c r="A26" s="72"/>
      <c r="B26" s="69" t="s">
        <v>72</v>
      </c>
      <c r="C26" s="57">
        <v>507.597</v>
      </c>
      <c r="D26" s="63">
        <v>509.107</v>
      </c>
      <c r="E26" s="63">
        <v>307.551</v>
      </c>
      <c r="F26" s="63">
        <v>680.5</v>
      </c>
      <c r="G26" s="57">
        <f t="shared" si="0"/>
        <v>1.5100000000000477</v>
      </c>
      <c r="H26" s="56">
        <f t="shared" si="1"/>
        <v>372.949</v>
      </c>
      <c r="I26" s="55"/>
      <c r="J26" s="52"/>
    </row>
    <row r="27" spans="1:10" ht="12.75">
      <c r="A27" s="72"/>
      <c r="B27" s="69" t="s">
        <v>65</v>
      </c>
      <c r="C27" s="71">
        <v>0</v>
      </c>
      <c r="D27" s="63">
        <v>0</v>
      </c>
      <c r="E27" s="57">
        <v>0</v>
      </c>
      <c r="F27" s="63">
        <v>0</v>
      </c>
      <c r="G27" s="57">
        <f t="shared" si="0"/>
        <v>0</v>
      </c>
      <c r="H27" s="56">
        <f t="shared" si="1"/>
        <v>0</v>
      </c>
      <c r="I27" s="55"/>
      <c r="J27" s="52"/>
    </row>
    <row r="28" spans="1:10" ht="12.75">
      <c r="A28" s="70"/>
      <c r="B28" s="69" t="s">
        <v>66</v>
      </c>
      <c r="C28" s="68">
        <v>0</v>
      </c>
      <c r="D28" s="63">
        <v>0</v>
      </c>
      <c r="E28" s="57">
        <v>0</v>
      </c>
      <c r="F28" s="63">
        <v>0</v>
      </c>
      <c r="G28" s="57">
        <f t="shared" si="0"/>
        <v>0</v>
      </c>
      <c r="H28" s="56">
        <f t="shared" si="1"/>
        <v>0</v>
      </c>
      <c r="I28" s="55"/>
      <c r="J28" s="52"/>
    </row>
    <row r="29" spans="1:10" ht="12.75">
      <c r="A29" s="70"/>
      <c r="B29" s="69" t="s">
        <v>67</v>
      </c>
      <c r="C29" s="63">
        <v>0</v>
      </c>
      <c r="D29" s="63">
        <v>0</v>
      </c>
      <c r="E29" s="68">
        <v>0</v>
      </c>
      <c r="F29" s="63">
        <v>0</v>
      </c>
      <c r="G29" s="57">
        <f t="shared" si="0"/>
        <v>0</v>
      </c>
      <c r="H29" s="56">
        <f t="shared" si="1"/>
        <v>0</v>
      </c>
      <c r="I29" s="55"/>
      <c r="J29" s="52"/>
    </row>
    <row r="30" spans="1:10" ht="12.75">
      <c r="A30" s="70"/>
      <c r="B30" s="69" t="s">
        <v>68</v>
      </c>
      <c r="C30" s="63">
        <v>2548.569</v>
      </c>
      <c r="D30" s="63">
        <v>2547.069</v>
      </c>
      <c r="E30" s="68">
        <v>7498.625</v>
      </c>
      <c r="F30" s="63">
        <v>7125.7</v>
      </c>
      <c r="G30" s="57">
        <f t="shared" si="0"/>
        <v>-1.5</v>
      </c>
      <c r="H30" s="56">
        <f t="shared" si="1"/>
        <v>-372.9250000000002</v>
      </c>
      <c r="I30" s="55"/>
      <c r="J30" s="52"/>
    </row>
    <row r="31" spans="1:10" ht="12.75">
      <c r="A31" s="72">
        <v>5</v>
      </c>
      <c r="B31" s="67" t="s">
        <v>73</v>
      </c>
      <c r="C31" s="66">
        <v>215.02499999999998</v>
      </c>
      <c r="D31" s="66">
        <v>215.025</v>
      </c>
      <c r="E31" s="66">
        <v>486.15999999999997</v>
      </c>
      <c r="F31" s="66">
        <v>486.2</v>
      </c>
      <c r="G31" s="60">
        <f t="shared" si="0"/>
        <v>0</v>
      </c>
      <c r="H31" s="59">
        <f t="shared" si="1"/>
        <v>0.040000000000020464</v>
      </c>
      <c r="I31" s="53"/>
      <c r="J31" s="52"/>
    </row>
    <row r="32" spans="1:14" ht="12.75">
      <c r="A32" s="74"/>
      <c r="B32" s="64" t="s">
        <v>134</v>
      </c>
      <c r="C32" s="62">
        <v>0.015</v>
      </c>
      <c r="D32" s="63">
        <v>0.025</v>
      </c>
      <c r="E32" s="62">
        <v>0.01</v>
      </c>
      <c r="F32" s="63">
        <v>0</v>
      </c>
      <c r="G32" s="57">
        <f>D32-C32</f>
        <v>0.010000000000000002</v>
      </c>
      <c r="H32" s="56">
        <f t="shared" si="1"/>
        <v>-0.01</v>
      </c>
      <c r="I32" s="65"/>
      <c r="J32" s="52"/>
      <c r="K32" s="52"/>
      <c r="L32" s="52"/>
      <c r="M32" s="52"/>
      <c r="N32" s="52"/>
    </row>
    <row r="33" spans="1:10" ht="12.75">
      <c r="A33" s="74"/>
      <c r="B33" s="64" t="s">
        <v>135</v>
      </c>
      <c r="C33" s="62">
        <v>215.01</v>
      </c>
      <c r="D33" s="63">
        <v>215</v>
      </c>
      <c r="E33" s="62">
        <v>486.15</v>
      </c>
      <c r="F33" s="63">
        <v>486.2</v>
      </c>
      <c r="G33" s="57">
        <f>D33-C33</f>
        <v>-0.009999999999990905</v>
      </c>
      <c r="H33" s="56">
        <f t="shared" si="1"/>
        <v>0.05000000000001137</v>
      </c>
      <c r="I33" s="55"/>
      <c r="J33" s="52"/>
    </row>
    <row r="34" spans="1:10" ht="12.75">
      <c r="A34" s="113">
        <v>6</v>
      </c>
      <c r="B34" s="61" t="s">
        <v>74</v>
      </c>
      <c r="C34" s="60">
        <f>SUM(C35:C39)</f>
        <v>196785.77800000005</v>
      </c>
      <c r="D34" s="60">
        <f>SUM(D35:D39)</f>
        <v>177186.788</v>
      </c>
      <c r="E34" s="60">
        <f>SUM(E35:E39)</f>
        <v>234157.92299999998</v>
      </c>
      <c r="F34" s="60">
        <f>SUM(F35:F39)</f>
        <v>222108.2</v>
      </c>
      <c r="G34" s="60">
        <f t="shared" si="0"/>
        <v>-19598.99000000005</v>
      </c>
      <c r="H34" s="59">
        <f t="shared" si="1"/>
        <v>-12049.722999999969</v>
      </c>
      <c r="I34" s="53"/>
      <c r="J34" s="52"/>
    </row>
    <row r="35" spans="1:10" ht="12.75">
      <c r="A35" s="114"/>
      <c r="B35" s="58" t="s">
        <v>64</v>
      </c>
      <c r="C35" s="57">
        <f>C8+C14+C20+C26+C32</f>
        <v>18526.589</v>
      </c>
      <c r="D35" s="57">
        <f>D8+D14+D20+D26+D32</f>
        <v>16337.764000000001</v>
      </c>
      <c r="E35" s="57">
        <f>E8+E14+E20+E26+E32</f>
        <v>16408.792999999998</v>
      </c>
      <c r="F35" s="57">
        <f>F8+F14+F20+F26+F32</f>
        <v>22273.600000000002</v>
      </c>
      <c r="G35" s="57">
        <f t="shared" si="0"/>
        <v>-2188.824999999999</v>
      </c>
      <c r="H35" s="56">
        <f t="shared" si="1"/>
        <v>5864.807000000004</v>
      </c>
      <c r="I35" s="55"/>
      <c r="J35" s="52"/>
    </row>
    <row r="36" spans="1:10" ht="12.75">
      <c r="A36" s="114"/>
      <c r="B36" s="58" t="s">
        <v>65</v>
      </c>
      <c r="C36" s="57">
        <f>C9+C15+C21+C27</f>
        <v>136363.075</v>
      </c>
      <c r="D36" s="57">
        <f aca="true" t="shared" si="2" ref="C36:F38">D9+D15+D21+D27</f>
        <v>117228.375</v>
      </c>
      <c r="E36" s="57">
        <f t="shared" si="2"/>
        <v>176963.025</v>
      </c>
      <c r="F36" s="57">
        <f t="shared" si="2"/>
        <v>160146.6</v>
      </c>
      <c r="G36" s="57">
        <f t="shared" si="0"/>
        <v>-19134.70000000001</v>
      </c>
      <c r="H36" s="56">
        <f t="shared" si="1"/>
        <v>-16816.42499999999</v>
      </c>
      <c r="I36" s="55"/>
      <c r="J36" s="52"/>
    </row>
    <row r="37" spans="1:10" ht="12.75">
      <c r="A37" s="114"/>
      <c r="B37" s="58" t="s">
        <v>66</v>
      </c>
      <c r="C37" s="57">
        <f t="shared" si="2"/>
        <v>3087.825</v>
      </c>
      <c r="D37" s="57">
        <f t="shared" si="2"/>
        <v>3414.775</v>
      </c>
      <c r="E37" s="57">
        <f>E10+E16+E22+E28</f>
        <v>5561.049999999999</v>
      </c>
      <c r="F37" s="57">
        <f t="shared" si="2"/>
        <v>5740.5</v>
      </c>
      <c r="G37" s="57">
        <f t="shared" si="0"/>
        <v>326.9500000000003</v>
      </c>
      <c r="H37" s="56">
        <f t="shared" si="1"/>
        <v>179.45000000000073</v>
      </c>
      <c r="I37" s="55"/>
      <c r="J37" s="52"/>
    </row>
    <row r="38" spans="1:10" ht="12.75">
      <c r="A38" s="114"/>
      <c r="B38" s="58" t="s">
        <v>67</v>
      </c>
      <c r="C38" s="57">
        <f t="shared" si="2"/>
        <v>3046.95</v>
      </c>
      <c r="D38" s="57">
        <f t="shared" si="2"/>
        <v>4314.2</v>
      </c>
      <c r="E38" s="57">
        <f t="shared" si="2"/>
        <v>3845.025</v>
      </c>
      <c r="F38" s="57">
        <f>F11+F17+F23+F29</f>
        <v>3803.5</v>
      </c>
      <c r="G38" s="57">
        <f t="shared" si="0"/>
        <v>1267.25</v>
      </c>
      <c r="H38" s="56">
        <f t="shared" si="1"/>
        <v>-41.52500000000009</v>
      </c>
      <c r="I38" s="55"/>
      <c r="J38" s="52"/>
    </row>
    <row r="39" spans="1:10" ht="12.75">
      <c r="A39" s="114"/>
      <c r="B39" s="58" t="s">
        <v>68</v>
      </c>
      <c r="C39" s="57">
        <f>C12+C18+C24+C30+C33</f>
        <v>35761.339</v>
      </c>
      <c r="D39" s="57">
        <f>D12+D18+D24+D30+D33</f>
        <v>35891.674</v>
      </c>
      <c r="E39" s="57">
        <f>E12+E18+E24+E30+E33</f>
        <v>31380.03</v>
      </c>
      <c r="F39" s="57">
        <f>F12+F18+F24+F30+F33</f>
        <v>30144.000000000004</v>
      </c>
      <c r="G39" s="57">
        <f>D39-C39</f>
        <v>130.33499999999913</v>
      </c>
      <c r="H39" s="56">
        <f t="shared" si="1"/>
        <v>-1236.0299999999952</v>
      </c>
      <c r="I39" s="55"/>
      <c r="J39" s="52"/>
    </row>
    <row r="40" spans="1:11" ht="13.5" thickBot="1">
      <c r="A40" s="115">
        <v>7</v>
      </c>
      <c r="B40" s="54" t="s">
        <v>133</v>
      </c>
      <c r="C40" s="88">
        <v>-33813.1</v>
      </c>
      <c r="D40" s="89">
        <v>-76197.4</v>
      </c>
      <c r="E40" s="88">
        <v>-115018.517</v>
      </c>
      <c r="F40" s="89">
        <v>-201611.4</v>
      </c>
      <c r="G40" s="88">
        <f>D40-C40</f>
        <v>-42384.299999999996</v>
      </c>
      <c r="H40" s="90">
        <f>F40-E40</f>
        <v>-86592.88299999999</v>
      </c>
      <c r="I40" s="53"/>
      <c r="J40" s="52"/>
      <c r="K40" s="52"/>
    </row>
    <row r="41" ht="13.5" thickTop="1"/>
    <row r="42" ht="12.75">
      <c r="J42" s="47"/>
    </row>
    <row r="43" spans="3:10" ht="12.75">
      <c r="C43" s="51"/>
      <c r="D43" s="51"/>
      <c r="E43" s="51"/>
      <c r="F43" s="51"/>
      <c r="G43" s="51"/>
      <c r="H43" s="51"/>
      <c r="I43" s="50"/>
      <c r="J43" s="47"/>
    </row>
    <row r="46" spans="4:6" ht="12.75">
      <c r="D46" s="86"/>
      <c r="E46" s="86"/>
      <c r="F46" s="87"/>
    </row>
  </sheetData>
  <sheetProtection/>
  <mergeCells count="7">
    <mergeCell ref="A1:H1"/>
    <mergeCell ref="A2:H2"/>
    <mergeCell ref="A3:H3"/>
    <mergeCell ref="A4:H4"/>
    <mergeCell ref="A5:A6"/>
    <mergeCell ref="B5:B6"/>
    <mergeCell ref="G5:H5"/>
  </mergeCells>
  <printOptions/>
  <pageMargins left="0.75" right="0.75" top="1" bottom="1" header="0.5" footer="0.5"/>
  <pageSetup fitToHeight="1" fitToWidth="1" horizontalDpi="600" verticalDpi="600" orientation="portrait" scale="8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N17" sqref="N17"/>
    </sheetView>
  </sheetViews>
  <sheetFormatPr defaultColWidth="11.00390625" defaultRowHeight="16.5" customHeight="1"/>
  <cols>
    <col min="1" max="1" width="46.7109375" style="690" bestFit="1" customWidth="1"/>
    <col min="2" max="2" width="11.8515625" style="690" bestFit="1" customWidth="1"/>
    <col min="3" max="3" width="12.28125" style="690" bestFit="1" customWidth="1"/>
    <col min="4" max="4" width="12.00390625" style="690" customWidth="1"/>
    <col min="5" max="5" width="12.28125" style="690" bestFit="1" customWidth="1"/>
    <col min="6" max="6" width="8.00390625" style="690" bestFit="1" customWidth="1"/>
    <col min="7" max="7" width="2.421875" style="690" bestFit="1" customWidth="1"/>
    <col min="8" max="8" width="7.140625" style="690" bestFit="1" customWidth="1"/>
    <col min="9" max="9" width="8.00390625" style="690" bestFit="1" customWidth="1"/>
    <col min="10" max="10" width="2.140625" style="690" customWidth="1"/>
    <col min="11" max="11" width="7.140625" style="690" bestFit="1" customWidth="1"/>
    <col min="12" max="16384" width="11.00390625" style="619" customWidth="1"/>
  </cols>
  <sheetData>
    <row r="1" spans="1:11" ht="24.75" customHeight="1">
      <c r="A1" s="1607" t="s">
        <v>577</v>
      </c>
      <c r="B1" s="1607"/>
      <c r="C1" s="1607"/>
      <c r="D1" s="1607"/>
      <c r="E1" s="1607"/>
      <c r="F1" s="1607"/>
      <c r="G1" s="1607"/>
      <c r="H1" s="1607"/>
      <c r="I1" s="1607"/>
      <c r="J1" s="1607"/>
      <c r="K1" s="1607"/>
    </row>
    <row r="2" spans="1:11" ht="16.5" customHeight="1">
      <c r="A2" s="1608" t="s">
        <v>25</v>
      </c>
      <c r="B2" s="1608"/>
      <c r="C2" s="1608"/>
      <c r="D2" s="1608"/>
      <c r="E2" s="1608"/>
      <c r="F2" s="1608"/>
      <c r="G2" s="1608"/>
      <c r="H2" s="1608"/>
      <c r="I2" s="1608"/>
      <c r="J2" s="1608"/>
      <c r="K2" s="1608"/>
    </row>
    <row r="3" spans="1:11" ht="16.5" customHeight="1" thickBot="1">
      <c r="A3" s="620" t="s">
        <v>247</v>
      </c>
      <c r="B3" s="620"/>
      <c r="C3" s="620"/>
      <c r="D3" s="620"/>
      <c r="E3" s="621"/>
      <c r="F3" s="620"/>
      <c r="G3" s="620"/>
      <c r="H3" s="620"/>
      <c r="I3" s="1609" t="s">
        <v>76</v>
      </c>
      <c r="J3" s="1609"/>
      <c r="K3" s="1609"/>
    </row>
    <row r="4" spans="1:11" ht="16.5" customHeight="1" thickTop="1">
      <c r="A4" s="622"/>
      <c r="B4" s="623">
        <v>2015</v>
      </c>
      <c r="C4" s="624">
        <v>2016</v>
      </c>
      <c r="D4" s="624">
        <v>2016</v>
      </c>
      <c r="E4" s="625">
        <v>2017</v>
      </c>
      <c r="F4" s="1610" t="s">
        <v>578</v>
      </c>
      <c r="G4" s="1610"/>
      <c r="H4" s="1610"/>
      <c r="I4" s="1610"/>
      <c r="J4" s="1610"/>
      <c r="K4" s="1611"/>
    </row>
    <row r="5" spans="1:11" ht="12.75">
      <c r="A5" s="626" t="s">
        <v>579</v>
      </c>
      <c r="B5" s="627" t="s">
        <v>580</v>
      </c>
      <c r="C5" s="627" t="s">
        <v>581</v>
      </c>
      <c r="D5" s="627" t="s">
        <v>582</v>
      </c>
      <c r="E5" s="628" t="s">
        <v>583</v>
      </c>
      <c r="F5" s="1612" t="s">
        <v>42</v>
      </c>
      <c r="G5" s="1613"/>
      <c r="H5" s="1614"/>
      <c r="I5" s="1613" t="s">
        <v>105</v>
      </c>
      <c r="J5" s="1613"/>
      <c r="K5" s="1615"/>
    </row>
    <row r="6" spans="1:11" ht="12.75">
      <c r="A6" s="630" t="s">
        <v>247</v>
      </c>
      <c r="B6" s="631"/>
      <c r="C6" s="632"/>
      <c r="D6" s="632"/>
      <c r="E6" s="633"/>
      <c r="F6" s="632" t="s">
        <v>78</v>
      </c>
      <c r="G6" s="634" t="s">
        <v>247</v>
      </c>
      <c r="H6" s="635" t="s">
        <v>584</v>
      </c>
      <c r="I6" s="632" t="s">
        <v>78</v>
      </c>
      <c r="J6" s="634" t="s">
        <v>247</v>
      </c>
      <c r="K6" s="636" t="s">
        <v>584</v>
      </c>
    </row>
    <row r="7" spans="1:13" ht="16.5" customHeight="1">
      <c r="A7" s="637" t="s">
        <v>585</v>
      </c>
      <c r="B7" s="638">
        <v>747287.4137133706</v>
      </c>
      <c r="C7" s="638">
        <v>931701.8617506843</v>
      </c>
      <c r="D7" s="638">
        <v>956022.0789491922</v>
      </c>
      <c r="E7" s="639">
        <v>996551.3983905953</v>
      </c>
      <c r="F7" s="640">
        <v>154400.86601503126</v>
      </c>
      <c r="G7" s="641" t="s">
        <v>586</v>
      </c>
      <c r="H7" s="639">
        <v>20.661510308034337</v>
      </c>
      <c r="I7" s="638">
        <v>36979.78576685314</v>
      </c>
      <c r="J7" s="642" t="s">
        <v>587</v>
      </c>
      <c r="K7" s="643">
        <v>3.868089093454759</v>
      </c>
      <c r="M7" s="644"/>
    </row>
    <row r="8" spans="1:13" ht="16.5" customHeight="1">
      <c r="A8" s="645" t="s">
        <v>588</v>
      </c>
      <c r="B8" s="646">
        <v>847679.0045905733</v>
      </c>
      <c r="C8" s="646">
        <v>1043368.7823395365</v>
      </c>
      <c r="D8" s="646">
        <v>1069830.7337942338</v>
      </c>
      <c r="E8" s="647">
        <v>1107256.0933943489</v>
      </c>
      <c r="F8" s="648">
        <v>195689.7777489632</v>
      </c>
      <c r="G8" s="649"/>
      <c r="H8" s="647">
        <v>23.085363290728296</v>
      </c>
      <c r="I8" s="646">
        <v>37425.3596001151</v>
      </c>
      <c r="J8" s="647"/>
      <c r="K8" s="650">
        <v>3.4982505566449094</v>
      </c>
      <c r="M8" s="644"/>
    </row>
    <row r="9" spans="1:13" ht="16.5" customHeight="1">
      <c r="A9" s="645" t="s">
        <v>589</v>
      </c>
      <c r="B9" s="646">
        <v>100391.5908772026</v>
      </c>
      <c r="C9" s="646">
        <v>111666.92058885211</v>
      </c>
      <c r="D9" s="646">
        <v>113808.65484504159</v>
      </c>
      <c r="E9" s="647">
        <v>110704.69500375357</v>
      </c>
      <c r="F9" s="648">
        <v>11275.329711649509</v>
      </c>
      <c r="G9" s="649"/>
      <c r="H9" s="647">
        <v>11.231348774461908</v>
      </c>
      <c r="I9" s="646">
        <v>-3103.959841288015</v>
      </c>
      <c r="J9" s="647"/>
      <c r="K9" s="650">
        <v>-2.727349554842092</v>
      </c>
      <c r="M9" s="644"/>
    </row>
    <row r="10" spans="1:13" ht="16.5" customHeight="1">
      <c r="A10" s="651" t="s">
        <v>590</v>
      </c>
      <c r="B10" s="646">
        <v>94395.6224746026</v>
      </c>
      <c r="C10" s="646">
        <v>106094.8565067221</v>
      </c>
      <c r="D10" s="646">
        <v>109383.40963409159</v>
      </c>
      <c r="E10" s="647">
        <v>107204.04440959357</v>
      </c>
      <c r="F10" s="648">
        <v>11699.234032119508</v>
      </c>
      <c r="G10" s="649"/>
      <c r="H10" s="647">
        <v>12.39383111782246</v>
      </c>
      <c r="I10" s="646">
        <v>-2179.3652244980185</v>
      </c>
      <c r="J10" s="647"/>
      <c r="K10" s="650">
        <v>-1.9924092984378634</v>
      </c>
      <c r="M10" s="644"/>
    </row>
    <row r="11" spans="1:13" s="652" customFormat="1" ht="16.5" customHeight="1">
      <c r="A11" s="651" t="s">
        <v>591</v>
      </c>
      <c r="B11" s="646">
        <v>5995.9684025999995</v>
      </c>
      <c r="C11" s="646">
        <v>5572.06408213</v>
      </c>
      <c r="D11" s="646">
        <v>4425.245210950001</v>
      </c>
      <c r="E11" s="647">
        <v>3500.6505941599994</v>
      </c>
      <c r="F11" s="648">
        <v>-423.9043204699992</v>
      </c>
      <c r="G11" s="649"/>
      <c r="H11" s="647">
        <v>-7.069822454137414</v>
      </c>
      <c r="I11" s="646">
        <v>-924.5946167900015</v>
      </c>
      <c r="J11" s="647"/>
      <c r="K11" s="650">
        <v>-20.89363578095397</v>
      </c>
      <c r="M11" s="644"/>
    </row>
    <row r="12" spans="1:13" ht="16.5" customHeight="1">
      <c r="A12" s="637" t="s">
        <v>592</v>
      </c>
      <c r="B12" s="638">
        <v>1130514.1191695295</v>
      </c>
      <c r="C12" s="638">
        <v>1121020.7030326717</v>
      </c>
      <c r="D12" s="638">
        <v>1288556.493428578</v>
      </c>
      <c r="E12" s="639">
        <v>1462226.4338703458</v>
      </c>
      <c r="F12" s="640">
        <v>20520.16588542469</v>
      </c>
      <c r="G12" s="641" t="s">
        <v>586</v>
      </c>
      <c r="H12" s="639">
        <v>1.8151180544740748</v>
      </c>
      <c r="I12" s="638">
        <v>177219.474116318</v>
      </c>
      <c r="J12" s="653" t="s">
        <v>587</v>
      </c>
      <c r="K12" s="643">
        <v>13.753333673774303</v>
      </c>
      <c r="M12" s="644"/>
    </row>
    <row r="13" spans="1:13" ht="16.5" customHeight="1">
      <c r="A13" s="645" t="s">
        <v>593</v>
      </c>
      <c r="B13" s="646">
        <v>1527345.6162738341</v>
      </c>
      <c r="C13" s="646">
        <v>1569875.934691266</v>
      </c>
      <c r="D13" s="646">
        <v>1805694.778832036</v>
      </c>
      <c r="E13" s="647">
        <v>1973489.1114274317</v>
      </c>
      <c r="F13" s="648">
        <v>42530.31841743179</v>
      </c>
      <c r="G13" s="649"/>
      <c r="H13" s="647">
        <v>2.7845903353027746</v>
      </c>
      <c r="I13" s="654">
        <v>167794.33259539562</v>
      </c>
      <c r="J13" s="655"/>
      <c r="K13" s="656">
        <v>9.292508045237234</v>
      </c>
      <c r="M13" s="644"/>
    </row>
    <row r="14" spans="1:13" ht="16.5" customHeight="1">
      <c r="A14" s="645" t="s">
        <v>594</v>
      </c>
      <c r="B14" s="646">
        <v>127211.42502261003</v>
      </c>
      <c r="C14" s="646">
        <v>65097.696716299935</v>
      </c>
      <c r="D14" s="646">
        <v>87759.35562527011</v>
      </c>
      <c r="E14" s="647">
        <v>-9647.182481609809</v>
      </c>
      <c r="F14" s="648">
        <v>-62113.72830631009</v>
      </c>
      <c r="G14" s="649"/>
      <c r="H14" s="647">
        <v>-48.82716178619197</v>
      </c>
      <c r="I14" s="646">
        <v>-97406.53810687992</v>
      </c>
      <c r="J14" s="647"/>
      <c r="K14" s="650">
        <v>-110.99276813608682</v>
      </c>
      <c r="M14" s="644"/>
    </row>
    <row r="15" spans="1:13" ht="16.5" customHeight="1">
      <c r="A15" s="651" t="s">
        <v>595</v>
      </c>
      <c r="B15" s="646">
        <v>161024.52447424998</v>
      </c>
      <c r="C15" s="646">
        <v>141295.11447429</v>
      </c>
      <c r="D15" s="646">
        <v>202777.81187425</v>
      </c>
      <c r="E15" s="647">
        <v>191964.20014425</v>
      </c>
      <c r="F15" s="648">
        <v>-19729.409999959986</v>
      </c>
      <c r="G15" s="649"/>
      <c r="H15" s="647">
        <v>-12.252425563358821</v>
      </c>
      <c r="I15" s="646">
        <v>-10813.611730000004</v>
      </c>
      <c r="J15" s="647"/>
      <c r="K15" s="650">
        <v>-5.332739134548865</v>
      </c>
      <c r="M15" s="644"/>
    </row>
    <row r="16" spans="1:13" ht="16.5" customHeight="1">
      <c r="A16" s="651" t="s">
        <v>596</v>
      </c>
      <c r="B16" s="646">
        <v>33813.099451639944</v>
      </c>
      <c r="C16" s="646">
        <v>76197.41775799006</v>
      </c>
      <c r="D16" s="646">
        <v>115018.4562489799</v>
      </c>
      <c r="E16" s="647">
        <v>201611.3826258598</v>
      </c>
      <c r="F16" s="648">
        <v>42384.31830635011</v>
      </c>
      <c r="G16" s="649"/>
      <c r="H16" s="647">
        <v>125.34881153669117</v>
      </c>
      <c r="I16" s="646">
        <v>86592.92637687991</v>
      </c>
      <c r="J16" s="647"/>
      <c r="K16" s="650">
        <v>75.28611424711929</v>
      </c>
      <c r="M16" s="644"/>
    </row>
    <row r="17" spans="1:13" ht="16.5" customHeight="1">
      <c r="A17" s="645" t="s">
        <v>597</v>
      </c>
      <c r="B17" s="646">
        <v>10100.7670851545</v>
      </c>
      <c r="C17" s="646">
        <v>8731.617199459997</v>
      </c>
      <c r="D17" s="646">
        <v>8226.965020291655</v>
      </c>
      <c r="E17" s="647">
        <v>8988.20797588</v>
      </c>
      <c r="F17" s="648">
        <v>-1369.1498856945036</v>
      </c>
      <c r="G17" s="649"/>
      <c r="H17" s="647">
        <v>-13.55490998012218</v>
      </c>
      <c r="I17" s="646">
        <v>761.2429555883446</v>
      </c>
      <c r="J17" s="647"/>
      <c r="K17" s="650">
        <v>9.253022879163254</v>
      </c>
      <c r="M17" s="644"/>
    </row>
    <row r="18" spans="1:13" ht="16.5" customHeight="1">
      <c r="A18" s="651" t="s">
        <v>598</v>
      </c>
      <c r="B18" s="646">
        <v>16088.55381306152</v>
      </c>
      <c r="C18" s="646">
        <v>17590.067610562917</v>
      </c>
      <c r="D18" s="646">
        <v>17443.58590716651</v>
      </c>
      <c r="E18" s="647">
        <v>21538.005944785436</v>
      </c>
      <c r="F18" s="648">
        <v>1501.5137975013968</v>
      </c>
      <c r="G18" s="649"/>
      <c r="H18" s="647">
        <v>9.332807752318857</v>
      </c>
      <c r="I18" s="646">
        <v>4094.4200376189256</v>
      </c>
      <c r="J18" s="647"/>
      <c r="K18" s="650">
        <v>23.47235287176117</v>
      </c>
      <c r="M18" s="644"/>
    </row>
    <row r="19" spans="1:13" ht="16.5" customHeight="1">
      <c r="A19" s="651" t="s">
        <v>599</v>
      </c>
      <c r="B19" s="646">
        <v>3260.6839702900006</v>
      </c>
      <c r="C19" s="646">
        <v>3413.9646599000007</v>
      </c>
      <c r="D19" s="646">
        <v>3414.3295247600004</v>
      </c>
      <c r="E19" s="647">
        <v>4568.49488902</v>
      </c>
      <c r="F19" s="648">
        <v>153.28068961000008</v>
      </c>
      <c r="G19" s="649"/>
      <c r="H19" s="647">
        <v>4.700875368684304</v>
      </c>
      <c r="I19" s="646">
        <v>1154.16536426</v>
      </c>
      <c r="J19" s="647"/>
      <c r="K19" s="650">
        <v>33.80357273339422</v>
      </c>
      <c r="M19" s="644"/>
    </row>
    <row r="20" spans="1:13" ht="16.5" customHeight="1">
      <c r="A20" s="651" t="s">
        <v>600</v>
      </c>
      <c r="B20" s="646">
        <v>12827.869842771519</v>
      </c>
      <c r="C20" s="646">
        <v>14176.102950662915</v>
      </c>
      <c r="D20" s="646">
        <v>14029.25638240651</v>
      </c>
      <c r="E20" s="647">
        <v>16969.511055765437</v>
      </c>
      <c r="F20" s="648">
        <v>1348.2331078913958</v>
      </c>
      <c r="G20" s="649"/>
      <c r="H20" s="647">
        <v>10.510186994539259</v>
      </c>
      <c r="I20" s="646">
        <v>2940.254673358928</v>
      </c>
      <c r="J20" s="647"/>
      <c r="K20" s="650">
        <v>20.958022244473167</v>
      </c>
      <c r="M20" s="644"/>
    </row>
    <row r="21" spans="1:13" ht="16.5" customHeight="1">
      <c r="A21" s="645" t="s">
        <v>601</v>
      </c>
      <c r="B21" s="646">
        <v>1373944.8703530082</v>
      </c>
      <c r="C21" s="646">
        <v>1478456.5531649431</v>
      </c>
      <c r="D21" s="646">
        <v>1692264.8722793078</v>
      </c>
      <c r="E21" s="647">
        <v>1952610.079988376</v>
      </c>
      <c r="F21" s="648">
        <v>104511.68281193497</v>
      </c>
      <c r="G21" s="657"/>
      <c r="H21" s="647">
        <v>7.606686779585468</v>
      </c>
      <c r="I21" s="646">
        <v>260345.2077090682</v>
      </c>
      <c r="J21" s="658"/>
      <c r="K21" s="650">
        <v>15.384424269139963</v>
      </c>
      <c r="M21" s="644"/>
    </row>
    <row r="22" spans="1:13" ht="16.5" customHeight="1">
      <c r="A22" s="645" t="s">
        <v>602</v>
      </c>
      <c r="B22" s="646">
        <v>396831.49710430467</v>
      </c>
      <c r="C22" s="646">
        <v>448855.2316585943</v>
      </c>
      <c r="D22" s="646">
        <v>517138.28540345817</v>
      </c>
      <c r="E22" s="646">
        <v>511262.6775570858</v>
      </c>
      <c r="F22" s="648">
        <v>22010.152532007098</v>
      </c>
      <c r="G22" s="659" t="s">
        <v>586</v>
      </c>
      <c r="H22" s="647">
        <v>5.546473173781835</v>
      </c>
      <c r="I22" s="646">
        <v>-9425.141520922354</v>
      </c>
      <c r="J22" s="660" t="s">
        <v>587</v>
      </c>
      <c r="K22" s="650">
        <v>-1.8225572901780223</v>
      </c>
      <c r="M22" s="644"/>
    </row>
    <row r="23" spans="1:13" ht="16.5" customHeight="1">
      <c r="A23" s="637" t="s">
        <v>603</v>
      </c>
      <c r="B23" s="638">
        <v>1877801.5328829</v>
      </c>
      <c r="C23" s="638">
        <v>2052722.5647833562</v>
      </c>
      <c r="D23" s="638">
        <v>2244578.57237777</v>
      </c>
      <c r="E23" s="639">
        <v>2458777.832260941</v>
      </c>
      <c r="F23" s="640">
        <v>174921.03190045618</v>
      </c>
      <c r="G23" s="661"/>
      <c r="H23" s="639">
        <v>9.315203382111855</v>
      </c>
      <c r="I23" s="638">
        <v>214199.25988317095</v>
      </c>
      <c r="J23" s="639"/>
      <c r="K23" s="643">
        <v>9.542961093861877</v>
      </c>
      <c r="M23" s="644"/>
    </row>
    <row r="24" spans="1:13" ht="16.5" customHeight="1">
      <c r="A24" s="645" t="s">
        <v>604</v>
      </c>
      <c r="B24" s="646">
        <v>1376048.568764397</v>
      </c>
      <c r="C24" s="646">
        <v>1543029.0055267103</v>
      </c>
      <c r="D24" s="646">
        <v>1634481.7499847095</v>
      </c>
      <c r="E24" s="647">
        <v>1691065.8790377728</v>
      </c>
      <c r="F24" s="648">
        <v>166980.43676231336</v>
      </c>
      <c r="G24" s="649"/>
      <c r="H24" s="647">
        <v>12.134777837983659</v>
      </c>
      <c r="I24" s="646">
        <v>56584.129053063225</v>
      </c>
      <c r="J24" s="647"/>
      <c r="K24" s="662">
        <v>3.461900327341836</v>
      </c>
      <c r="M24" s="644"/>
    </row>
    <row r="25" spans="1:13" ht="16.5" customHeight="1">
      <c r="A25" s="645" t="s">
        <v>605</v>
      </c>
      <c r="B25" s="646">
        <v>424744.6343087903</v>
      </c>
      <c r="C25" s="646">
        <v>472243.4353851663</v>
      </c>
      <c r="D25" s="646">
        <v>503287.11484016536</v>
      </c>
      <c r="E25" s="647">
        <v>528148.0064954162</v>
      </c>
      <c r="F25" s="648">
        <v>47498.801076375996</v>
      </c>
      <c r="G25" s="649"/>
      <c r="H25" s="647">
        <v>11.182907855604423</v>
      </c>
      <c r="I25" s="646">
        <v>24860.8916552508</v>
      </c>
      <c r="J25" s="647"/>
      <c r="K25" s="662">
        <v>4.939703585128771</v>
      </c>
      <c r="M25" s="644"/>
    </row>
    <row r="26" spans="1:13" ht="16.5" customHeight="1">
      <c r="A26" s="651" t="s">
        <v>606</v>
      </c>
      <c r="B26" s="646">
        <v>270080.36128978006</v>
      </c>
      <c r="C26" s="646">
        <v>311430.62012907</v>
      </c>
      <c r="D26" s="646">
        <v>327482.67803008</v>
      </c>
      <c r="E26" s="647">
        <v>356224.49940938</v>
      </c>
      <c r="F26" s="648">
        <v>41350.25883928995</v>
      </c>
      <c r="G26" s="649"/>
      <c r="H26" s="647">
        <v>15.310353793152547</v>
      </c>
      <c r="I26" s="646">
        <v>28741.821379300032</v>
      </c>
      <c r="J26" s="647"/>
      <c r="K26" s="650">
        <v>8.776592872695401</v>
      </c>
      <c r="M26" s="644"/>
    </row>
    <row r="27" spans="1:13" ht="16.5" customHeight="1">
      <c r="A27" s="651" t="s">
        <v>607</v>
      </c>
      <c r="B27" s="646">
        <v>154664.23425830094</v>
      </c>
      <c r="C27" s="646">
        <v>160812.81040020118</v>
      </c>
      <c r="D27" s="646">
        <v>175804.43157376483</v>
      </c>
      <c r="E27" s="647">
        <v>171923.47540461068</v>
      </c>
      <c r="F27" s="648">
        <v>6148.576141900237</v>
      </c>
      <c r="G27" s="649"/>
      <c r="H27" s="647">
        <v>3.97543502632396</v>
      </c>
      <c r="I27" s="646">
        <v>-3880.9561691541458</v>
      </c>
      <c r="J27" s="647"/>
      <c r="K27" s="650">
        <v>-2.2075417180401145</v>
      </c>
      <c r="M27" s="644"/>
    </row>
    <row r="28" spans="1:13" ht="16.5" customHeight="1">
      <c r="A28" s="651" t="s">
        <v>608</v>
      </c>
      <c r="B28" s="646">
        <v>951303.9344556065</v>
      </c>
      <c r="C28" s="646">
        <v>1070785.570141544</v>
      </c>
      <c r="D28" s="646">
        <v>1131194.6351445443</v>
      </c>
      <c r="E28" s="647">
        <v>1162917.8725423566</v>
      </c>
      <c r="F28" s="648">
        <v>119481.6356859376</v>
      </c>
      <c r="G28" s="649"/>
      <c r="H28" s="647">
        <v>12.559775205209489</v>
      </c>
      <c r="I28" s="646">
        <v>31723.237397812307</v>
      </c>
      <c r="J28" s="647"/>
      <c r="K28" s="650">
        <v>2.804401330435828</v>
      </c>
      <c r="M28" s="644"/>
    </row>
    <row r="29" spans="1:13" ht="16.5" customHeight="1">
      <c r="A29" s="663" t="s">
        <v>609</v>
      </c>
      <c r="B29" s="664">
        <v>501752.96411850315</v>
      </c>
      <c r="C29" s="664">
        <v>509693.55925664573</v>
      </c>
      <c r="D29" s="664">
        <v>610096.8223930605</v>
      </c>
      <c r="E29" s="665">
        <v>767711.9532231684</v>
      </c>
      <c r="F29" s="666">
        <v>7940.595138142584</v>
      </c>
      <c r="G29" s="665"/>
      <c r="H29" s="665">
        <v>1.5825706485048663</v>
      </c>
      <c r="I29" s="664">
        <v>157615.13083010784</v>
      </c>
      <c r="J29" s="665"/>
      <c r="K29" s="667">
        <v>25.83444545930823</v>
      </c>
      <c r="M29" s="644"/>
    </row>
    <row r="30" spans="1:13" ht="16.5" customHeight="1" thickBot="1">
      <c r="A30" s="668" t="s">
        <v>610</v>
      </c>
      <c r="B30" s="669">
        <v>1972197.1553575026</v>
      </c>
      <c r="C30" s="669">
        <v>2158817.421290078</v>
      </c>
      <c r="D30" s="669">
        <v>2353961.9820118616</v>
      </c>
      <c r="E30" s="670">
        <v>2565981.8766705347</v>
      </c>
      <c r="F30" s="671">
        <v>186620.26593257557</v>
      </c>
      <c r="G30" s="670"/>
      <c r="H30" s="670">
        <v>9.462556287824412</v>
      </c>
      <c r="I30" s="669">
        <v>212019.8946586731</v>
      </c>
      <c r="J30" s="670"/>
      <c r="K30" s="672">
        <v>9.006937931829553</v>
      </c>
      <c r="M30" s="644"/>
    </row>
    <row r="31" spans="1:11" ht="19.5" customHeight="1" thickTop="1">
      <c r="A31" s="673" t="s">
        <v>611</v>
      </c>
      <c r="B31" s="674">
        <v>30013.58202228251</v>
      </c>
      <c r="C31" s="620" t="s">
        <v>612</v>
      </c>
      <c r="D31" s="675"/>
      <c r="E31" s="675"/>
      <c r="F31" s="675"/>
      <c r="G31" s="676"/>
      <c r="H31" s="677"/>
      <c r="I31" s="675"/>
      <c r="J31" s="678"/>
      <c r="K31" s="678"/>
    </row>
    <row r="32" spans="1:11" ht="15" customHeight="1">
      <c r="A32" s="679" t="s">
        <v>613</v>
      </c>
      <c r="B32" s="674">
        <v>3549.5336745500013</v>
      </c>
      <c r="C32" s="620" t="s">
        <v>612</v>
      </c>
      <c r="D32" s="675"/>
      <c r="E32" s="675"/>
      <c r="F32" s="675"/>
      <c r="G32" s="676"/>
      <c r="H32" s="677"/>
      <c r="I32" s="675"/>
      <c r="J32" s="678"/>
      <c r="K32" s="678"/>
    </row>
    <row r="33" spans="1:11" ht="16.5" customHeight="1">
      <c r="A33" s="680" t="s">
        <v>614</v>
      </c>
      <c r="B33" s="620"/>
      <c r="C33" s="620"/>
      <c r="D33" s="675"/>
      <c r="E33" s="675"/>
      <c r="F33" s="675"/>
      <c r="G33" s="676"/>
      <c r="H33" s="677"/>
      <c r="I33" s="675"/>
      <c r="J33" s="678"/>
      <c r="K33" s="678"/>
    </row>
    <row r="34" spans="1:11" ht="16.5" customHeight="1">
      <c r="A34" s="681" t="s">
        <v>615</v>
      </c>
      <c r="B34" s="620"/>
      <c r="C34" s="620"/>
      <c r="D34" s="675"/>
      <c r="E34" s="675"/>
      <c r="F34" s="675"/>
      <c r="G34" s="676"/>
      <c r="H34" s="677"/>
      <c r="I34" s="675"/>
      <c r="J34" s="678"/>
      <c r="K34" s="678"/>
    </row>
    <row r="35" spans="1:11" ht="16.5" customHeight="1">
      <c r="A35" s="682" t="s">
        <v>616</v>
      </c>
      <c r="B35" s="683">
        <v>0.812288962773125</v>
      </c>
      <c r="C35" s="684">
        <v>0.8307921100531085</v>
      </c>
      <c r="D35" s="684">
        <v>0.9199970076590531</v>
      </c>
      <c r="E35" s="684">
        <v>0.9254120110051479</v>
      </c>
      <c r="F35" s="685">
        <v>0.01850314727998348</v>
      </c>
      <c r="G35" s="686"/>
      <c r="H35" s="685">
        <v>2.2779020924788154</v>
      </c>
      <c r="I35" s="685">
        <v>0.005415003346094793</v>
      </c>
      <c r="J35" s="685"/>
      <c r="K35" s="685">
        <v>0.5885892346403773</v>
      </c>
    </row>
    <row r="36" spans="1:11" ht="16.5" customHeight="1">
      <c r="A36" s="682" t="s">
        <v>617</v>
      </c>
      <c r="B36" s="683">
        <v>2.63157901091805</v>
      </c>
      <c r="C36" s="684">
        <v>2.714566741047709</v>
      </c>
      <c r="D36" s="684">
        <v>2.9877941928571294</v>
      </c>
      <c r="E36" s="684">
        <v>2.9630570533567195</v>
      </c>
      <c r="F36" s="685">
        <v>0.0829877301296591</v>
      </c>
      <c r="G36" s="686"/>
      <c r="H36" s="685">
        <v>3.153533668772806</v>
      </c>
      <c r="I36" s="685">
        <v>-0.0247371395004099</v>
      </c>
      <c r="J36" s="685"/>
      <c r="K36" s="685">
        <v>-0.8279398748263376</v>
      </c>
    </row>
    <row r="37" spans="1:11" ht="16.5" customHeight="1">
      <c r="A37" s="682" t="s">
        <v>618</v>
      </c>
      <c r="B37" s="687">
        <v>3.5911400315190933</v>
      </c>
      <c r="C37" s="688">
        <v>3.611242810731851</v>
      </c>
      <c r="D37" s="688">
        <v>4.103036833555704</v>
      </c>
      <c r="E37" s="688">
        <v>4.308228963062883</v>
      </c>
      <c r="F37" s="685">
        <v>0.020102779212757493</v>
      </c>
      <c r="G37" s="686"/>
      <c r="H37" s="685">
        <v>0.5597882298188687</v>
      </c>
      <c r="I37" s="685">
        <v>0.20519212950717947</v>
      </c>
      <c r="J37" s="685"/>
      <c r="K37" s="685">
        <v>5.000981902698625</v>
      </c>
    </row>
    <row r="38" spans="1:11" ht="16.5" customHeight="1">
      <c r="A38" s="689"/>
      <c r="B38" s="620"/>
      <c r="C38" s="620"/>
      <c r="D38" s="620"/>
      <c r="E38" s="620"/>
      <c r="F38" s="620"/>
      <c r="G38" s="620"/>
      <c r="H38" s="620"/>
      <c r="I38" s="620"/>
      <c r="J38" s="620"/>
      <c r="K38" s="620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A1">
      <selection activeCell="K21" sqref="K21"/>
    </sheetView>
  </sheetViews>
  <sheetFormatPr defaultColWidth="11.00390625" defaultRowHeight="16.5" customHeight="1"/>
  <cols>
    <col min="1" max="1" width="46.7109375" style="690" bestFit="1" customWidth="1"/>
    <col min="2" max="2" width="11.8515625" style="690" bestFit="1" customWidth="1"/>
    <col min="3" max="3" width="12.28125" style="690" bestFit="1" customWidth="1"/>
    <col min="4" max="4" width="12.00390625" style="690" customWidth="1"/>
    <col min="5" max="5" width="12.28125" style="690" bestFit="1" customWidth="1"/>
    <col min="6" max="6" width="10.28125" style="690" bestFit="1" customWidth="1"/>
    <col min="7" max="7" width="2.421875" style="690" bestFit="1" customWidth="1"/>
    <col min="8" max="8" width="7.140625" style="690" bestFit="1" customWidth="1"/>
    <col min="9" max="9" width="9.28125" style="690" bestFit="1" customWidth="1"/>
    <col min="10" max="10" width="2.140625" style="690" customWidth="1"/>
    <col min="11" max="11" width="7.7109375" style="690" bestFit="1" customWidth="1"/>
    <col min="12" max="16384" width="11.00390625" style="619" customWidth="1"/>
  </cols>
  <sheetData>
    <row r="1" spans="1:11" ht="24.75" customHeight="1">
      <c r="A1" s="1607" t="s">
        <v>619</v>
      </c>
      <c r="B1" s="1607"/>
      <c r="C1" s="1607"/>
      <c r="D1" s="1607"/>
      <c r="E1" s="1607"/>
      <c r="F1" s="1607"/>
      <c r="G1" s="1607"/>
      <c r="H1" s="1607"/>
      <c r="I1" s="1607"/>
      <c r="J1" s="1607"/>
      <c r="K1" s="1607"/>
    </row>
    <row r="2" spans="1:11" ht="16.5" customHeight="1">
      <c r="A2" s="1616" t="s">
        <v>26</v>
      </c>
      <c r="B2" s="1616"/>
      <c r="C2" s="1616"/>
      <c r="D2" s="1616"/>
      <c r="E2" s="1616"/>
      <c r="F2" s="1616"/>
      <c r="G2" s="1616"/>
      <c r="H2" s="1616"/>
      <c r="I2" s="1616"/>
      <c r="J2" s="1616"/>
      <c r="K2" s="1616"/>
    </row>
    <row r="3" spans="5:11" ht="16.5" customHeight="1" thickBot="1">
      <c r="E3" s="691"/>
      <c r="I3" s="1609" t="s">
        <v>76</v>
      </c>
      <c r="J3" s="1609"/>
      <c r="K3" s="1609"/>
    </row>
    <row r="4" spans="1:11" ht="13.5" thickTop="1">
      <c r="A4" s="622"/>
      <c r="B4" s="692">
        <v>2015</v>
      </c>
      <c r="C4" s="692">
        <v>2016</v>
      </c>
      <c r="D4" s="692">
        <v>2016</v>
      </c>
      <c r="E4" s="693">
        <v>2017</v>
      </c>
      <c r="F4" s="1617" t="s">
        <v>578</v>
      </c>
      <c r="G4" s="1618"/>
      <c r="H4" s="1618"/>
      <c r="I4" s="1618"/>
      <c r="J4" s="1618"/>
      <c r="K4" s="1619"/>
    </row>
    <row r="5" spans="1:11" ht="12.75">
      <c r="A5" s="694" t="s">
        <v>620</v>
      </c>
      <c r="B5" s="695" t="s">
        <v>580</v>
      </c>
      <c r="C5" s="627" t="s">
        <v>581</v>
      </c>
      <c r="D5" s="627" t="s">
        <v>582</v>
      </c>
      <c r="E5" s="628" t="s">
        <v>583</v>
      </c>
      <c r="F5" s="1612" t="s">
        <v>42</v>
      </c>
      <c r="G5" s="1613"/>
      <c r="H5" s="1614"/>
      <c r="I5" s="1612" t="s">
        <v>105</v>
      </c>
      <c r="J5" s="1613"/>
      <c r="K5" s="1615"/>
    </row>
    <row r="6" spans="1:11" ht="12.75">
      <c r="A6" s="694"/>
      <c r="B6" s="696"/>
      <c r="C6" s="696"/>
      <c r="D6" s="697"/>
      <c r="E6" s="698"/>
      <c r="F6" s="699" t="s">
        <v>78</v>
      </c>
      <c r="G6" s="700" t="s">
        <v>247</v>
      </c>
      <c r="H6" s="701" t="s">
        <v>584</v>
      </c>
      <c r="I6" s="696" t="s">
        <v>78</v>
      </c>
      <c r="J6" s="700" t="s">
        <v>247</v>
      </c>
      <c r="K6" s="702" t="s">
        <v>584</v>
      </c>
    </row>
    <row r="7" spans="1:11" ht="16.5" customHeight="1">
      <c r="A7" s="637" t="s">
        <v>621</v>
      </c>
      <c r="B7" s="638">
        <v>726683.8906569998</v>
      </c>
      <c r="C7" s="638">
        <v>904527.286865</v>
      </c>
      <c r="D7" s="638">
        <v>917630.90047061</v>
      </c>
      <c r="E7" s="639">
        <v>943248.85396562</v>
      </c>
      <c r="F7" s="640">
        <v>177843.39620800025</v>
      </c>
      <c r="G7" s="703"/>
      <c r="H7" s="639">
        <v>24.47328177967601</v>
      </c>
      <c r="I7" s="638">
        <v>25617.953495010035</v>
      </c>
      <c r="J7" s="704"/>
      <c r="K7" s="643">
        <v>2.7917492187623347</v>
      </c>
    </row>
    <row r="8" spans="1:11" ht="16.5" customHeight="1">
      <c r="A8" s="651" t="s">
        <v>622</v>
      </c>
      <c r="B8" s="646">
        <v>19527.07339061</v>
      </c>
      <c r="C8" s="646">
        <v>25499.61422283</v>
      </c>
      <c r="D8" s="646">
        <v>28206.181776740003</v>
      </c>
      <c r="E8" s="647">
        <v>27458.71917107</v>
      </c>
      <c r="F8" s="648">
        <v>5972.540832220002</v>
      </c>
      <c r="G8" s="705"/>
      <c r="H8" s="647">
        <v>30.585949633865884</v>
      </c>
      <c r="I8" s="646">
        <v>-747.4626056700035</v>
      </c>
      <c r="J8" s="647"/>
      <c r="K8" s="650">
        <v>-2.6499957051485517</v>
      </c>
    </row>
    <row r="9" spans="1:11" ht="16.5" customHeight="1">
      <c r="A9" s="651" t="s">
        <v>623</v>
      </c>
      <c r="B9" s="646">
        <v>4095.8827999999994</v>
      </c>
      <c r="C9" s="646">
        <v>3467.29392</v>
      </c>
      <c r="D9" s="646">
        <v>29.838400000000004</v>
      </c>
      <c r="E9" s="647">
        <v>10.159590000000001</v>
      </c>
      <c r="F9" s="648">
        <v>-628.5888799999993</v>
      </c>
      <c r="G9" s="705"/>
      <c r="H9" s="647">
        <v>-15.346847326783847</v>
      </c>
      <c r="I9" s="646">
        <v>-19.678810000000002</v>
      </c>
      <c r="J9" s="647"/>
      <c r="K9" s="650">
        <v>-65.95129095393855</v>
      </c>
    </row>
    <row r="10" spans="1:11" ht="16.5" customHeight="1">
      <c r="A10" s="651" t="s">
        <v>624</v>
      </c>
      <c r="B10" s="646">
        <v>0</v>
      </c>
      <c r="C10" s="646">
        <v>0</v>
      </c>
      <c r="D10" s="646">
        <v>2384.0881600000002</v>
      </c>
      <c r="E10" s="646">
        <v>2319.28926</v>
      </c>
      <c r="F10" s="648">
        <v>0</v>
      </c>
      <c r="G10" s="705"/>
      <c r="H10" s="647"/>
      <c r="I10" s="646">
        <v>-64.79890000000023</v>
      </c>
      <c r="J10" s="647"/>
      <c r="K10" s="650">
        <v>0</v>
      </c>
    </row>
    <row r="11" spans="1:11" ht="16.5" customHeight="1">
      <c r="A11" s="651" t="s">
        <v>625</v>
      </c>
      <c r="B11" s="646">
        <v>703060.9344663898</v>
      </c>
      <c r="C11" s="646">
        <v>875560.37872217</v>
      </c>
      <c r="D11" s="646">
        <v>887010.79213387</v>
      </c>
      <c r="E11" s="647">
        <v>913460.6859445501</v>
      </c>
      <c r="F11" s="648">
        <v>172499.4442557802</v>
      </c>
      <c r="G11" s="705"/>
      <c r="H11" s="647">
        <v>24.5354898557554</v>
      </c>
      <c r="I11" s="646">
        <v>26449.893810680136</v>
      </c>
      <c r="J11" s="647"/>
      <c r="K11" s="650">
        <v>2.9819134158503284</v>
      </c>
    </row>
    <row r="12" spans="1:11" ht="16.5" customHeight="1">
      <c r="A12" s="637" t="s">
        <v>626</v>
      </c>
      <c r="B12" s="638">
        <v>18526.62447425</v>
      </c>
      <c r="C12" s="638">
        <v>16337.764474290001</v>
      </c>
      <c r="D12" s="638">
        <v>16408.71187425</v>
      </c>
      <c r="E12" s="639">
        <v>22273.60014425</v>
      </c>
      <c r="F12" s="640">
        <v>-2188.8599999599974</v>
      </c>
      <c r="G12" s="703"/>
      <c r="H12" s="639">
        <v>-11.814672462338056</v>
      </c>
      <c r="I12" s="638">
        <v>5864.8882699999995</v>
      </c>
      <c r="J12" s="639"/>
      <c r="K12" s="643">
        <v>35.74252698777471</v>
      </c>
    </row>
    <row r="13" spans="1:11" ht="16.5" customHeight="1">
      <c r="A13" s="651" t="s">
        <v>627</v>
      </c>
      <c r="B13" s="646">
        <v>17968.91247425</v>
      </c>
      <c r="C13" s="646">
        <v>15819.93247429</v>
      </c>
      <c r="D13" s="646">
        <v>16099.85087425</v>
      </c>
      <c r="E13" s="647">
        <v>17417.36437425</v>
      </c>
      <c r="F13" s="648">
        <v>-2148.979999959998</v>
      </c>
      <c r="G13" s="705"/>
      <c r="H13" s="647">
        <v>-11.959432731611065</v>
      </c>
      <c r="I13" s="646">
        <v>1317.513499999999</v>
      </c>
      <c r="J13" s="647"/>
      <c r="K13" s="650">
        <v>8.183389462987027</v>
      </c>
    </row>
    <row r="14" spans="1:11" ht="16.5" customHeight="1">
      <c r="A14" s="651" t="s">
        <v>628</v>
      </c>
      <c r="B14" s="646">
        <v>28.7</v>
      </c>
      <c r="C14" s="646">
        <v>0</v>
      </c>
      <c r="D14" s="646">
        <v>0</v>
      </c>
      <c r="E14" s="647">
        <v>4140</v>
      </c>
      <c r="F14" s="648">
        <v>-28.7</v>
      </c>
      <c r="G14" s="705"/>
      <c r="H14" s="647">
        <v>-100</v>
      </c>
      <c r="I14" s="646">
        <v>4140</v>
      </c>
      <c r="J14" s="647"/>
      <c r="K14" s="650"/>
    </row>
    <row r="15" spans="1:11" ht="16.5" customHeight="1">
      <c r="A15" s="651" t="s">
        <v>629</v>
      </c>
      <c r="B15" s="646">
        <v>529.012</v>
      </c>
      <c r="C15" s="646">
        <v>517.832</v>
      </c>
      <c r="D15" s="646">
        <v>308.861</v>
      </c>
      <c r="E15" s="647">
        <v>716.2357700000002</v>
      </c>
      <c r="F15" s="648">
        <v>-11.17999999999995</v>
      </c>
      <c r="G15" s="705"/>
      <c r="H15" s="647">
        <v>-2.113373609672361</v>
      </c>
      <c r="I15" s="646">
        <v>407.37477000000024</v>
      </c>
      <c r="J15" s="647"/>
      <c r="K15" s="650">
        <v>131.89582692538076</v>
      </c>
    </row>
    <row r="16" spans="1:11" ht="16.5" customHeight="1">
      <c r="A16" s="651" t="s">
        <v>630</v>
      </c>
      <c r="B16" s="646">
        <v>0</v>
      </c>
      <c r="C16" s="646">
        <v>0</v>
      </c>
      <c r="D16" s="646">
        <v>0</v>
      </c>
      <c r="E16" s="647">
        <v>0</v>
      </c>
      <c r="F16" s="648">
        <v>0</v>
      </c>
      <c r="G16" s="705"/>
      <c r="H16" s="647"/>
      <c r="I16" s="646">
        <v>0</v>
      </c>
      <c r="J16" s="647"/>
      <c r="K16" s="650"/>
    </row>
    <row r="17" spans="1:11" ht="16.5" customHeight="1">
      <c r="A17" s="706" t="s">
        <v>631</v>
      </c>
      <c r="B17" s="638">
        <v>31</v>
      </c>
      <c r="C17" s="638">
        <v>31</v>
      </c>
      <c r="D17" s="638">
        <v>31</v>
      </c>
      <c r="E17" s="639">
        <v>31</v>
      </c>
      <c r="F17" s="640">
        <v>0</v>
      </c>
      <c r="G17" s="703"/>
      <c r="H17" s="639">
        <v>0</v>
      </c>
      <c r="I17" s="638">
        <v>0</v>
      </c>
      <c r="J17" s="639"/>
      <c r="K17" s="643">
        <v>0</v>
      </c>
    </row>
    <row r="18" spans="1:11" ht="16.5" customHeight="1">
      <c r="A18" s="637" t="s">
        <v>632</v>
      </c>
      <c r="B18" s="638">
        <v>2423.7671835200003</v>
      </c>
      <c r="C18" s="638">
        <v>2423.7671835200003</v>
      </c>
      <c r="D18" s="638">
        <v>2423.7671835200003</v>
      </c>
      <c r="E18" s="639">
        <v>3448.5718692200003</v>
      </c>
      <c r="F18" s="640">
        <v>0</v>
      </c>
      <c r="G18" s="703"/>
      <c r="H18" s="639">
        <v>0</v>
      </c>
      <c r="I18" s="638">
        <v>1024.8046857</v>
      </c>
      <c r="J18" s="639"/>
      <c r="K18" s="643">
        <v>42.281482011473216</v>
      </c>
    </row>
    <row r="19" spans="1:11" ht="16.5" customHeight="1">
      <c r="A19" s="651" t="s">
        <v>633</v>
      </c>
      <c r="B19" s="646">
        <v>2407.7671835200003</v>
      </c>
      <c r="C19" s="646">
        <v>2407.7671835200003</v>
      </c>
      <c r="D19" s="646">
        <v>2407.7671835200003</v>
      </c>
      <c r="E19" s="647">
        <v>3432.5718692200003</v>
      </c>
      <c r="F19" s="648">
        <v>0</v>
      </c>
      <c r="G19" s="705"/>
      <c r="H19" s="647">
        <v>0</v>
      </c>
      <c r="I19" s="646">
        <v>1024.8046857</v>
      </c>
      <c r="J19" s="647"/>
      <c r="K19" s="650">
        <v>42.562449256485074</v>
      </c>
    </row>
    <row r="20" spans="1:11" ht="16.5" customHeight="1">
      <c r="A20" s="651" t="s">
        <v>634</v>
      </c>
      <c r="B20" s="646">
        <v>16</v>
      </c>
      <c r="C20" s="646">
        <v>16</v>
      </c>
      <c r="D20" s="646">
        <v>16</v>
      </c>
      <c r="E20" s="647">
        <v>16</v>
      </c>
      <c r="F20" s="648">
        <v>0</v>
      </c>
      <c r="G20" s="705"/>
      <c r="H20" s="647">
        <v>0</v>
      </c>
      <c r="I20" s="646">
        <v>0</v>
      </c>
      <c r="J20" s="647"/>
      <c r="K20" s="650">
        <v>0</v>
      </c>
    </row>
    <row r="21" spans="1:11" ht="16.5" customHeight="1">
      <c r="A21" s="637" t="s">
        <v>635</v>
      </c>
      <c r="B21" s="638">
        <v>3261.50328125</v>
      </c>
      <c r="C21" s="638">
        <v>2111.7519</v>
      </c>
      <c r="D21" s="638">
        <v>6710.15287789</v>
      </c>
      <c r="E21" s="639">
        <v>8280.21026304</v>
      </c>
      <c r="F21" s="640">
        <v>-1149.7513812499997</v>
      </c>
      <c r="G21" s="703"/>
      <c r="H21" s="639">
        <v>-35.252191462132984</v>
      </c>
      <c r="I21" s="638">
        <v>1570.0573851500003</v>
      </c>
      <c r="J21" s="639"/>
      <c r="K21" s="643">
        <v>23.39823568436645</v>
      </c>
    </row>
    <row r="22" spans="1:11" ht="16.5" customHeight="1">
      <c r="A22" s="651" t="s">
        <v>636</v>
      </c>
      <c r="B22" s="646">
        <v>3261.50328125</v>
      </c>
      <c r="C22" s="646">
        <v>2111.7519</v>
      </c>
      <c r="D22" s="646">
        <v>5910.15287789</v>
      </c>
      <c r="E22" s="647">
        <v>7727.2102630399995</v>
      </c>
      <c r="F22" s="648">
        <v>-1149.7513812499997</v>
      </c>
      <c r="G22" s="705"/>
      <c r="H22" s="647">
        <v>-35.252191462132984</v>
      </c>
      <c r="I22" s="646">
        <v>1817.0573851499994</v>
      </c>
      <c r="J22" s="647"/>
      <c r="K22" s="650">
        <v>30.744676537008836</v>
      </c>
    </row>
    <row r="23" spans="1:11" ht="16.5" customHeight="1">
      <c r="A23" s="651" t="s">
        <v>637</v>
      </c>
      <c r="B23" s="646">
        <v>0</v>
      </c>
      <c r="C23" s="646">
        <v>0</v>
      </c>
      <c r="D23" s="646">
        <v>800</v>
      </c>
      <c r="E23" s="647">
        <v>553</v>
      </c>
      <c r="F23" s="648">
        <v>0</v>
      </c>
      <c r="G23" s="705"/>
      <c r="H23" s="647"/>
      <c r="I23" s="646">
        <v>-247</v>
      </c>
      <c r="J23" s="647"/>
      <c r="K23" s="650">
        <v>-30.875000000000004</v>
      </c>
    </row>
    <row r="24" spans="1:11" ht="16.5" customHeight="1">
      <c r="A24" s="637" t="s">
        <v>638</v>
      </c>
      <c r="B24" s="638">
        <v>4695.79921251</v>
      </c>
      <c r="C24" s="638">
        <v>4561.23191726</v>
      </c>
      <c r="D24" s="638">
        <v>4449.79700387</v>
      </c>
      <c r="E24" s="639">
        <v>4327.5895597399995</v>
      </c>
      <c r="F24" s="640">
        <v>-134.56729524999992</v>
      </c>
      <c r="G24" s="703"/>
      <c r="H24" s="639">
        <v>-2.865695255697932</v>
      </c>
      <c r="I24" s="638">
        <v>-122.20744413000011</v>
      </c>
      <c r="J24" s="639"/>
      <c r="K24" s="643">
        <v>-2.746359980550034</v>
      </c>
    </row>
    <row r="25" spans="1:11" ht="16.5" customHeight="1">
      <c r="A25" s="637" t="s">
        <v>639</v>
      </c>
      <c r="B25" s="638">
        <v>31359.275666210004</v>
      </c>
      <c r="C25" s="638">
        <v>31024.268373769995</v>
      </c>
      <c r="D25" s="638">
        <v>33875.37749902</v>
      </c>
      <c r="E25" s="639">
        <v>38024.311056260005</v>
      </c>
      <c r="F25" s="640">
        <v>-335.0072924400083</v>
      </c>
      <c r="G25" s="703"/>
      <c r="H25" s="639">
        <v>-1.0682877245184037</v>
      </c>
      <c r="I25" s="638">
        <v>4148.933557240001</v>
      </c>
      <c r="J25" s="639"/>
      <c r="K25" s="643">
        <v>12.247637852478627</v>
      </c>
    </row>
    <row r="26" spans="1:11" ht="16.5" customHeight="1">
      <c r="A26" s="707" t="s">
        <v>640</v>
      </c>
      <c r="B26" s="708">
        <v>786981.8604747398</v>
      </c>
      <c r="C26" s="708">
        <v>961017.07071384</v>
      </c>
      <c r="D26" s="708">
        <v>981529.70690916</v>
      </c>
      <c r="E26" s="709">
        <v>1019634.1368581301</v>
      </c>
      <c r="F26" s="710">
        <v>174035.21023910015</v>
      </c>
      <c r="G26" s="711"/>
      <c r="H26" s="709">
        <v>22.114259423224183</v>
      </c>
      <c r="I26" s="708">
        <v>38104.42994897009</v>
      </c>
      <c r="J26" s="709"/>
      <c r="K26" s="712">
        <v>3.8821473951064664</v>
      </c>
    </row>
    <row r="27" spans="1:11" ht="16.5" customHeight="1">
      <c r="A27" s="637" t="s">
        <v>641</v>
      </c>
      <c r="B27" s="638">
        <v>522898.4435030701</v>
      </c>
      <c r="C27" s="638">
        <v>568425.51785305</v>
      </c>
      <c r="D27" s="638">
        <v>547052.99109699</v>
      </c>
      <c r="E27" s="639">
        <v>570716.6107794101</v>
      </c>
      <c r="F27" s="640">
        <v>45527.07434997993</v>
      </c>
      <c r="G27" s="703"/>
      <c r="H27" s="639">
        <v>8.706676203696258</v>
      </c>
      <c r="I27" s="638">
        <v>23663.61968242016</v>
      </c>
      <c r="J27" s="639"/>
      <c r="K27" s="643">
        <v>4.325654016618787</v>
      </c>
    </row>
    <row r="28" spans="1:12" ht="16.5" customHeight="1">
      <c r="A28" s="651" t="s">
        <v>642</v>
      </c>
      <c r="B28" s="646">
        <v>270080.36128978006</v>
      </c>
      <c r="C28" s="646">
        <v>311430.62012907</v>
      </c>
      <c r="D28" s="646">
        <v>327482.67803008</v>
      </c>
      <c r="E28" s="647">
        <v>356224.49940938</v>
      </c>
      <c r="F28" s="648">
        <v>41350.25883928995</v>
      </c>
      <c r="G28" s="705"/>
      <c r="H28" s="647">
        <v>15.310353793152547</v>
      </c>
      <c r="I28" s="646">
        <v>28741.821379300032</v>
      </c>
      <c r="J28" s="647"/>
      <c r="K28" s="650">
        <v>8.776592872695401</v>
      </c>
      <c r="L28" s="713"/>
    </row>
    <row r="29" spans="1:11" ht="16.5" customHeight="1">
      <c r="A29" s="651" t="s">
        <v>643</v>
      </c>
      <c r="B29" s="646">
        <v>47292.02360718001</v>
      </c>
      <c r="C29" s="646">
        <v>44053.10427673</v>
      </c>
      <c r="D29" s="646">
        <v>55901.05182258001</v>
      </c>
      <c r="E29" s="647">
        <v>51328.65899437002</v>
      </c>
      <c r="F29" s="648">
        <v>-3238.9193304500077</v>
      </c>
      <c r="G29" s="705"/>
      <c r="H29" s="647">
        <v>-6.848764513342299</v>
      </c>
      <c r="I29" s="646">
        <v>-4572.392828209995</v>
      </c>
      <c r="J29" s="647"/>
      <c r="K29" s="650">
        <v>-8.179439704859142</v>
      </c>
    </row>
    <row r="30" spans="1:11" ht="16.5" customHeight="1">
      <c r="A30" s="651" t="s">
        <v>644</v>
      </c>
      <c r="B30" s="646">
        <v>174939.83073156</v>
      </c>
      <c r="C30" s="646">
        <v>173789.19635518</v>
      </c>
      <c r="D30" s="646">
        <v>134715.85834726001</v>
      </c>
      <c r="E30" s="647">
        <v>133599.75130207007</v>
      </c>
      <c r="F30" s="648">
        <v>-1150.6343763800105</v>
      </c>
      <c r="G30" s="705"/>
      <c r="H30" s="647">
        <v>-0.6577315020646298</v>
      </c>
      <c r="I30" s="646">
        <v>-1116.1070451899432</v>
      </c>
      <c r="J30" s="647"/>
      <c r="K30" s="650">
        <v>-0.8284897256215595</v>
      </c>
    </row>
    <row r="31" spans="1:11" ht="16.5" customHeight="1">
      <c r="A31" s="651" t="s">
        <v>645</v>
      </c>
      <c r="B31" s="646">
        <v>11483.83710593</v>
      </c>
      <c r="C31" s="646">
        <v>13863.430000849998</v>
      </c>
      <c r="D31" s="646">
        <v>13738.88305825</v>
      </c>
      <c r="E31" s="647">
        <v>12981.311686230001</v>
      </c>
      <c r="F31" s="648">
        <v>2379.592894919997</v>
      </c>
      <c r="G31" s="705"/>
      <c r="H31" s="647">
        <v>20.721235184459623</v>
      </c>
      <c r="I31" s="646">
        <v>-757.5713720199983</v>
      </c>
      <c r="J31" s="647"/>
      <c r="K31" s="650">
        <v>-5.514068129177995</v>
      </c>
    </row>
    <row r="32" spans="1:11" ht="16.5" customHeight="1">
      <c r="A32" s="651" t="s">
        <v>646</v>
      </c>
      <c r="B32" s="646">
        <v>5815.50033796</v>
      </c>
      <c r="C32" s="646">
        <v>4602.74198984</v>
      </c>
      <c r="D32" s="646">
        <v>5551.38263457</v>
      </c>
      <c r="E32" s="647">
        <v>3305.69086337</v>
      </c>
      <c r="F32" s="648">
        <v>-1212.75834812</v>
      </c>
      <c r="G32" s="705"/>
      <c r="H32" s="647">
        <v>-20.85389523931176</v>
      </c>
      <c r="I32" s="646">
        <v>-2245.6917712</v>
      </c>
      <c r="J32" s="647"/>
      <c r="K32" s="650">
        <v>-40.452837050277424</v>
      </c>
    </row>
    <row r="33" spans="1:11" ht="16.5" customHeight="1">
      <c r="A33" s="651" t="s">
        <v>647</v>
      </c>
      <c r="B33" s="646">
        <v>13286.890430659998</v>
      </c>
      <c r="C33" s="646">
        <v>20686.425101379995</v>
      </c>
      <c r="D33" s="646">
        <v>9663.13720425</v>
      </c>
      <c r="E33" s="647">
        <v>13276.698523990002</v>
      </c>
      <c r="F33" s="648">
        <v>7399.534670719997</v>
      </c>
      <c r="G33" s="705"/>
      <c r="H33" s="647">
        <v>55.6904921383659</v>
      </c>
      <c r="I33" s="646">
        <v>3613.5613197400016</v>
      </c>
      <c r="J33" s="647"/>
      <c r="K33" s="650">
        <v>37.395322485441895</v>
      </c>
    </row>
    <row r="34" spans="1:11" ht="16.5" customHeight="1">
      <c r="A34" s="637" t="s">
        <v>648</v>
      </c>
      <c r="B34" s="638">
        <v>33813.099451639944</v>
      </c>
      <c r="C34" s="638">
        <v>76197.41775799006</v>
      </c>
      <c r="D34" s="638">
        <v>115018.4562489799</v>
      </c>
      <c r="E34" s="639">
        <v>201611.3826258598</v>
      </c>
      <c r="F34" s="640">
        <v>42384.31830635011</v>
      </c>
      <c r="G34" s="703"/>
      <c r="H34" s="639">
        <v>125.34881153669117</v>
      </c>
      <c r="I34" s="638">
        <v>86592.92637687991</v>
      </c>
      <c r="J34" s="639"/>
      <c r="K34" s="643">
        <v>75.28611424711929</v>
      </c>
    </row>
    <row r="35" spans="1:11" ht="16.5" customHeight="1">
      <c r="A35" s="637" t="s">
        <v>649</v>
      </c>
      <c r="B35" s="638">
        <v>60000</v>
      </c>
      <c r="C35" s="638">
        <v>101150</v>
      </c>
      <c r="D35" s="638">
        <v>0</v>
      </c>
      <c r="E35" s="639">
        <v>2000</v>
      </c>
      <c r="F35" s="640">
        <v>41150</v>
      </c>
      <c r="G35" s="703"/>
      <c r="H35" s="639">
        <v>68.58333333333333</v>
      </c>
      <c r="I35" s="638">
        <v>2000</v>
      </c>
      <c r="J35" s="639"/>
      <c r="K35" s="643"/>
    </row>
    <row r="36" spans="1:11" ht="16.5" customHeight="1">
      <c r="A36" s="637" t="s">
        <v>650</v>
      </c>
      <c r="B36" s="638">
        <v>5000</v>
      </c>
      <c r="C36" s="638">
        <v>10000</v>
      </c>
      <c r="D36" s="638">
        <v>0</v>
      </c>
      <c r="E36" s="639">
        <v>0</v>
      </c>
      <c r="F36" s="640">
        <v>5000</v>
      </c>
      <c r="G36" s="703"/>
      <c r="H36" s="639">
        <v>100</v>
      </c>
      <c r="I36" s="638">
        <v>0</v>
      </c>
      <c r="J36" s="639"/>
      <c r="K36" s="643"/>
    </row>
    <row r="37" spans="1:11" ht="16.5" customHeight="1">
      <c r="A37" s="637" t="s">
        <v>651</v>
      </c>
      <c r="B37" s="638">
        <v>0</v>
      </c>
      <c r="C37" s="638">
        <v>0</v>
      </c>
      <c r="D37" s="638">
        <v>49080</v>
      </c>
      <c r="E37" s="639">
        <v>45300</v>
      </c>
      <c r="F37" s="640">
        <v>0</v>
      </c>
      <c r="G37" s="703"/>
      <c r="H37" s="639"/>
      <c r="I37" s="638">
        <v>-3780</v>
      </c>
      <c r="J37" s="639"/>
      <c r="K37" s="643"/>
    </row>
    <row r="38" spans="1:11" ht="16.5" customHeight="1">
      <c r="A38" s="637" t="s">
        <v>652</v>
      </c>
      <c r="B38" s="638">
        <v>5995.9684025999995</v>
      </c>
      <c r="C38" s="638">
        <v>5572.06408213</v>
      </c>
      <c r="D38" s="638">
        <v>4425.245210950001</v>
      </c>
      <c r="E38" s="639">
        <v>3500.6505941599994</v>
      </c>
      <c r="F38" s="640">
        <v>-423.9043204699992</v>
      </c>
      <c r="G38" s="703"/>
      <c r="H38" s="639">
        <v>-7.069822454137414</v>
      </c>
      <c r="I38" s="638">
        <v>-924.5946167900015</v>
      </c>
      <c r="J38" s="639"/>
      <c r="K38" s="643">
        <v>-20.89363578095397</v>
      </c>
    </row>
    <row r="39" spans="1:11" ht="16.5" customHeight="1">
      <c r="A39" s="651" t="s">
        <v>653</v>
      </c>
      <c r="B39" s="646">
        <v>8.809602600000382</v>
      </c>
      <c r="C39" s="646">
        <v>44.96120213000012</v>
      </c>
      <c r="D39" s="646">
        <v>3.194330950000763</v>
      </c>
      <c r="E39" s="647">
        <v>130.56945415999985</v>
      </c>
      <c r="F39" s="648">
        <v>36.151599529999736</v>
      </c>
      <c r="G39" s="705"/>
      <c r="H39" s="647">
        <v>410.3658379550307</v>
      </c>
      <c r="I39" s="646">
        <v>127.37512320999909</v>
      </c>
      <c r="J39" s="647"/>
      <c r="K39" s="650">
        <v>3987.5368333380948</v>
      </c>
    </row>
    <row r="40" spans="1:11" ht="16.5" customHeight="1">
      <c r="A40" s="651" t="s">
        <v>654</v>
      </c>
      <c r="B40" s="646">
        <v>0</v>
      </c>
      <c r="C40" s="646">
        <v>0</v>
      </c>
      <c r="D40" s="646">
        <v>0</v>
      </c>
      <c r="E40" s="647">
        <v>0</v>
      </c>
      <c r="F40" s="648">
        <v>0</v>
      </c>
      <c r="G40" s="705"/>
      <c r="H40" s="647"/>
      <c r="I40" s="646">
        <v>0</v>
      </c>
      <c r="J40" s="647"/>
      <c r="K40" s="650"/>
    </row>
    <row r="41" spans="1:11" ht="16.5" customHeight="1">
      <c r="A41" s="651" t="s">
        <v>655</v>
      </c>
      <c r="B41" s="646">
        <v>0</v>
      </c>
      <c r="C41" s="646">
        <v>0</v>
      </c>
      <c r="D41" s="646">
        <v>0</v>
      </c>
      <c r="E41" s="647">
        <v>0</v>
      </c>
      <c r="F41" s="648">
        <v>0</v>
      </c>
      <c r="G41" s="705"/>
      <c r="H41" s="647"/>
      <c r="I41" s="646">
        <v>0</v>
      </c>
      <c r="J41" s="647"/>
      <c r="K41" s="650"/>
    </row>
    <row r="42" spans="1:11" ht="16.5" customHeight="1">
      <c r="A42" s="651" t="s">
        <v>656</v>
      </c>
      <c r="B42" s="646">
        <v>0</v>
      </c>
      <c r="C42" s="646">
        <v>0</v>
      </c>
      <c r="D42" s="646">
        <v>0</v>
      </c>
      <c r="E42" s="647">
        <v>0</v>
      </c>
      <c r="F42" s="648">
        <v>0</v>
      </c>
      <c r="G42" s="705"/>
      <c r="H42" s="647"/>
      <c r="I42" s="646">
        <v>0</v>
      </c>
      <c r="J42" s="647"/>
      <c r="K42" s="650"/>
    </row>
    <row r="43" spans="1:11" ht="16.5" customHeight="1">
      <c r="A43" s="651" t="s">
        <v>657</v>
      </c>
      <c r="B43" s="646">
        <v>0</v>
      </c>
      <c r="C43" s="646">
        <v>0</v>
      </c>
      <c r="D43" s="646">
        <v>0</v>
      </c>
      <c r="E43" s="647">
        <v>0</v>
      </c>
      <c r="F43" s="648">
        <v>0</v>
      </c>
      <c r="G43" s="705"/>
      <c r="H43" s="647"/>
      <c r="I43" s="646">
        <v>0</v>
      </c>
      <c r="J43" s="657"/>
      <c r="K43" s="650"/>
    </row>
    <row r="44" spans="1:11" ht="16.5" customHeight="1">
      <c r="A44" s="651" t="s">
        <v>658</v>
      </c>
      <c r="B44" s="646">
        <v>1961.8459999999998</v>
      </c>
      <c r="C44" s="646">
        <v>1587.06592</v>
      </c>
      <c r="D44" s="646">
        <v>1010.02984</v>
      </c>
      <c r="E44" s="647">
        <v>465.88977</v>
      </c>
      <c r="F44" s="648">
        <v>-374.78007999999977</v>
      </c>
      <c r="G44" s="705"/>
      <c r="H44" s="647">
        <v>-19.10344033119826</v>
      </c>
      <c r="I44" s="646">
        <v>-544.14007</v>
      </c>
      <c r="J44" s="657"/>
      <c r="K44" s="650">
        <v>-53.873662782081766</v>
      </c>
    </row>
    <row r="45" spans="1:11" ht="16.5" customHeight="1">
      <c r="A45" s="651" t="s">
        <v>659</v>
      </c>
      <c r="B45" s="646">
        <v>4025.3127999999997</v>
      </c>
      <c r="C45" s="646">
        <v>3940.0369600000004</v>
      </c>
      <c r="D45" s="646">
        <v>3412.0210399999996</v>
      </c>
      <c r="E45" s="647">
        <v>2904.1913699999996</v>
      </c>
      <c r="F45" s="648">
        <v>-85.27583999999933</v>
      </c>
      <c r="G45" s="705"/>
      <c r="H45" s="647">
        <v>-2.1184897730183687</v>
      </c>
      <c r="I45" s="646">
        <v>-507.8296700000001</v>
      </c>
      <c r="J45" s="657"/>
      <c r="K45" s="650">
        <v>-14.883544504754875</v>
      </c>
    </row>
    <row r="46" spans="1:11" ht="16.5" customHeight="1">
      <c r="A46" s="651" t="s">
        <v>660</v>
      </c>
      <c r="B46" s="646">
        <v>0</v>
      </c>
      <c r="C46" s="646">
        <v>0</v>
      </c>
      <c r="D46" s="646">
        <v>0</v>
      </c>
      <c r="E46" s="647">
        <v>0</v>
      </c>
      <c r="F46" s="648">
        <v>0</v>
      </c>
      <c r="G46" s="705"/>
      <c r="H46" s="647"/>
      <c r="I46" s="646">
        <v>0</v>
      </c>
      <c r="J46" s="647"/>
      <c r="K46" s="650"/>
    </row>
    <row r="47" spans="1:11" ht="16.5" customHeight="1">
      <c r="A47" s="637" t="s">
        <v>661</v>
      </c>
      <c r="B47" s="638">
        <v>118248.21110223001</v>
      </c>
      <c r="C47" s="638">
        <v>150101.18155711002</v>
      </c>
      <c r="D47" s="638">
        <v>139195.62153613003</v>
      </c>
      <c r="E47" s="639">
        <v>155904.54257763003</v>
      </c>
      <c r="F47" s="640">
        <v>31852.970454880007</v>
      </c>
      <c r="G47" s="703"/>
      <c r="H47" s="639">
        <v>26.937380411904854</v>
      </c>
      <c r="I47" s="638">
        <v>16708.921041499998</v>
      </c>
      <c r="J47" s="714"/>
      <c r="K47" s="643">
        <v>12.003912807819878</v>
      </c>
    </row>
    <row r="48" spans="1:11" ht="16.5" customHeight="1" thickBot="1">
      <c r="A48" s="668" t="s">
        <v>662</v>
      </c>
      <c r="B48" s="669">
        <v>41026.11271979989</v>
      </c>
      <c r="C48" s="669">
        <v>49570.88416796998</v>
      </c>
      <c r="D48" s="669">
        <v>126757.38752072005</v>
      </c>
      <c r="E48" s="670">
        <v>40600.908201009996</v>
      </c>
      <c r="F48" s="671">
        <v>8544.771448170097</v>
      </c>
      <c r="G48" s="715"/>
      <c r="H48" s="670">
        <v>20.827640938173133</v>
      </c>
      <c r="I48" s="669">
        <v>-86156.47931971005</v>
      </c>
      <c r="J48" s="716"/>
      <c r="K48" s="672">
        <v>-67.96959215148443</v>
      </c>
    </row>
    <row r="49" spans="1:11" ht="16.5" customHeight="1" thickTop="1">
      <c r="A49" s="680" t="s">
        <v>614</v>
      </c>
      <c r="B49" s="620"/>
      <c r="C49" s="620"/>
      <c r="D49" s="675"/>
      <c r="E49" s="675"/>
      <c r="F49" s="675"/>
      <c r="G49" s="675"/>
      <c r="H49" s="675"/>
      <c r="I49" s="675"/>
      <c r="J49" s="675"/>
      <c r="K49" s="675"/>
    </row>
    <row r="50" spans="1:11" ht="16.5" customHeight="1">
      <c r="A50" s="717" t="s">
        <v>615</v>
      </c>
      <c r="B50" s="620"/>
      <c r="C50" s="620"/>
      <c r="D50" s="675"/>
      <c r="E50" s="675"/>
      <c r="F50" s="675"/>
      <c r="G50" s="675"/>
      <c r="H50" s="675"/>
      <c r="I50" s="675"/>
      <c r="J50" s="675"/>
      <c r="K50" s="675"/>
    </row>
    <row r="51" spans="1:13" ht="16.5" customHeight="1">
      <c r="A51" s="682" t="s">
        <v>663</v>
      </c>
      <c r="B51" s="685">
        <v>720687.9222543997</v>
      </c>
      <c r="C51" s="685">
        <v>898955.22278287</v>
      </c>
      <c r="D51" s="685">
        <v>913205.65525966</v>
      </c>
      <c r="E51" s="685">
        <v>939748.2033714601</v>
      </c>
      <c r="F51" s="685">
        <v>148369.6976845203</v>
      </c>
      <c r="G51" s="718" t="s">
        <v>586</v>
      </c>
      <c r="H51" s="685">
        <v>20.587232434866092</v>
      </c>
      <c r="I51" s="685">
        <v>23227.9550509701</v>
      </c>
      <c r="J51" s="718" t="s">
        <v>587</v>
      </c>
      <c r="K51" s="685">
        <v>2.5435623309149884</v>
      </c>
      <c r="M51" s="713"/>
    </row>
    <row r="52" spans="1:11" ht="16.5" customHeight="1">
      <c r="A52" s="682" t="s">
        <v>664</v>
      </c>
      <c r="B52" s="685">
        <v>-197789.45345592985</v>
      </c>
      <c r="C52" s="685">
        <v>-330529.69963423006</v>
      </c>
      <c r="D52" s="685">
        <v>-366152.65886728</v>
      </c>
      <c r="E52" s="685">
        <v>-369031.55051198986</v>
      </c>
      <c r="F52" s="685">
        <v>-102842.6433343502</v>
      </c>
      <c r="G52" s="718" t="s">
        <v>586</v>
      </c>
      <c r="H52" s="685">
        <v>51.99601977628444</v>
      </c>
      <c r="I52" s="685">
        <v>435.70141612014504</v>
      </c>
      <c r="J52" s="718" t="s">
        <v>587</v>
      </c>
      <c r="K52" s="685">
        <v>-0.11899447008469614</v>
      </c>
    </row>
    <row r="53" spans="1:11" ht="16.5" customHeight="1">
      <c r="A53" s="682" t="s">
        <v>665</v>
      </c>
      <c r="B53" s="685">
        <v>192915.04815581988</v>
      </c>
      <c r="C53" s="685">
        <v>279797.79735131</v>
      </c>
      <c r="D53" s="685">
        <v>281157.6315578301</v>
      </c>
      <c r="E53" s="685">
        <v>205781.13972238003</v>
      </c>
      <c r="F53" s="685">
        <v>56985.14635154008</v>
      </c>
      <c r="G53" s="718" t="s">
        <v>586</v>
      </c>
      <c r="H53" s="685">
        <v>29.538984592592527</v>
      </c>
      <c r="I53" s="685">
        <v>-78691.08489628007</v>
      </c>
      <c r="J53" s="718" t="s">
        <v>587</v>
      </c>
      <c r="K53" s="685">
        <v>-27.98824433833461</v>
      </c>
    </row>
    <row r="54" spans="1:11" ht="16.5" customHeight="1">
      <c r="A54" s="673" t="s">
        <v>611</v>
      </c>
      <c r="B54" s="719">
        <v>29897.602843950004</v>
      </c>
      <c r="C54" s="720" t="s">
        <v>612</v>
      </c>
      <c r="D54" s="685"/>
      <c r="E54" s="685"/>
      <c r="F54" s="685"/>
      <c r="G54" s="685"/>
      <c r="H54" s="685"/>
      <c r="I54" s="685"/>
      <c r="J54" s="685"/>
      <c r="K54" s="685"/>
    </row>
    <row r="55" spans="1:11" ht="16.5" customHeight="1">
      <c r="A55" s="679" t="s">
        <v>613</v>
      </c>
      <c r="B55" s="719">
        <v>3314.593060830005</v>
      </c>
      <c r="C55" s="682" t="s">
        <v>612</v>
      </c>
      <c r="D55" s="685"/>
      <c r="E55" s="685"/>
      <c r="F55" s="685"/>
      <c r="G55" s="685"/>
      <c r="H55" s="685"/>
      <c r="I55" s="685"/>
      <c r="J55" s="685"/>
      <c r="K55" s="685"/>
    </row>
    <row r="56" spans="1:11" ht="16.5" customHeight="1">
      <c r="A56" s="721"/>
      <c r="B56" s="620"/>
      <c r="C56" s="620"/>
      <c r="D56" s="620"/>
      <c r="E56" s="620"/>
      <c r="F56" s="620"/>
      <c r="G56" s="620"/>
      <c r="H56" s="620"/>
      <c r="I56" s="620"/>
      <c r="J56" s="620"/>
      <c r="K56" s="620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1">
      <selection activeCell="L17" sqref="L17"/>
    </sheetView>
  </sheetViews>
  <sheetFormatPr defaultColWidth="11.00390625" defaultRowHeight="16.5" customHeight="1"/>
  <cols>
    <col min="1" max="1" width="46.7109375" style="690" bestFit="1" customWidth="1"/>
    <col min="2" max="2" width="11.8515625" style="690" bestFit="1" customWidth="1"/>
    <col min="3" max="3" width="12.28125" style="690" bestFit="1" customWidth="1"/>
    <col min="4" max="4" width="12.00390625" style="690" customWidth="1"/>
    <col min="5" max="5" width="12.28125" style="690" bestFit="1" customWidth="1"/>
    <col min="6" max="6" width="9.00390625" style="690" bestFit="1" customWidth="1"/>
    <col min="7" max="7" width="2.421875" style="690" bestFit="1" customWidth="1"/>
    <col min="8" max="8" width="7.140625" style="690" bestFit="1" customWidth="1"/>
    <col min="9" max="9" width="10.7109375" style="690" customWidth="1"/>
    <col min="10" max="10" width="2.140625" style="690" customWidth="1"/>
    <col min="11" max="11" width="7.7109375" style="690" bestFit="1" customWidth="1"/>
    <col min="12" max="16384" width="11.00390625" style="619" customWidth="1"/>
  </cols>
  <sheetData>
    <row r="1" spans="1:11" ht="24.75" customHeight="1">
      <c r="A1" s="1607" t="s">
        <v>666</v>
      </c>
      <c r="B1" s="1607"/>
      <c r="C1" s="1607"/>
      <c r="D1" s="1607"/>
      <c r="E1" s="1607"/>
      <c r="F1" s="1607"/>
      <c r="G1" s="1607"/>
      <c r="H1" s="1607"/>
      <c r="I1" s="1607"/>
      <c r="J1" s="1607"/>
      <c r="K1" s="1607"/>
    </row>
    <row r="2" spans="1:11" ht="16.5" customHeight="1">
      <c r="A2" s="1616" t="s">
        <v>27</v>
      </c>
      <c r="B2" s="1616"/>
      <c r="C2" s="1616"/>
      <c r="D2" s="1616"/>
      <c r="E2" s="1616"/>
      <c r="F2" s="1616"/>
      <c r="G2" s="1616"/>
      <c r="H2" s="1616"/>
      <c r="I2" s="1616"/>
      <c r="J2" s="1616"/>
      <c r="K2" s="1616"/>
    </row>
    <row r="3" spans="2:11" ht="16.5" customHeight="1" thickBot="1">
      <c r="B3" s="620"/>
      <c r="C3" s="620"/>
      <c r="D3" s="620"/>
      <c r="E3" s="620"/>
      <c r="I3" s="1609" t="s">
        <v>76</v>
      </c>
      <c r="J3" s="1609"/>
      <c r="K3" s="1609"/>
    </row>
    <row r="4" spans="1:11" ht="13.5" thickTop="1">
      <c r="A4" s="622"/>
      <c r="B4" s="692">
        <v>2015</v>
      </c>
      <c r="C4" s="692">
        <v>2016</v>
      </c>
      <c r="D4" s="692">
        <v>2016</v>
      </c>
      <c r="E4" s="693">
        <v>2017</v>
      </c>
      <c r="F4" s="1620" t="s">
        <v>578</v>
      </c>
      <c r="G4" s="1621"/>
      <c r="H4" s="1621"/>
      <c r="I4" s="1621"/>
      <c r="J4" s="1621"/>
      <c r="K4" s="1622"/>
    </row>
    <row r="5" spans="1:11" ht="12.75">
      <c r="A5" s="694" t="s">
        <v>620</v>
      </c>
      <c r="B5" s="722" t="s">
        <v>580</v>
      </c>
      <c r="C5" s="722" t="s">
        <v>581</v>
      </c>
      <c r="D5" s="722" t="s">
        <v>582</v>
      </c>
      <c r="E5" s="723" t="s">
        <v>583</v>
      </c>
      <c r="F5" s="1612" t="s">
        <v>42</v>
      </c>
      <c r="G5" s="1613"/>
      <c r="H5" s="1614"/>
      <c r="I5" s="724"/>
      <c r="J5" s="629" t="s">
        <v>105</v>
      </c>
      <c r="K5" s="725"/>
    </row>
    <row r="6" spans="1:11" ht="12.75">
      <c r="A6" s="694"/>
      <c r="B6" s="722"/>
      <c r="C6" s="722"/>
      <c r="D6" s="722"/>
      <c r="E6" s="723"/>
      <c r="F6" s="699" t="s">
        <v>78</v>
      </c>
      <c r="G6" s="700" t="s">
        <v>247</v>
      </c>
      <c r="H6" s="701" t="s">
        <v>584</v>
      </c>
      <c r="I6" s="696" t="s">
        <v>78</v>
      </c>
      <c r="J6" s="700" t="s">
        <v>247</v>
      </c>
      <c r="K6" s="702" t="s">
        <v>584</v>
      </c>
    </row>
    <row r="7" spans="1:11" ht="16.5" customHeight="1">
      <c r="A7" s="637" t="s">
        <v>667</v>
      </c>
      <c r="B7" s="638">
        <v>1688829.864876353</v>
      </c>
      <c r="C7" s="638">
        <v>1826700.3712037331</v>
      </c>
      <c r="D7" s="638">
        <v>2016816.1615412112</v>
      </c>
      <c r="E7" s="639">
        <v>2196480.6470557395</v>
      </c>
      <c r="F7" s="640">
        <v>137870.5063273802</v>
      </c>
      <c r="G7" s="703"/>
      <c r="H7" s="639">
        <v>8.163670550524895</v>
      </c>
      <c r="I7" s="638">
        <v>179664.48551452835</v>
      </c>
      <c r="J7" s="704"/>
      <c r="K7" s="643">
        <v>8.908322381611237</v>
      </c>
    </row>
    <row r="8" spans="1:11" ht="16.5" customHeight="1">
      <c r="A8" s="645" t="s">
        <v>668</v>
      </c>
      <c r="B8" s="646">
        <v>159289.9815738324</v>
      </c>
      <c r="C8" s="646">
        <v>160352.37871841958</v>
      </c>
      <c r="D8" s="646">
        <v>183460.31188456566</v>
      </c>
      <c r="E8" s="647">
        <v>177988.89712522313</v>
      </c>
      <c r="F8" s="648">
        <v>1062.3971445871866</v>
      </c>
      <c r="G8" s="705"/>
      <c r="H8" s="647">
        <v>0.6669579179370773</v>
      </c>
      <c r="I8" s="646">
        <v>-5471.41475934253</v>
      </c>
      <c r="J8" s="647"/>
      <c r="K8" s="650">
        <v>-2.9823424495131006</v>
      </c>
    </row>
    <row r="9" spans="1:11" ht="16.5" customHeight="1">
      <c r="A9" s="645" t="s">
        <v>669</v>
      </c>
      <c r="B9" s="646">
        <v>141377.34382764096</v>
      </c>
      <c r="C9" s="646">
        <v>140126.3852988212</v>
      </c>
      <c r="D9" s="646">
        <v>166141.29436951483</v>
      </c>
      <c r="E9" s="647">
        <v>158646.7768806207</v>
      </c>
      <c r="F9" s="648">
        <v>-1250.9585288197559</v>
      </c>
      <c r="G9" s="705"/>
      <c r="H9" s="647">
        <v>-0.8848366329083476</v>
      </c>
      <c r="I9" s="646">
        <v>-7494.51748889414</v>
      </c>
      <c r="J9" s="647"/>
      <c r="K9" s="650">
        <v>-4.510929999272538</v>
      </c>
    </row>
    <row r="10" spans="1:11" ht="16.5" customHeight="1">
      <c r="A10" s="645" t="s">
        <v>670</v>
      </c>
      <c r="B10" s="646">
        <v>17912.63774619143</v>
      </c>
      <c r="C10" s="646">
        <v>20225.993419598366</v>
      </c>
      <c r="D10" s="646">
        <v>17319.01751505083</v>
      </c>
      <c r="E10" s="647">
        <v>19342.120244602444</v>
      </c>
      <c r="F10" s="648">
        <v>2313.3556734069352</v>
      </c>
      <c r="G10" s="705"/>
      <c r="H10" s="647">
        <v>12.914656714356873</v>
      </c>
      <c r="I10" s="646">
        <v>2023.1027295516142</v>
      </c>
      <c r="J10" s="647"/>
      <c r="K10" s="650">
        <v>11.68139432732525</v>
      </c>
    </row>
    <row r="11" spans="1:11" ht="16.5" customHeight="1">
      <c r="A11" s="645" t="s">
        <v>671</v>
      </c>
      <c r="B11" s="646">
        <v>712471.2039690608</v>
      </c>
      <c r="C11" s="646">
        <v>806351.219718809</v>
      </c>
      <c r="D11" s="646">
        <v>873679.5572420476</v>
      </c>
      <c r="E11" s="647">
        <v>850093.7233548218</v>
      </c>
      <c r="F11" s="648">
        <v>93880.01574974821</v>
      </c>
      <c r="G11" s="705"/>
      <c r="H11" s="647">
        <v>13.17667510304388</v>
      </c>
      <c r="I11" s="646">
        <v>-23585.833887225832</v>
      </c>
      <c r="J11" s="647"/>
      <c r="K11" s="650">
        <v>-2.699597774918696</v>
      </c>
    </row>
    <row r="12" spans="1:11" ht="16.5" customHeight="1">
      <c r="A12" s="645" t="s">
        <v>669</v>
      </c>
      <c r="B12" s="646">
        <v>702459.3874338878</v>
      </c>
      <c r="C12" s="646">
        <v>792458.1247855806</v>
      </c>
      <c r="D12" s="646">
        <v>858549.9495652544</v>
      </c>
      <c r="E12" s="647">
        <v>834905.1036670968</v>
      </c>
      <c r="F12" s="648">
        <v>89998.73735169275</v>
      </c>
      <c r="G12" s="705"/>
      <c r="H12" s="647">
        <v>12.811948841692006</v>
      </c>
      <c r="I12" s="646">
        <v>-23644.845898157568</v>
      </c>
      <c r="J12" s="647"/>
      <c r="K12" s="650">
        <v>-2.7540442941183163</v>
      </c>
    </row>
    <row r="13" spans="1:11" ht="16.5" customHeight="1">
      <c r="A13" s="645" t="s">
        <v>670</v>
      </c>
      <c r="B13" s="646">
        <v>10011.816535172982</v>
      </c>
      <c r="C13" s="646">
        <v>13893.09493322844</v>
      </c>
      <c r="D13" s="646">
        <v>15129.60767679329</v>
      </c>
      <c r="E13" s="647">
        <v>15188.619687724931</v>
      </c>
      <c r="F13" s="648">
        <v>3881.2783980554577</v>
      </c>
      <c r="G13" s="705"/>
      <c r="H13" s="647">
        <v>38.76697484836999</v>
      </c>
      <c r="I13" s="646">
        <v>59.01201093164127</v>
      </c>
      <c r="J13" s="647"/>
      <c r="K13" s="650">
        <v>0.3900432330585642</v>
      </c>
    </row>
    <row r="14" spans="1:11" ht="16.5" customHeight="1">
      <c r="A14" s="645" t="s">
        <v>672</v>
      </c>
      <c r="B14" s="646">
        <v>509201.11750868295</v>
      </c>
      <c r="C14" s="646">
        <v>516300.83621977817</v>
      </c>
      <c r="D14" s="646">
        <v>615861.4263951353</v>
      </c>
      <c r="E14" s="647">
        <v>770579.5945506035</v>
      </c>
      <c r="F14" s="648">
        <v>7099.718711095222</v>
      </c>
      <c r="G14" s="705"/>
      <c r="H14" s="647">
        <v>1.3942857678379224</v>
      </c>
      <c r="I14" s="646">
        <v>154718.16815546819</v>
      </c>
      <c r="J14" s="647"/>
      <c r="K14" s="650">
        <v>25.122237166417587</v>
      </c>
    </row>
    <row r="15" spans="1:11" ht="16.5" customHeight="1">
      <c r="A15" s="645" t="s">
        <v>669</v>
      </c>
      <c r="B15" s="646">
        <v>489602.7672653801</v>
      </c>
      <c r="C15" s="646">
        <v>495787.4233122157</v>
      </c>
      <c r="D15" s="646">
        <v>594160.03697258</v>
      </c>
      <c r="E15" s="647">
        <v>750657.816280564</v>
      </c>
      <c r="F15" s="648">
        <v>6184.656046835589</v>
      </c>
      <c r="G15" s="705"/>
      <c r="H15" s="647">
        <v>1.2631987522005388</v>
      </c>
      <c r="I15" s="646">
        <v>156497.77930798393</v>
      </c>
      <c r="J15" s="647"/>
      <c r="K15" s="650">
        <v>26.33933108416145</v>
      </c>
    </row>
    <row r="16" spans="1:11" ht="16.5" customHeight="1">
      <c r="A16" s="645" t="s">
        <v>670</v>
      </c>
      <c r="B16" s="646">
        <v>19598.350243302797</v>
      </c>
      <c r="C16" s="646">
        <v>20513.412907562462</v>
      </c>
      <c r="D16" s="646">
        <v>21701.38942255532</v>
      </c>
      <c r="E16" s="647">
        <v>19921.778270039533</v>
      </c>
      <c r="F16" s="648">
        <v>915.0626642596653</v>
      </c>
      <c r="G16" s="705"/>
      <c r="H16" s="647">
        <v>4.669080064901703</v>
      </c>
      <c r="I16" s="646">
        <v>-1779.6111525157867</v>
      </c>
      <c r="J16" s="647"/>
      <c r="K16" s="650">
        <v>-8.200447989132666</v>
      </c>
    </row>
    <row r="17" spans="1:11" ht="16.5" customHeight="1">
      <c r="A17" s="645" t="s">
        <v>673</v>
      </c>
      <c r="B17" s="646">
        <v>295717.3649716541</v>
      </c>
      <c r="C17" s="646">
        <v>329789.80060229637</v>
      </c>
      <c r="D17" s="646">
        <v>327878.080598982</v>
      </c>
      <c r="E17" s="647">
        <v>380764.29508248647</v>
      </c>
      <c r="F17" s="648">
        <v>34072.435630642285</v>
      </c>
      <c r="G17" s="705"/>
      <c r="H17" s="647">
        <v>11.521959704296801</v>
      </c>
      <c r="I17" s="646">
        <v>52886.214483504475</v>
      </c>
      <c r="J17" s="647"/>
      <c r="K17" s="650">
        <v>16.129841429744136</v>
      </c>
    </row>
    <row r="18" spans="1:11" ht="16.5" customHeight="1">
      <c r="A18" s="645" t="s">
        <v>669</v>
      </c>
      <c r="B18" s="646">
        <v>248844.5470217187</v>
      </c>
      <c r="C18" s="646">
        <v>278327.44535596354</v>
      </c>
      <c r="D18" s="646">
        <v>272644.68557928986</v>
      </c>
      <c r="E18" s="647">
        <v>328012.7688752598</v>
      </c>
      <c r="F18" s="648">
        <v>29482.89833424485</v>
      </c>
      <c r="G18" s="705"/>
      <c r="H18" s="647">
        <v>11.847918183102335</v>
      </c>
      <c r="I18" s="646">
        <v>55368.08329596993</v>
      </c>
      <c r="J18" s="647"/>
      <c r="K18" s="650">
        <v>20.307780134547286</v>
      </c>
    </row>
    <row r="19" spans="1:11" ht="16.5" customHeight="1">
      <c r="A19" s="645" t="s">
        <v>670</v>
      </c>
      <c r="B19" s="646">
        <v>46872.81794993539</v>
      </c>
      <c r="C19" s="646">
        <v>51462.355246332845</v>
      </c>
      <c r="D19" s="646">
        <v>55233.39501969215</v>
      </c>
      <c r="E19" s="647">
        <v>52751.52620722666</v>
      </c>
      <c r="F19" s="648">
        <v>4589.537296397459</v>
      </c>
      <c r="G19" s="705"/>
      <c r="H19" s="647">
        <v>9.791468695779118</v>
      </c>
      <c r="I19" s="646">
        <v>-2481.8688124654873</v>
      </c>
      <c r="J19" s="647"/>
      <c r="K19" s="650">
        <v>-4.493420713285207</v>
      </c>
    </row>
    <row r="20" spans="1:11" ht="16.5" customHeight="1">
      <c r="A20" s="645" t="s">
        <v>674</v>
      </c>
      <c r="B20" s="646">
        <v>12150.19685312301</v>
      </c>
      <c r="C20" s="646">
        <v>13906.135944430001</v>
      </c>
      <c r="D20" s="646">
        <v>15936.785420480495</v>
      </c>
      <c r="E20" s="647">
        <v>17054.1369426045</v>
      </c>
      <c r="F20" s="648">
        <v>1755.939091306991</v>
      </c>
      <c r="G20" s="705"/>
      <c r="H20" s="647">
        <v>14.451939442081182</v>
      </c>
      <c r="I20" s="646">
        <v>1117.3515221240032</v>
      </c>
      <c r="J20" s="647"/>
      <c r="K20" s="650">
        <v>7.011147434338204</v>
      </c>
    </row>
    <row r="21" spans="1:11" ht="16.5" customHeight="1">
      <c r="A21" s="637" t="s">
        <v>675</v>
      </c>
      <c r="B21" s="638">
        <v>3261.50328125</v>
      </c>
      <c r="C21" s="638">
        <v>2111.7519</v>
      </c>
      <c r="D21" s="638">
        <v>6710.15287789</v>
      </c>
      <c r="E21" s="639">
        <v>8280.21026304</v>
      </c>
      <c r="F21" s="640">
        <v>-1149.7513812499997</v>
      </c>
      <c r="G21" s="703"/>
      <c r="H21" s="639">
        <v>-35.252191462132984</v>
      </c>
      <c r="I21" s="638">
        <v>1570.0573851500003</v>
      </c>
      <c r="J21" s="639"/>
      <c r="K21" s="643">
        <v>23.39823568436645</v>
      </c>
    </row>
    <row r="22" spans="1:11" ht="16.5" customHeight="1">
      <c r="A22" s="637" t="s">
        <v>676</v>
      </c>
      <c r="B22" s="638">
        <v>0</v>
      </c>
      <c r="C22" s="638">
        <v>0</v>
      </c>
      <c r="D22" s="638">
        <v>0</v>
      </c>
      <c r="E22" s="639">
        <v>0</v>
      </c>
      <c r="F22" s="640">
        <v>0</v>
      </c>
      <c r="G22" s="703"/>
      <c r="H22" s="639"/>
      <c r="I22" s="638">
        <v>0</v>
      </c>
      <c r="J22" s="639"/>
      <c r="K22" s="643"/>
    </row>
    <row r="23" spans="1:11" ht="16.5" customHeight="1">
      <c r="A23" s="726" t="s">
        <v>677</v>
      </c>
      <c r="B23" s="638">
        <v>383714.93003354454</v>
      </c>
      <c r="C23" s="638">
        <v>428064.16361374466</v>
      </c>
      <c r="D23" s="638">
        <v>473138.97003565606</v>
      </c>
      <c r="E23" s="639">
        <v>542292.2653834003</v>
      </c>
      <c r="F23" s="640">
        <v>44349.23358020012</v>
      </c>
      <c r="G23" s="703"/>
      <c r="H23" s="639">
        <v>11.557859783126782</v>
      </c>
      <c r="I23" s="638">
        <v>69153.29534774419</v>
      </c>
      <c r="J23" s="639"/>
      <c r="K23" s="643">
        <v>14.615852788987716</v>
      </c>
    </row>
    <row r="24" spans="1:11" ht="16.5" customHeight="1">
      <c r="A24" s="727" t="s">
        <v>678</v>
      </c>
      <c r="B24" s="646">
        <v>141598.56429523998</v>
      </c>
      <c r="C24" s="646">
        <v>154334.42050520997</v>
      </c>
      <c r="D24" s="646">
        <v>164981.37356090997</v>
      </c>
      <c r="E24" s="647">
        <v>193637.20350429002</v>
      </c>
      <c r="F24" s="648">
        <v>12735.856209969992</v>
      </c>
      <c r="G24" s="705"/>
      <c r="H24" s="647">
        <v>8.994339930887367</v>
      </c>
      <c r="I24" s="646">
        <v>28655.829943380057</v>
      </c>
      <c r="J24" s="647"/>
      <c r="K24" s="650">
        <v>17.369130420532304</v>
      </c>
    </row>
    <row r="25" spans="1:11" ht="16.5" customHeight="1">
      <c r="A25" s="727" t="s">
        <v>679</v>
      </c>
      <c r="B25" s="646">
        <v>80937.461259951</v>
      </c>
      <c r="C25" s="646">
        <v>103478.63495754487</v>
      </c>
      <c r="D25" s="646">
        <v>107709.11948957611</v>
      </c>
      <c r="E25" s="647">
        <v>134142.64052704407</v>
      </c>
      <c r="F25" s="648">
        <v>22541.17369759387</v>
      </c>
      <c r="G25" s="705"/>
      <c r="H25" s="647">
        <v>27.850112107170283</v>
      </c>
      <c r="I25" s="646">
        <v>26433.52103746796</v>
      </c>
      <c r="J25" s="647"/>
      <c r="K25" s="650">
        <v>24.541581216831084</v>
      </c>
    </row>
    <row r="26" spans="1:11" ht="16.5" customHeight="1">
      <c r="A26" s="727" t="s">
        <v>680</v>
      </c>
      <c r="B26" s="646">
        <v>161178.90447835356</v>
      </c>
      <c r="C26" s="646">
        <v>170251.10815098984</v>
      </c>
      <c r="D26" s="646">
        <v>200448.47698516998</v>
      </c>
      <c r="E26" s="647">
        <v>214512.4213520661</v>
      </c>
      <c r="F26" s="648">
        <v>9072.203672636271</v>
      </c>
      <c r="G26" s="705"/>
      <c r="H26" s="647">
        <v>5.628654507857556</v>
      </c>
      <c r="I26" s="646">
        <v>14063.944366896118</v>
      </c>
      <c r="J26" s="647"/>
      <c r="K26" s="650">
        <v>7.016239074710769</v>
      </c>
    </row>
    <row r="27" spans="1:11" ht="16.5" customHeight="1">
      <c r="A27" s="728" t="s">
        <v>681</v>
      </c>
      <c r="B27" s="729">
        <v>2075806.2981911474</v>
      </c>
      <c r="C27" s="729">
        <v>2256876.2867174777</v>
      </c>
      <c r="D27" s="729">
        <v>2496665.2844547573</v>
      </c>
      <c r="E27" s="730">
        <v>2747053.1227021795</v>
      </c>
      <c r="F27" s="731">
        <v>181069.98852633033</v>
      </c>
      <c r="G27" s="732"/>
      <c r="H27" s="730">
        <v>8.72287499484486</v>
      </c>
      <c r="I27" s="729">
        <v>250387.83824742213</v>
      </c>
      <c r="J27" s="730"/>
      <c r="K27" s="733">
        <v>10.028890929290265</v>
      </c>
    </row>
    <row r="28" spans="1:11" ht="16.5" customHeight="1">
      <c r="A28" s="637" t="s">
        <v>682</v>
      </c>
      <c r="B28" s="638">
        <v>353446.9954428044</v>
      </c>
      <c r="C28" s="638">
        <v>370590.0615036894</v>
      </c>
      <c r="D28" s="638">
        <v>356855.5489521408</v>
      </c>
      <c r="E28" s="639">
        <v>362450.72685574245</v>
      </c>
      <c r="F28" s="640">
        <v>17143.066060884972</v>
      </c>
      <c r="G28" s="703"/>
      <c r="H28" s="639">
        <v>4.8502508953026595</v>
      </c>
      <c r="I28" s="638">
        <v>5595.177903601667</v>
      </c>
      <c r="J28" s="639"/>
      <c r="K28" s="643">
        <v>1.567911139403932</v>
      </c>
    </row>
    <row r="29" spans="1:11" ht="16.5" customHeight="1">
      <c r="A29" s="645" t="s">
        <v>683</v>
      </c>
      <c r="B29" s="646">
        <v>47292.02360718001</v>
      </c>
      <c r="C29" s="646">
        <v>44053.10427673</v>
      </c>
      <c r="D29" s="646">
        <v>55901.05182258001</v>
      </c>
      <c r="E29" s="647">
        <v>51328.65899437002</v>
      </c>
      <c r="F29" s="648">
        <v>-3238.9193304500077</v>
      </c>
      <c r="G29" s="705"/>
      <c r="H29" s="647">
        <v>-6.848764513342299</v>
      </c>
      <c r="I29" s="646">
        <v>-4572.392828209995</v>
      </c>
      <c r="J29" s="647"/>
      <c r="K29" s="650">
        <v>-8.179439704859142</v>
      </c>
    </row>
    <row r="30" spans="1:11" ht="16.5" customHeight="1">
      <c r="A30" s="645" t="s">
        <v>684</v>
      </c>
      <c r="B30" s="646">
        <v>192239.16817545</v>
      </c>
      <c r="C30" s="646">
        <v>192255.36834587</v>
      </c>
      <c r="D30" s="646">
        <v>154006.12404008</v>
      </c>
      <c r="E30" s="647">
        <v>149886.75385167007</v>
      </c>
      <c r="F30" s="648">
        <v>16.20017041999381</v>
      </c>
      <c r="G30" s="705"/>
      <c r="H30" s="647">
        <v>0.008427091405851527</v>
      </c>
      <c r="I30" s="646">
        <v>-4119.370188409928</v>
      </c>
      <c r="J30" s="647"/>
      <c r="K30" s="650">
        <v>-2.674809338970095</v>
      </c>
    </row>
    <row r="31" spans="1:11" ht="16.5" customHeight="1">
      <c r="A31" s="645" t="s">
        <v>685</v>
      </c>
      <c r="B31" s="646">
        <v>1336.9384950544995</v>
      </c>
      <c r="C31" s="646">
        <v>1314.2846180270003</v>
      </c>
      <c r="D31" s="646">
        <v>999.9180362600001</v>
      </c>
      <c r="E31" s="647">
        <v>1414.2066096340002</v>
      </c>
      <c r="F31" s="648">
        <v>-22.65387702749922</v>
      </c>
      <c r="G31" s="705"/>
      <c r="H31" s="647">
        <v>-1.6944591775387354</v>
      </c>
      <c r="I31" s="646">
        <v>414.28857337400007</v>
      </c>
      <c r="J31" s="647"/>
      <c r="K31" s="650">
        <v>41.43225327983544</v>
      </c>
    </row>
    <row r="32" spans="1:11" ht="16.5" customHeight="1">
      <c r="A32" s="645" t="s">
        <v>686</v>
      </c>
      <c r="B32" s="646">
        <v>112504.7731455499</v>
      </c>
      <c r="C32" s="646">
        <v>132136.63963750238</v>
      </c>
      <c r="D32" s="646">
        <v>145881.64549061077</v>
      </c>
      <c r="E32" s="647">
        <v>159349.85310958832</v>
      </c>
      <c r="F32" s="648">
        <v>19631.866491952474</v>
      </c>
      <c r="G32" s="705"/>
      <c r="H32" s="647">
        <v>17.449807633098636</v>
      </c>
      <c r="I32" s="646">
        <v>13468.207618977554</v>
      </c>
      <c r="J32" s="647"/>
      <c r="K32" s="650">
        <v>9.232283865240877</v>
      </c>
    </row>
    <row r="33" spans="1:11" ht="16.5" customHeight="1">
      <c r="A33" s="645" t="s">
        <v>687</v>
      </c>
      <c r="B33" s="646">
        <v>74.09201957000002</v>
      </c>
      <c r="C33" s="646">
        <v>830.66462556</v>
      </c>
      <c r="D33" s="646">
        <v>66.80956261</v>
      </c>
      <c r="E33" s="647">
        <v>471.25429048</v>
      </c>
      <c r="F33" s="648">
        <v>756.5726059899999</v>
      </c>
      <c r="G33" s="705"/>
      <c r="H33" s="647"/>
      <c r="I33" s="646">
        <v>404.44472787</v>
      </c>
      <c r="J33" s="647"/>
      <c r="K33" s="650"/>
    </row>
    <row r="34" spans="1:11" ht="16.5" customHeight="1">
      <c r="A34" s="706" t="s">
        <v>688</v>
      </c>
      <c r="B34" s="638">
        <v>1542634.927148163</v>
      </c>
      <c r="C34" s="638">
        <v>1628110.160093193</v>
      </c>
      <c r="D34" s="638">
        <v>1902718.228816129</v>
      </c>
      <c r="E34" s="639">
        <v>2148262.912189588</v>
      </c>
      <c r="F34" s="640">
        <v>85475.23294502986</v>
      </c>
      <c r="G34" s="703"/>
      <c r="H34" s="639">
        <v>5.540859437368382</v>
      </c>
      <c r="I34" s="638">
        <v>245544.68337345892</v>
      </c>
      <c r="J34" s="639"/>
      <c r="K34" s="643">
        <v>12.90494197484179</v>
      </c>
    </row>
    <row r="35" spans="1:11" ht="16.5" customHeight="1">
      <c r="A35" s="645" t="s">
        <v>689</v>
      </c>
      <c r="B35" s="646">
        <v>142497.9</v>
      </c>
      <c r="C35" s="646">
        <v>124957.35</v>
      </c>
      <c r="D35" s="646">
        <v>186369.1</v>
      </c>
      <c r="E35" s="647">
        <v>169690.6</v>
      </c>
      <c r="F35" s="648">
        <v>-17540.54999999999</v>
      </c>
      <c r="G35" s="705"/>
      <c r="H35" s="647">
        <v>-12.309339295526453</v>
      </c>
      <c r="I35" s="646">
        <v>-16678.5</v>
      </c>
      <c r="J35" s="647"/>
      <c r="K35" s="650">
        <v>-8.949176660723264</v>
      </c>
    </row>
    <row r="36" spans="1:11" ht="16.5" customHeight="1">
      <c r="A36" s="645" t="s">
        <v>690</v>
      </c>
      <c r="B36" s="646">
        <v>10069.7670851545</v>
      </c>
      <c r="C36" s="646">
        <v>8700.617199459997</v>
      </c>
      <c r="D36" s="646">
        <v>8195.965020291655</v>
      </c>
      <c r="E36" s="647">
        <v>8957.20797588</v>
      </c>
      <c r="F36" s="648">
        <v>-1369.1498856945036</v>
      </c>
      <c r="G36" s="705"/>
      <c r="H36" s="647">
        <v>-13.596639069368274</v>
      </c>
      <c r="I36" s="646">
        <v>761.2429555883446</v>
      </c>
      <c r="J36" s="647"/>
      <c r="K36" s="650">
        <v>9.28802104088599</v>
      </c>
    </row>
    <row r="37" spans="1:11" ht="16.5" customHeight="1">
      <c r="A37" s="651" t="s">
        <v>691</v>
      </c>
      <c r="B37" s="646">
        <v>13664.786629541519</v>
      </c>
      <c r="C37" s="646">
        <v>15166.300427042916</v>
      </c>
      <c r="D37" s="646">
        <v>15019.81872364651</v>
      </c>
      <c r="E37" s="647">
        <v>18089.434075565438</v>
      </c>
      <c r="F37" s="648">
        <v>1501.5137975013968</v>
      </c>
      <c r="G37" s="705"/>
      <c r="H37" s="647">
        <v>10.98819790025346</v>
      </c>
      <c r="I37" s="646">
        <v>3069.6153519189284</v>
      </c>
      <c r="J37" s="647"/>
      <c r="K37" s="650">
        <v>20.437099863837023</v>
      </c>
    </row>
    <row r="38" spans="1:11" ht="16.5" customHeight="1">
      <c r="A38" s="734" t="s">
        <v>692</v>
      </c>
      <c r="B38" s="646">
        <v>852.91678677</v>
      </c>
      <c r="C38" s="646">
        <v>1006.1974763800001</v>
      </c>
      <c r="D38" s="646">
        <v>1006.56234124</v>
      </c>
      <c r="E38" s="647">
        <v>1135.9230198</v>
      </c>
      <c r="F38" s="648">
        <v>153.28068961000008</v>
      </c>
      <c r="G38" s="705"/>
      <c r="H38" s="647">
        <v>17.9713533591565</v>
      </c>
      <c r="I38" s="646">
        <v>129.36067856</v>
      </c>
      <c r="J38" s="647"/>
      <c r="K38" s="650">
        <v>12.851730415489074</v>
      </c>
    </row>
    <row r="39" spans="1:11" ht="16.5" customHeight="1">
      <c r="A39" s="734" t="s">
        <v>693</v>
      </c>
      <c r="B39" s="646">
        <v>12811.869842771519</v>
      </c>
      <c r="C39" s="646">
        <v>14160.102950662915</v>
      </c>
      <c r="D39" s="646">
        <v>14013.25638240651</v>
      </c>
      <c r="E39" s="647">
        <v>16953.511055765437</v>
      </c>
      <c r="F39" s="648">
        <v>1348.2331078913958</v>
      </c>
      <c r="G39" s="705"/>
      <c r="H39" s="647">
        <v>10.523312556535776</v>
      </c>
      <c r="I39" s="646">
        <v>2940.254673358928</v>
      </c>
      <c r="J39" s="647"/>
      <c r="K39" s="650">
        <v>20.98195161154966</v>
      </c>
    </row>
    <row r="40" spans="1:11" ht="16.5" customHeight="1">
      <c r="A40" s="645" t="s">
        <v>694</v>
      </c>
      <c r="B40" s="646">
        <v>1369249.0711404982</v>
      </c>
      <c r="C40" s="646">
        <v>1473895.3212476831</v>
      </c>
      <c r="D40" s="646">
        <v>1687815.075275438</v>
      </c>
      <c r="E40" s="647">
        <v>1948282.490428636</v>
      </c>
      <c r="F40" s="648">
        <v>104646.25010718498</v>
      </c>
      <c r="G40" s="705"/>
      <c r="H40" s="647">
        <v>7.642601504196842</v>
      </c>
      <c r="I40" s="646">
        <v>260467.41515319818</v>
      </c>
      <c r="J40" s="647"/>
      <c r="K40" s="650">
        <v>15.432224712810555</v>
      </c>
    </row>
    <row r="41" spans="1:11" ht="16.5" customHeight="1">
      <c r="A41" s="651" t="s">
        <v>695</v>
      </c>
      <c r="B41" s="646">
        <v>1338931.575869255</v>
      </c>
      <c r="C41" s="646">
        <v>1434129.626793261</v>
      </c>
      <c r="D41" s="646">
        <v>1656838.759521269</v>
      </c>
      <c r="E41" s="647">
        <v>1906657.442272788</v>
      </c>
      <c r="F41" s="648">
        <v>95198.05092400592</v>
      </c>
      <c r="G41" s="705"/>
      <c r="H41" s="647">
        <v>7.110001185998013</v>
      </c>
      <c r="I41" s="646">
        <v>249818.6827515189</v>
      </c>
      <c r="J41" s="647"/>
      <c r="K41" s="650">
        <v>15.078032265716798</v>
      </c>
    </row>
    <row r="42" spans="1:11" ht="16.5" customHeight="1">
      <c r="A42" s="651" t="s">
        <v>696</v>
      </c>
      <c r="B42" s="646">
        <v>30317.495271243217</v>
      </c>
      <c r="C42" s="646">
        <v>39765.6944544222</v>
      </c>
      <c r="D42" s="646">
        <v>30976.315754168936</v>
      </c>
      <c r="E42" s="647">
        <v>41625.04815584815</v>
      </c>
      <c r="F42" s="648">
        <v>9448.199183178982</v>
      </c>
      <c r="G42" s="705"/>
      <c r="H42" s="647">
        <v>31.16418127107221</v>
      </c>
      <c r="I42" s="646">
        <v>10648.732401679212</v>
      </c>
      <c r="J42" s="647"/>
      <c r="K42" s="650">
        <v>34.377013994138586</v>
      </c>
    </row>
    <row r="43" spans="1:11" ht="16.5" customHeight="1">
      <c r="A43" s="645" t="s">
        <v>697</v>
      </c>
      <c r="B43" s="646">
        <v>7153.402292969005</v>
      </c>
      <c r="C43" s="646">
        <v>5390.571219007</v>
      </c>
      <c r="D43" s="646">
        <v>5318.269796753</v>
      </c>
      <c r="E43" s="647">
        <v>3243.1797095064003</v>
      </c>
      <c r="F43" s="648">
        <v>-1762.8310739620056</v>
      </c>
      <c r="G43" s="705"/>
      <c r="H43" s="647">
        <v>-24.64325368216284</v>
      </c>
      <c r="I43" s="646">
        <v>-2075.0900872466</v>
      </c>
      <c r="J43" s="647"/>
      <c r="K43" s="650">
        <v>-39.01814248900119</v>
      </c>
    </row>
    <row r="44" spans="1:11" ht="16.5" customHeight="1">
      <c r="A44" s="735" t="s">
        <v>698</v>
      </c>
      <c r="B44" s="640">
        <v>0</v>
      </c>
      <c r="C44" s="638">
        <v>0</v>
      </c>
      <c r="D44" s="638">
        <v>49080</v>
      </c>
      <c r="E44" s="639">
        <v>45300</v>
      </c>
      <c r="F44" s="638">
        <v>0</v>
      </c>
      <c r="G44" s="703"/>
      <c r="H44" s="736"/>
      <c r="I44" s="638">
        <v>-3780</v>
      </c>
      <c r="J44" s="639"/>
      <c r="K44" s="643">
        <v>-7.701711491442542</v>
      </c>
    </row>
    <row r="45" spans="1:11" s="713" customFormat="1" ht="16.5" customHeight="1" thickBot="1">
      <c r="A45" s="737" t="s">
        <v>699</v>
      </c>
      <c r="B45" s="669">
        <v>179724.38906548987</v>
      </c>
      <c r="C45" s="669">
        <v>258176.06468090057</v>
      </c>
      <c r="D45" s="669">
        <v>188011.506627418</v>
      </c>
      <c r="E45" s="670">
        <v>191039.4732582143</v>
      </c>
      <c r="F45" s="671">
        <v>78451.6756154107</v>
      </c>
      <c r="G45" s="715"/>
      <c r="H45" s="670">
        <v>43.651101569094024</v>
      </c>
      <c r="I45" s="669">
        <v>3027.9666307962907</v>
      </c>
      <c r="J45" s="670"/>
      <c r="K45" s="672">
        <v>1.6105219755495102</v>
      </c>
    </row>
    <row r="46" spans="1:11" ht="16.5" customHeight="1" thickTop="1">
      <c r="A46" s="680" t="s">
        <v>614</v>
      </c>
      <c r="B46" s="738"/>
      <c r="C46" s="620"/>
      <c r="D46" s="675"/>
      <c r="E46" s="675"/>
      <c r="F46" s="646"/>
      <c r="G46" s="646"/>
      <c r="H46" s="646"/>
      <c r="I46" s="646"/>
      <c r="J46" s="646"/>
      <c r="K46" s="646"/>
    </row>
  </sheetData>
  <sheetProtection/>
  <mergeCells count="5">
    <mergeCell ref="A1:K1"/>
    <mergeCell ref="A2:K2"/>
    <mergeCell ref="I3:K3"/>
    <mergeCell ref="F4:K4"/>
    <mergeCell ref="F5:H5"/>
  </mergeCells>
  <printOptions/>
  <pageMargins left="0.7" right="0.7" top="0.75" bottom="0.75" header="0.3" footer="0.3"/>
  <pageSetup fitToHeight="1" fitToWidth="1" horizontalDpi="600" verticalDpi="600" orientation="portrait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22">
      <selection activeCell="L17" sqref="L17"/>
    </sheetView>
  </sheetViews>
  <sheetFormatPr defaultColWidth="11.00390625" defaultRowHeight="16.5" customHeight="1"/>
  <cols>
    <col min="1" max="1" width="46.7109375" style="690" bestFit="1" customWidth="1"/>
    <col min="2" max="2" width="11.8515625" style="690" bestFit="1" customWidth="1"/>
    <col min="3" max="3" width="12.28125" style="690" bestFit="1" customWidth="1"/>
    <col min="4" max="4" width="12.00390625" style="690" customWidth="1"/>
    <col min="5" max="5" width="12.28125" style="690" bestFit="1" customWidth="1"/>
    <col min="6" max="6" width="10.8515625" style="690" bestFit="1" customWidth="1"/>
    <col min="7" max="7" width="2.421875" style="690" bestFit="1" customWidth="1"/>
    <col min="8" max="8" width="7.140625" style="690" bestFit="1" customWidth="1"/>
    <col min="9" max="9" width="9.00390625" style="690" bestFit="1" customWidth="1"/>
    <col min="10" max="10" width="2.140625" style="690" customWidth="1"/>
    <col min="11" max="11" width="7.7109375" style="690" bestFit="1" customWidth="1"/>
    <col min="12" max="16384" width="11.00390625" style="619" customWidth="1"/>
  </cols>
  <sheetData>
    <row r="1" spans="1:11" s="690" customFormat="1" ht="24.75" customHeight="1">
      <c r="A1" s="1607" t="s">
        <v>700</v>
      </c>
      <c r="B1" s="1607"/>
      <c r="C1" s="1607"/>
      <c r="D1" s="1607"/>
      <c r="E1" s="1607"/>
      <c r="F1" s="1607"/>
      <c r="G1" s="1607"/>
      <c r="H1" s="1607"/>
      <c r="I1" s="1607"/>
      <c r="J1" s="1607"/>
      <c r="K1" s="1607"/>
    </row>
    <row r="2" spans="1:11" s="690" customFormat="1" ht="16.5" customHeight="1">
      <c r="A2" s="1616" t="s">
        <v>28</v>
      </c>
      <c r="B2" s="1616"/>
      <c r="C2" s="1616"/>
      <c r="D2" s="1616"/>
      <c r="E2" s="1616"/>
      <c r="F2" s="1616"/>
      <c r="G2" s="1616"/>
      <c r="H2" s="1616"/>
      <c r="I2" s="1616"/>
      <c r="J2" s="1616"/>
      <c r="K2" s="1616"/>
    </row>
    <row r="3" spans="2:11" s="690" customFormat="1" ht="16.5" customHeight="1" thickBot="1">
      <c r="B3" s="620"/>
      <c r="C3" s="620"/>
      <c r="D3" s="620"/>
      <c r="E3" s="620"/>
      <c r="I3" s="1609" t="s">
        <v>76</v>
      </c>
      <c r="J3" s="1609"/>
      <c r="K3" s="1609"/>
    </row>
    <row r="4" spans="1:11" s="690" customFormat="1" ht="13.5" thickTop="1">
      <c r="A4" s="622"/>
      <c r="B4" s="692">
        <v>2015</v>
      </c>
      <c r="C4" s="692">
        <v>2016</v>
      </c>
      <c r="D4" s="692">
        <v>2016</v>
      </c>
      <c r="E4" s="693">
        <v>2017</v>
      </c>
      <c r="F4" s="1620" t="s">
        <v>578</v>
      </c>
      <c r="G4" s="1621"/>
      <c r="H4" s="1621"/>
      <c r="I4" s="1621"/>
      <c r="J4" s="1621"/>
      <c r="K4" s="1622"/>
    </row>
    <row r="5" spans="1:11" s="690" customFormat="1" ht="12.75">
      <c r="A5" s="694" t="s">
        <v>620</v>
      </c>
      <c r="B5" s="722" t="s">
        <v>580</v>
      </c>
      <c r="C5" s="722" t="s">
        <v>581</v>
      </c>
      <c r="D5" s="722" t="s">
        <v>582</v>
      </c>
      <c r="E5" s="723" t="s">
        <v>583</v>
      </c>
      <c r="F5" s="1612" t="s">
        <v>42</v>
      </c>
      <c r="G5" s="1613"/>
      <c r="H5" s="1614"/>
      <c r="I5" s="1623" t="s">
        <v>105</v>
      </c>
      <c r="J5" s="1623"/>
      <c r="K5" s="1624"/>
    </row>
    <row r="6" spans="1:11" s="690" customFormat="1" ht="12.75">
      <c r="A6" s="694"/>
      <c r="B6" s="722"/>
      <c r="C6" s="722"/>
      <c r="D6" s="722"/>
      <c r="E6" s="723"/>
      <c r="F6" s="699" t="s">
        <v>78</v>
      </c>
      <c r="G6" s="700" t="s">
        <v>247</v>
      </c>
      <c r="H6" s="701" t="s">
        <v>584</v>
      </c>
      <c r="I6" s="696" t="s">
        <v>78</v>
      </c>
      <c r="J6" s="700" t="s">
        <v>247</v>
      </c>
      <c r="K6" s="702" t="s">
        <v>584</v>
      </c>
    </row>
    <row r="7" spans="1:11" s="690" customFormat="1" ht="16.5" customHeight="1">
      <c r="A7" s="637" t="s">
        <v>667</v>
      </c>
      <c r="B7" s="638">
        <v>1452748.758025059</v>
      </c>
      <c r="C7" s="638">
        <v>1580122.9242614585</v>
      </c>
      <c r="D7" s="638">
        <v>1753430.639797833</v>
      </c>
      <c r="E7" s="639">
        <v>1934100.804498943</v>
      </c>
      <c r="F7" s="640">
        <v>127374.16623639944</v>
      </c>
      <c r="G7" s="703"/>
      <c r="H7" s="639">
        <v>8.767804173486846</v>
      </c>
      <c r="I7" s="638">
        <v>180670.16470110998</v>
      </c>
      <c r="J7" s="704"/>
      <c r="K7" s="643">
        <v>10.303810176485845</v>
      </c>
    </row>
    <row r="8" spans="1:11" s="690" customFormat="1" ht="16.5" customHeight="1">
      <c r="A8" s="645" t="s">
        <v>668</v>
      </c>
      <c r="B8" s="646">
        <v>150442.94437548862</v>
      </c>
      <c r="C8" s="646">
        <v>153132.33684706132</v>
      </c>
      <c r="D8" s="646">
        <v>175087.20586657317</v>
      </c>
      <c r="E8" s="647">
        <v>170390.39583222568</v>
      </c>
      <c r="F8" s="648">
        <v>2689.3924715727044</v>
      </c>
      <c r="G8" s="705"/>
      <c r="H8" s="647">
        <v>1.7876494525793671</v>
      </c>
      <c r="I8" s="646">
        <v>-4696.810034347494</v>
      </c>
      <c r="J8" s="647"/>
      <c r="K8" s="650">
        <v>-2.682554679595916</v>
      </c>
    </row>
    <row r="9" spans="1:11" s="690" customFormat="1" ht="16.5" customHeight="1">
      <c r="A9" s="645" t="s">
        <v>669</v>
      </c>
      <c r="B9" s="646">
        <v>132566.90180425718</v>
      </c>
      <c r="C9" s="646">
        <v>132935.38602006296</v>
      </c>
      <c r="D9" s="646">
        <v>157821.02541387235</v>
      </c>
      <c r="E9" s="647">
        <v>151128.53274970324</v>
      </c>
      <c r="F9" s="648">
        <v>368.4842158057727</v>
      </c>
      <c r="G9" s="705"/>
      <c r="H9" s="647">
        <v>0.27796094710719066</v>
      </c>
      <c r="I9" s="646">
        <v>-6692.492664169113</v>
      </c>
      <c r="J9" s="647"/>
      <c r="K9" s="650">
        <v>-4.240558345517408</v>
      </c>
    </row>
    <row r="10" spans="1:11" s="690" customFormat="1" ht="16.5" customHeight="1">
      <c r="A10" s="645" t="s">
        <v>670</v>
      </c>
      <c r="B10" s="646">
        <v>17876.042571231428</v>
      </c>
      <c r="C10" s="646">
        <v>20196.95082699837</v>
      </c>
      <c r="D10" s="646">
        <v>17266.180452700828</v>
      </c>
      <c r="E10" s="647">
        <v>19261.863082522443</v>
      </c>
      <c r="F10" s="648">
        <v>2320.9082557669426</v>
      </c>
      <c r="G10" s="705"/>
      <c r="H10" s="647">
        <v>12.983344867963481</v>
      </c>
      <c r="I10" s="646">
        <v>1995.6826298216147</v>
      </c>
      <c r="J10" s="647"/>
      <c r="K10" s="650">
        <v>11.55833298098911</v>
      </c>
    </row>
    <row r="11" spans="1:11" s="690" customFormat="1" ht="16.5" customHeight="1">
      <c r="A11" s="645" t="s">
        <v>671</v>
      </c>
      <c r="B11" s="646">
        <v>559350.961967849</v>
      </c>
      <c r="C11" s="646">
        <v>640919.6272114003</v>
      </c>
      <c r="D11" s="646">
        <v>698691.2071865237</v>
      </c>
      <c r="E11" s="647">
        <v>702440.7095132145</v>
      </c>
      <c r="F11" s="648">
        <v>81568.66524355125</v>
      </c>
      <c r="G11" s="705"/>
      <c r="H11" s="647">
        <v>14.582734417151094</v>
      </c>
      <c r="I11" s="646">
        <v>3749.5023266908247</v>
      </c>
      <c r="J11" s="647"/>
      <c r="K11" s="650">
        <v>0.5366465597569559</v>
      </c>
    </row>
    <row r="12" spans="1:11" s="690" customFormat="1" ht="16.5" customHeight="1">
      <c r="A12" s="645" t="s">
        <v>669</v>
      </c>
      <c r="B12" s="646">
        <v>549436.3094164284</v>
      </c>
      <c r="C12" s="646">
        <v>627051.7763766008</v>
      </c>
      <c r="D12" s="646">
        <v>683588.6654231404</v>
      </c>
      <c r="E12" s="647">
        <v>687278.1057310596</v>
      </c>
      <c r="F12" s="648">
        <v>77615.4669601724</v>
      </c>
      <c r="G12" s="705"/>
      <c r="H12" s="647">
        <v>14.126381098222277</v>
      </c>
      <c r="I12" s="646">
        <v>3689.440307919169</v>
      </c>
      <c r="J12" s="647"/>
      <c r="K12" s="650">
        <v>0.5397164251744009</v>
      </c>
    </row>
    <row r="13" spans="1:11" s="690" customFormat="1" ht="16.5" customHeight="1">
      <c r="A13" s="645" t="s">
        <v>670</v>
      </c>
      <c r="B13" s="646">
        <v>9914.652551420582</v>
      </c>
      <c r="C13" s="646">
        <v>13867.850834799441</v>
      </c>
      <c r="D13" s="646">
        <v>15102.541763383291</v>
      </c>
      <c r="E13" s="647">
        <v>15162.603782154933</v>
      </c>
      <c r="F13" s="648">
        <v>3953.198283378859</v>
      </c>
      <c r="G13" s="705"/>
      <c r="H13" s="647">
        <v>39.87228259262036</v>
      </c>
      <c r="I13" s="646">
        <v>60.062018771641306</v>
      </c>
      <c r="J13" s="647"/>
      <c r="K13" s="650">
        <v>0.39769477027545147</v>
      </c>
    </row>
    <row r="14" spans="1:11" s="690" customFormat="1" ht="16.5" customHeight="1">
      <c r="A14" s="645" t="s">
        <v>672</v>
      </c>
      <c r="B14" s="646">
        <v>417355.10912562284</v>
      </c>
      <c r="C14" s="646">
        <v>421446.48475394247</v>
      </c>
      <c r="D14" s="646">
        <v>523230.7096633454</v>
      </c>
      <c r="E14" s="647">
        <v>663450.6440285934</v>
      </c>
      <c r="F14" s="648">
        <v>4091.375628319627</v>
      </c>
      <c r="G14" s="705"/>
      <c r="H14" s="647">
        <v>0.9803104212360638</v>
      </c>
      <c r="I14" s="646">
        <v>140219.93436524802</v>
      </c>
      <c r="J14" s="647"/>
      <c r="K14" s="650">
        <v>26.798873188362293</v>
      </c>
    </row>
    <row r="15" spans="1:11" s="690" customFormat="1" ht="16.5" customHeight="1">
      <c r="A15" s="645" t="s">
        <v>669</v>
      </c>
      <c r="B15" s="646">
        <v>397787.37478232005</v>
      </c>
      <c r="C15" s="646">
        <v>400934.66134638</v>
      </c>
      <c r="D15" s="646">
        <v>501530.3872407901</v>
      </c>
      <c r="E15" s="647">
        <v>643529.9327585539</v>
      </c>
      <c r="F15" s="648">
        <v>3147.286564059963</v>
      </c>
      <c r="G15" s="705"/>
      <c r="H15" s="647">
        <v>0.7911982037595444</v>
      </c>
      <c r="I15" s="646">
        <v>141999.54551776376</v>
      </c>
      <c r="J15" s="647"/>
      <c r="K15" s="650">
        <v>28.31324863464121</v>
      </c>
    </row>
    <row r="16" spans="1:11" s="690" customFormat="1" ht="16.5" customHeight="1">
      <c r="A16" s="645" t="s">
        <v>670</v>
      </c>
      <c r="B16" s="646">
        <v>19567.7343433028</v>
      </c>
      <c r="C16" s="646">
        <v>20511.823407562464</v>
      </c>
      <c r="D16" s="646">
        <v>21700.32242255532</v>
      </c>
      <c r="E16" s="647">
        <v>19920.711270039537</v>
      </c>
      <c r="F16" s="648">
        <v>944.0890642596642</v>
      </c>
      <c r="G16" s="705"/>
      <c r="H16" s="647">
        <v>4.824723433465794</v>
      </c>
      <c r="I16" s="646">
        <v>-1779.611152515783</v>
      </c>
      <c r="J16" s="647"/>
      <c r="K16" s="650">
        <v>-8.200851203326154</v>
      </c>
    </row>
    <row r="17" spans="1:11" s="690" customFormat="1" ht="16.5" customHeight="1">
      <c r="A17" s="645" t="s">
        <v>673</v>
      </c>
      <c r="B17" s="646">
        <v>313798.85776072845</v>
      </c>
      <c r="C17" s="646">
        <v>350983.0368961542</v>
      </c>
      <c r="D17" s="646">
        <v>340707.8000872903</v>
      </c>
      <c r="E17" s="647">
        <v>381028.17546710494</v>
      </c>
      <c r="F17" s="648">
        <v>37184.17913542577</v>
      </c>
      <c r="G17" s="705"/>
      <c r="H17" s="647">
        <v>11.849685942381186</v>
      </c>
      <c r="I17" s="646">
        <v>40320.37537981465</v>
      </c>
      <c r="J17" s="647"/>
      <c r="K17" s="650">
        <v>11.834297708911993</v>
      </c>
    </row>
    <row r="18" spans="1:11" s="690" customFormat="1" ht="16.5" customHeight="1">
      <c r="A18" s="645" t="s">
        <v>669</v>
      </c>
      <c r="B18" s="646">
        <v>266863.39963048324</v>
      </c>
      <c r="C18" s="646">
        <v>299517.9376700516</v>
      </c>
      <c r="D18" s="646">
        <v>285473.8590607489</v>
      </c>
      <c r="E18" s="647">
        <v>328276.88475304533</v>
      </c>
      <c r="F18" s="648">
        <v>32654.538039568346</v>
      </c>
      <c r="G18" s="705"/>
      <c r="H18" s="647">
        <v>12.236424359722609</v>
      </c>
      <c r="I18" s="646">
        <v>42803.02569229645</v>
      </c>
      <c r="J18" s="647"/>
      <c r="K18" s="650">
        <v>14.993676070069853</v>
      </c>
    </row>
    <row r="19" spans="1:11" s="690" customFormat="1" ht="16.5" customHeight="1">
      <c r="A19" s="645" t="s">
        <v>670</v>
      </c>
      <c r="B19" s="646">
        <v>46935.458130245184</v>
      </c>
      <c r="C19" s="646">
        <v>51465.09922610265</v>
      </c>
      <c r="D19" s="646">
        <v>55233.941026541404</v>
      </c>
      <c r="E19" s="647">
        <v>52751.290714059614</v>
      </c>
      <c r="F19" s="648">
        <v>4529.641095857463</v>
      </c>
      <c r="G19" s="705"/>
      <c r="H19" s="647">
        <v>9.650787009019446</v>
      </c>
      <c r="I19" s="646">
        <v>-2482.65031248179</v>
      </c>
      <c r="J19" s="647"/>
      <c r="K19" s="650">
        <v>-4.4947911851678475</v>
      </c>
    </row>
    <row r="20" spans="1:11" s="690" customFormat="1" ht="16.5" customHeight="1">
      <c r="A20" s="645" t="s">
        <v>674</v>
      </c>
      <c r="B20" s="646">
        <v>11800.884795370011</v>
      </c>
      <c r="C20" s="646">
        <v>13641.438552900001</v>
      </c>
      <c r="D20" s="646">
        <v>15713.716994100498</v>
      </c>
      <c r="E20" s="647">
        <v>16790.8796578045</v>
      </c>
      <c r="F20" s="648">
        <v>1840.5537575299895</v>
      </c>
      <c r="G20" s="705"/>
      <c r="H20" s="647">
        <v>15.596743714099444</v>
      </c>
      <c r="I20" s="646">
        <v>1077.1626637040026</v>
      </c>
      <c r="J20" s="647"/>
      <c r="K20" s="650">
        <v>6.854919584643206</v>
      </c>
    </row>
    <row r="21" spans="1:11" s="690" customFormat="1" ht="16.5" customHeight="1">
      <c r="A21" s="637" t="s">
        <v>675</v>
      </c>
      <c r="B21" s="638">
        <v>3261.50328125</v>
      </c>
      <c r="C21" s="638">
        <v>2073.8519</v>
      </c>
      <c r="D21" s="638">
        <v>6516.2528778900005</v>
      </c>
      <c r="E21" s="639">
        <v>7482.81071304</v>
      </c>
      <c r="F21" s="640">
        <v>-1187.6513812499998</v>
      </c>
      <c r="G21" s="703"/>
      <c r="H21" s="639">
        <v>-36.41423229826775</v>
      </c>
      <c r="I21" s="638">
        <v>966.5578351499998</v>
      </c>
      <c r="J21" s="639"/>
      <c r="K21" s="643">
        <v>14.83303139492304</v>
      </c>
    </row>
    <row r="22" spans="1:11" s="690" customFormat="1" ht="16.5" customHeight="1">
      <c r="A22" s="637" t="s">
        <v>676</v>
      </c>
      <c r="B22" s="638">
        <v>0</v>
      </c>
      <c r="C22" s="638">
        <v>0</v>
      </c>
      <c r="D22" s="638">
        <v>0</v>
      </c>
      <c r="E22" s="639">
        <v>0</v>
      </c>
      <c r="F22" s="640">
        <v>0</v>
      </c>
      <c r="G22" s="703"/>
      <c r="H22" s="639"/>
      <c r="I22" s="638">
        <v>0</v>
      </c>
      <c r="J22" s="639"/>
      <c r="K22" s="643"/>
    </row>
    <row r="23" spans="1:11" s="690" customFormat="1" ht="16.5" customHeight="1">
      <c r="A23" s="726" t="s">
        <v>677</v>
      </c>
      <c r="B23" s="638">
        <v>297716.124557734</v>
      </c>
      <c r="C23" s="638">
        <v>343022.4099508872</v>
      </c>
      <c r="D23" s="638">
        <v>381269.3672828939</v>
      </c>
      <c r="E23" s="639">
        <v>444702.67800096143</v>
      </c>
      <c r="F23" s="640">
        <v>45306.2853931532</v>
      </c>
      <c r="G23" s="703"/>
      <c r="H23" s="639">
        <v>15.21794812439434</v>
      </c>
      <c r="I23" s="638">
        <v>63433.310718067514</v>
      </c>
      <c r="J23" s="639"/>
      <c r="K23" s="643">
        <v>16.637400263788127</v>
      </c>
    </row>
    <row r="24" spans="1:11" s="690" customFormat="1" ht="16.5" customHeight="1">
      <c r="A24" s="727" t="s">
        <v>678</v>
      </c>
      <c r="B24" s="646">
        <v>98300.06881324</v>
      </c>
      <c r="C24" s="646">
        <v>111949.71147895999</v>
      </c>
      <c r="D24" s="646">
        <v>122538.92297315999</v>
      </c>
      <c r="E24" s="647">
        <v>150732.7180822</v>
      </c>
      <c r="F24" s="648">
        <v>13649.642665719992</v>
      </c>
      <c r="G24" s="705"/>
      <c r="H24" s="647">
        <v>13.885689837768991</v>
      </c>
      <c r="I24" s="646">
        <v>28193.795109040017</v>
      </c>
      <c r="J24" s="647"/>
      <c r="K24" s="650">
        <v>23.008032407152275</v>
      </c>
    </row>
    <row r="25" spans="1:11" s="690" customFormat="1" ht="16.5" customHeight="1">
      <c r="A25" s="727" t="s">
        <v>679</v>
      </c>
      <c r="B25" s="646">
        <v>63635.73371379686</v>
      </c>
      <c r="C25" s="646">
        <v>80402.98317629185</v>
      </c>
      <c r="D25" s="646">
        <v>88058.10644962231</v>
      </c>
      <c r="E25" s="647">
        <v>110257.28688848192</v>
      </c>
      <c r="F25" s="648">
        <v>16767.24946249499</v>
      </c>
      <c r="G25" s="705"/>
      <c r="H25" s="647">
        <v>26.348795690650906</v>
      </c>
      <c r="I25" s="646">
        <v>22199.180438859607</v>
      </c>
      <c r="J25" s="647"/>
      <c r="K25" s="650">
        <v>25.209695431685976</v>
      </c>
    </row>
    <row r="26" spans="1:11" s="690" customFormat="1" ht="16.5" customHeight="1">
      <c r="A26" s="727" t="s">
        <v>680</v>
      </c>
      <c r="B26" s="646">
        <v>135780.32203069713</v>
      </c>
      <c r="C26" s="646">
        <v>150669.71529563534</v>
      </c>
      <c r="D26" s="646">
        <v>170672.3378601116</v>
      </c>
      <c r="E26" s="647">
        <v>183712.67303027955</v>
      </c>
      <c r="F26" s="648">
        <v>14889.393264938204</v>
      </c>
      <c r="G26" s="705"/>
      <c r="H26" s="647">
        <v>10.965796105250082</v>
      </c>
      <c r="I26" s="646">
        <v>13040.335170167935</v>
      </c>
      <c r="J26" s="647"/>
      <c r="K26" s="650">
        <v>7.640567495393542</v>
      </c>
    </row>
    <row r="27" spans="1:11" s="690" customFormat="1" ht="16.5" customHeight="1">
      <c r="A27" s="728" t="s">
        <v>681</v>
      </c>
      <c r="B27" s="729">
        <v>1753726.385864043</v>
      </c>
      <c r="C27" s="729">
        <v>1925219.1861123457</v>
      </c>
      <c r="D27" s="729">
        <v>2141216.259958617</v>
      </c>
      <c r="E27" s="730">
        <v>2386286.2932129446</v>
      </c>
      <c r="F27" s="731">
        <v>171492.80024830275</v>
      </c>
      <c r="G27" s="732"/>
      <c r="H27" s="730">
        <v>9.77876603959574</v>
      </c>
      <c r="I27" s="729">
        <v>245070.03325432772</v>
      </c>
      <c r="J27" s="730"/>
      <c r="K27" s="733">
        <v>11.445365787529754</v>
      </c>
    </row>
    <row r="28" spans="1:11" s="690" customFormat="1" ht="16.5" customHeight="1">
      <c r="A28" s="637" t="s">
        <v>682</v>
      </c>
      <c r="B28" s="638">
        <v>327932.4961981544</v>
      </c>
      <c r="C28" s="638">
        <v>344062.65177051135</v>
      </c>
      <c r="D28" s="638">
        <v>328336.9859457548</v>
      </c>
      <c r="E28" s="639">
        <v>337513.9231352544</v>
      </c>
      <c r="F28" s="640">
        <v>16130.155572356947</v>
      </c>
      <c r="G28" s="703"/>
      <c r="H28" s="639">
        <v>4.918742655686749</v>
      </c>
      <c r="I28" s="638">
        <v>9176.937189499615</v>
      </c>
      <c r="J28" s="639"/>
      <c r="K28" s="643">
        <v>2.794975157326855</v>
      </c>
    </row>
    <row r="29" spans="1:11" s="690" customFormat="1" ht="16.5" customHeight="1">
      <c r="A29" s="645" t="s">
        <v>683</v>
      </c>
      <c r="B29" s="646">
        <v>39383.42333781</v>
      </c>
      <c r="C29" s="646">
        <v>36453.03361933</v>
      </c>
      <c r="D29" s="646">
        <v>47060.55054304001</v>
      </c>
      <c r="E29" s="647">
        <v>42934.17858102001</v>
      </c>
      <c r="F29" s="648">
        <v>-2930.3897184800007</v>
      </c>
      <c r="G29" s="705"/>
      <c r="H29" s="647">
        <v>-7.440667849883644</v>
      </c>
      <c r="I29" s="646">
        <v>-4126.371962019999</v>
      </c>
      <c r="J29" s="647"/>
      <c r="K29" s="650">
        <v>-8.768218634089623</v>
      </c>
    </row>
    <row r="30" spans="1:11" s="690" customFormat="1" ht="16.5" customHeight="1">
      <c r="A30" s="645" t="s">
        <v>701</v>
      </c>
      <c r="B30" s="646">
        <v>174939.83073156</v>
      </c>
      <c r="C30" s="646">
        <v>173789.19635518</v>
      </c>
      <c r="D30" s="646">
        <v>134715.85834726001</v>
      </c>
      <c r="E30" s="647">
        <v>133599.75130207007</v>
      </c>
      <c r="F30" s="648">
        <v>-1150.6343763800105</v>
      </c>
      <c r="G30" s="705"/>
      <c r="H30" s="647">
        <v>-0.6577315020646298</v>
      </c>
      <c r="I30" s="646">
        <v>-1116.1070451899432</v>
      </c>
      <c r="J30" s="647"/>
      <c r="K30" s="650">
        <v>-0.8284897256215595</v>
      </c>
    </row>
    <row r="31" spans="1:11" s="690" customFormat="1" ht="16.5" customHeight="1">
      <c r="A31" s="645" t="s">
        <v>685</v>
      </c>
      <c r="B31" s="646">
        <v>1252.0553161744995</v>
      </c>
      <c r="C31" s="646">
        <v>1188.1240996570002</v>
      </c>
      <c r="D31" s="646">
        <v>928.1082171900001</v>
      </c>
      <c r="E31" s="647">
        <v>1325.432490414</v>
      </c>
      <c r="F31" s="648">
        <v>-63.93121651749925</v>
      </c>
      <c r="G31" s="705"/>
      <c r="H31" s="647">
        <v>-5.106101598836159</v>
      </c>
      <c r="I31" s="646">
        <v>397.32427322399997</v>
      </c>
      <c r="J31" s="647"/>
      <c r="K31" s="650">
        <v>42.810123417176975</v>
      </c>
    </row>
    <row r="32" spans="1:11" s="690" customFormat="1" ht="16.5" customHeight="1">
      <c r="A32" s="645" t="s">
        <v>686</v>
      </c>
      <c r="B32" s="646">
        <v>112283.64119529993</v>
      </c>
      <c r="C32" s="646">
        <v>131825.64260761434</v>
      </c>
      <c r="D32" s="646">
        <v>145568.34853165474</v>
      </c>
      <c r="E32" s="647">
        <v>159190.2089711303</v>
      </c>
      <c r="F32" s="648">
        <v>19542.001412314406</v>
      </c>
      <c r="G32" s="705"/>
      <c r="H32" s="647">
        <v>17.404139377991967</v>
      </c>
      <c r="I32" s="646">
        <v>13621.860439475568</v>
      </c>
      <c r="J32" s="647"/>
      <c r="K32" s="650">
        <v>9.357707617678585</v>
      </c>
    </row>
    <row r="33" spans="1:11" s="690" customFormat="1" ht="16.5" customHeight="1">
      <c r="A33" s="645" t="s">
        <v>687</v>
      </c>
      <c r="B33" s="646">
        <v>73.54561731000001</v>
      </c>
      <c r="C33" s="646">
        <v>806.65508873</v>
      </c>
      <c r="D33" s="646">
        <v>64.12030661</v>
      </c>
      <c r="E33" s="647">
        <v>464.35179062</v>
      </c>
      <c r="F33" s="648">
        <v>733.10947142</v>
      </c>
      <c r="G33" s="705"/>
      <c r="H33" s="647"/>
      <c r="I33" s="646">
        <v>400.23148401</v>
      </c>
      <c r="J33" s="647"/>
      <c r="K33" s="650"/>
    </row>
    <row r="34" spans="1:11" s="690" customFormat="1" ht="16.5" customHeight="1">
      <c r="A34" s="706" t="s">
        <v>688</v>
      </c>
      <c r="B34" s="638">
        <v>1267006.821257701</v>
      </c>
      <c r="C34" s="638">
        <v>1341795.6391733394</v>
      </c>
      <c r="D34" s="638">
        <v>1594927.4625929503</v>
      </c>
      <c r="E34" s="639">
        <v>1828679.825724328</v>
      </c>
      <c r="F34" s="640">
        <v>74788.81791563844</v>
      </c>
      <c r="G34" s="703"/>
      <c r="H34" s="639">
        <v>5.902795206848131</v>
      </c>
      <c r="I34" s="638">
        <v>233752.3631313776</v>
      </c>
      <c r="J34" s="639"/>
      <c r="K34" s="643">
        <v>14.655987097454274</v>
      </c>
    </row>
    <row r="35" spans="1:11" s="690" customFormat="1" ht="16.5" customHeight="1">
      <c r="A35" s="645" t="s">
        <v>689</v>
      </c>
      <c r="B35" s="646">
        <v>136363.1</v>
      </c>
      <c r="C35" s="646">
        <v>117228.37500000001</v>
      </c>
      <c r="D35" s="646">
        <v>176963</v>
      </c>
      <c r="E35" s="647">
        <v>160146.6</v>
      </c>
      <c r="F35" s="648">
        <v>-19134.72499999999</v>
      </c>
      <c r="G35" s="705"/>
      <c r="H35" s="647">
        <v>-14.032186859934976</v>
      </c>
      <c r="I35" s="646">
        <v>-16816.399999999994</v>
      </c>
      <c r="J35" s="647"/>
      <c r="K35" s="650">
        <v>-9.50277741674813</v>
      </c>
    </row>
    <row r="36" spans="1:11" s="690" customFormat="1" ht="16.5" customHeight="1">
      <c r="A36" s="645" t="s">
        <v>690</v>
      </c>
      <c r="B36" s="646">
        <v>9774.4680178045</v>
      </c>
      <c r="C36" s="646">
        <v>8330.888222869999</v>
      </c>
      <c r="D36" s="646">
        <v>7875.826974799999</v>
      </c>
      <c r="E36" s="647">
        <v>8567.58141245</v>
      </c>
      <c r="F36" s="648">
        <v>-1443.5797949345015</v>
      </c>
      <c r="G36" s="705"/>
      <c r="H36" s="647">
        <v>-14.76888350654967</v>
      </c>
      <c r="I36" s="646">
        <v>691.75443765</v>
      </c>
      <c r="J36" s="647"/>
      <c r="K36" s="650">
        <v>8.78326098152463</v>
      </c>
    </row>
    <row r="37" spans="1:11" s="690" customFormat="1" ht="16.5" customHeight="1">
      <c r="A37" s="651" t="s">
        <v>691</v>
      </c>
      <c r="B37" s="646">
        <v>11901.177529272247</v>
      </c>
      <c r="C37" s="646">
        <v>11817.01259486225</v>
      </c>
      <c r="D37" s="646">
        <v>15311.150437202248</v>
      </c>
      <c r="E37" s="647">
        <v>22290.369662192414</v>
      </c>
      <c r="F37" s="648">
        <v>-84.16493440999693</v>
      </c>
      <c r="G37" s="705"/>
      <c r="H37" s="647">
        <v>-0.7071983776645973</v>
      </c>
      <c r="I37" s="646">
        <v>6979.2192249901655</v>
      </c>
      <c r="J37" s="647"/>
      <c r="K37" s="650">
        <v>45.58259193922108</v>
      </c>
    </row>
    <row r="38" spans="1:11" s="690" customFormat="1" ht="16.5" customHeight="1">
      <c r="A38" s="734" t="s">
        <v>692</v>
      </c>
      <c r="B38" s="646">
        <v>852.91678677</v>
      </c>
      <c r="C38" s="646">
        <v>1006.1974763800001</v>
      </c>
      <c r="D38" s="646">
        <v>1006.56234124</v>
      </c>
      <c r="E38" s="647">
        <v>1135.9230198</v>
      </c>
      <c r="F38" s="648">
        <v>153.28068961000008</v>
      </c>
      <c r="G38" s="705"/>
      <c r="H38" s="647">
        <v>17.9713533591565</v>
      </c>
      <c r="I38" s="646">
        <v>129.36067856</v>
      </c>
      <c r="J38" s="647"/>
      <c r="K38" s="650">
        <v>12.851730415489074</v>
      </c>
    </row>
    <row r="39" spans="1:11" s="690" customFormat="1" ht="16.5" customHeight="1">
      <c r="A39" s="734" t="s">
        <v>693</v>
      </c>
      <c r="B39" s="646">
        <v>11048.260742502247</v>
      </c>
      <c r="C39" s="646">
        <v>10810.815118482249</v>
      </c>
      <c r="D39" s="646">
        <v>14304.588095962248</v>
      </c>
      <c r="E39" s="647">
        <v>21154.446642392413</v>
      </c>
      <c r="F39" s="648">
        <v>-237.44562401999792</v>
      </c>
      <c r="G39" s="705"/>
      <c r="H39" s="647">
        <v>-2.149167453177073</v>
      </c>
      <c r="I39" s="646">
        <v>6849.858546430165</v>
      </c>
      <c r="J39" s="647"/>
      <c r="K39" s="650">
        <v>47.885744772781486</v>
      </c>
    </row>
    <row r="40" spans="1:11" s="690" customFormat="1" ht="16.5" customHeight="1">
      <c r="A40" s="645" t="s">
        <v>694</v>
      </c>
      <c r="B40" s="646">
        <v>1101814.6734176553</v>
      </c>
      <c r="C40" s="646">
        <v>1199028.7921366</v>
      </c>
      <c r="D40" s="646">
        <v>1389459.215384195</v>
      </c>
      <c r="E40" s="647">
        <v>1634432.094940179</v>
      </c>
      <c r="F40" s="648">
        <v>97214.11871894472</v>
      </c>
      <c r="G40" s="705"/>
      <c r="H40" s="647">
        <v>8.823091674519262</v>
      </c>
      <c r="I40" s="646">
        <v>244972.87955598393</v>
      </c>
      <c r="J40" s="647"/>
      <c r="K40" s="650">
        <v>17.630807500042184</v>
      </c>
    </row>
    <row r="41" spans="1:11" s="690" customFormat="1" ht="16.5" customHeight="1">
      <c r="A41" s="651" t="s">
        <v>695</v>
      </c>
      <c r="B41" s="646">
        <v>1080542.098249849</v>
      </c>
      <c r="C41" s="646">
        <v>1169930.1169853255</v>
      </c>
      <c r="D41" s="646">
        <v>1367279.7512012066</v>
      </c>
      <c r="E41" s="647">
        <v>1602696.2477613941</v>
      </c>
      <c r="F41" s="648">
        <v>89388.01873547654</v>
      </c>
      <c r="G41" s="705"/>
      <c r="H41" s="647">
        <v>8.272516071355115</v>
      </c>
      <c r="I41" s="646">
        <v>235416.49656018754</v>
      </c>
      <c r="J41" s="647"/>
      <c r="K41" s="650">
        <v>17.21787339813709</v>
      </c>
    </row>
    <row r="42" spans="1:11" s="690" customFormat="1" ht="16.5" customHeight="1">
      <c r="A42" s="651" t="s">
        <v>696</v>
      </c>
      <c r="B42" s="646">
        <v>21272.57516780643</v>
      </c>
      <c r="C42" s="646">
        <v>29098.675151274463</v>
      </c>
      <c r="D42" s="646">
        <v>22179.46418298842</v>
      </c>
      <c r="E42" s="647">
        <v>31735.847178785003</v>
      </c>
      <c r="F42" s="648">
        <v>7826.099983468033</v>
      </c>
      <c r="G42" s="705"/>
      <c r="H42" s="647">
        <v>36.78962195095179</v>
      </c>
      <c r="I42" s="646">
        <v>9556.382995796583</v>
      </c>
      <c r="J42" s="647"/>
      <c r="K42" s="650">
        <v>43.08662696696838</v>
      </c>
    </row>
    <row r="43" spans="1:11" s="690" customFormat="1" ht="16.5" customHeight="1">
      <c r="A43" s="663" t="s">
        <v>697</v>
      </c>
      <c r="B43" s="664">
        <v>7153.402292969005</v>
      </c>
      <c r="C43" s="664">
        <v>5390.571219007</v>
      </c>
      <c r="D43" s="664">
        <v>5318.269796753</v>
      </c>
      <c r="E43" s="665">
        <v>3243.1797095064003</v>
      </c>
      <c r="F43" s="666">
        <v>-1762.8310739620056</v>
      </c>
      <c r="G43" s="739"/>
      <c r="H43" s="665">
        <v>-24.64325368216284</v>
      </c>
      <c r="I43" s="664">
        <v>-2075.0900872466</v>
      </c>
      <c r="J43" s="665"/>
      <c r="K43" s="667">
        <v>-39.01814248900119</v>
      </c>
    </row>
    <row r="44" spans="1:11" s="690" customFormat="1" ht="16.5" customHeight="1">
      <c r="A44" s="735" t="s">
        <v>698</v>
      </c>
      <c r="B44" s="664">
        <v>0</v>
      </c>
      <c r="C44" s="664">
        <v>0</v>
      </c>
      <c r="D44" s="664">
        <v>49020</v>
      </c>
      <c r="E44" s="665">
        <v>45240</v>
      </c>
      <c r="F44" s="666">
        <v>0</v>
      </c>
      <c r="G44" s="703"/>
      <c r="H44" s="736"/>
      <c r="I44" s="664">
        <v>-3780</v>
      </c>
      <c r="J44" s="639"/>
      <c r="K44" s="643"/>
    </row>
    <row r="45" spans="1:11" s="690" customFormat="1" ht="16.5" customHeight="1" thickBot="1">
      <c r="A45" s="737" t="s">
        <v>699</v>
      </c>
      <c r="B45" s="669">
        <v>158787.0860167208</v>
      </c>
      <c r="C45" s="669">
        <v>239360.8944572827</v>
      </c>
      <c r="D45" s="669">
        <v>168931.81505315704</v>
      </c>
      <c r="E45" s="670">
        <v>174852.54005342384</v>
      </c>
      <c r="F45" s="671">
        <v>80573.8084405619</v>
      </c>
      <c r="G45" s="715"/>
      <c r="H45" s="670">
        <v>50.74330064352791</v>
      </c>
      <c r="I45" s="669">
        <v>5920.725000266801</v>
      </c>
      <c r="J45" s="670"/>
      <c r="K45" s="672">
        <v>3.5048016256758694</v>
      </c>
    </row>
    <row r="46" spans="1:11" s="690" customFormat="1" ht="16.5" customHeight="1" thickTop="1">
      <c r="A46" s="680" t="s">
        <v>614</v>
      </c>
      <c r="B46" s="738"/>
      <c r="C46" s="620"/>
      <c r="D46" s="675"/>
      <c r="E46" s="675"/>
      <c r="F46" s="646"/>
      <c r="G46" s="646"/>
      <c r="H46" s="646"/>
      <c r="I46" s="646"/>
      <c r="J46" s="646"/>
      <c r="K46" s="646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22">
      <selection activeCell="L17" sqref="L17"/>
    </sheetView>
  </sheetViews>
  <sheetFormatPr defaultColWidth="11.00390625" defaultRowHeight="16.5" customHeight="1"/>
  <cols>
    <col min="1" max="1" width="46.7109375" style="690" bestFit="1" customWidth="1"/>
    <col min="2" max="2" width="11.8515625" style="690" bestFit="1" customWidth="1"/>
    <col min="3" max="3" width="12.28125" style="690" bestFit="1" customWidth="1"/>
    <col min="4" max="4" width="12.00390625" style="690" customWidth="1"/>
    <col min="5" max="5" width="12.28125" style="690" bestFit="1" customWidth="1"/>
    <col min="6" max="6" width="10.8515625" style="690" bestFit="1" customWidth="1"/>
    <col min="7" max="7" width="2.421875" style="690" bestFit="1" customWidth="1"/>
    <col min="8" max="8" width="10.7109375" style="690" bestFit="1" customWidth="1"/>
    <col min="9" max="9" width="10.7109375" style="690" customWidth="1"/>
    <col min="10" max="10" width="2.140625" style="690" customWidth="1"/>
    <col min="11" max="11" width="7.7109375" style="690" bestFit="1" customWidth="1"/>
    <col min="12" max="16384" width="11.00390625" style="619" customWidth="1"/>
  </cols>
  <sheetData>
    <row r="1" spans="1:11" s="690" customFormat="1" ht="24.75" customHeight="1">
      <c r="A1" s="1607" t="s">
        <v>702</v>
      </c>
      <c r="B1" s="1607"/>
      <c r="C1" s="1607"/>
      <c r="D1" s="1607"/>
      <c r="E1" s="1607"/>
      <c r="F1" s="1607"/>
      <c r="G1" s="1607"/>
      <c r="H1" s="1607"/>
      <c r="I1" s="1607"/>
      <c r="J1" s="1607"/>
      <c r="K1" s="1607"/>
    </row>
    <row r="2" spans="1:11" s="690" customFormat="1" ht="16.5" customHeight="1">
      <c r="A2" s="1616" t="s">
        <v>29</v>
      </c>
      <c r="B2" s="1616"/>
      <c r="C2" s="1616"/>
      <c r="D2" s="1616"/>
      <c r="E2" s="1616"/>
      <c r="F2" s="1616"/>
      <c r="G2" s="1616"/>
      <c r="H2" s="1616"/>
      <c r="I2" s="1616"/>
      <c r="J2" s="1616"/>
      <c r="K2" s="1616"/>
    </row>
    <row r="3" spans="1:11" s="690" customFormat="1" ht="16.5" customHeight="1" thickBot="1">
      <c r="A3" s="673"/>
      <c r="B3" s="738"/>
      <c r="C3" s="620"/>
      <c r="D3" s="620"/>
      <c r="E3" s="620"/>
      <c r="F3" s="620"/>
      <c r="G3" s="620"/>
      <c r="H3" s="620"/>
      <c r="I3" s="1609" t="s">
        <v>76</v>
      </c>
      <c r="J3" s="1609"/>
      <c r="K3" s="1609"/>
    </row>
    <row r="4" spans="1:11" s="690" customFormat="1" ht="13.5" thickTop="1">
      <c r="A4" s="622"/>
      <c r="B4" s="740">
        <v>2015</v>
      </c>
      <c r="C4" s="740">
        <v>2016</v>
      </c>
      <c r="D4" s="740">
        <v>2016</v>
      </c>
      <c r="E4" s="741">
        <v>2017</v>
      </c>
      <c r="F4" s="1625" t="s">
        <v>578</v>
      </c>
      <c r="G4" s="1626"/>
      <c r="H4" s="1626"/>
      <c r="I4" s="1626"/>
      <c r="J4" s="1626"/>
      <c r="K4" s="1627"/>
    </row>
    <row r="5" spans="1:11" s="690" customFormat="1" ht="12.75">
      <c r="A5" s="694" t="s">
        <v>620</v>
      </c>
      <c r="B5" s="722" t="s">
        <v>580</v>
      </c>
      <c r="C5" s="722" t="s">
        <v>581</v>
      </c>
      <c r="D5" s="722" t="s">
        <v>582</v>
      </c>
      <c r="E5" s="723" t="s">
        <v>583</v>
      </c>
      <c r="F5" s="1612" t="s">
        <v>42</v>
      </c>
      <c r="G5" s="1613"/>
      <c r="H5" s="1614"/>
      <c r="I5" s="1613" t="s">
        <v>105</v>
      </c>
      <c r="J5" s="1613"/>
      <c r="K5" s="1615"/>
    </row>
    <row r="6" spans="1:11" s="690" customFormat="1" ht="12.75">
      <c r="A6" s="694"/>
      <c r="B6" s="722"/>
      <c r="C6" s="722"/>
      <c r="D6" s="722"/>
      <c r="E6" s="723"/>
      <c r="F6" s="699" t="s">
        <v>78</v>
      </c>
      <c r="G6" s="700" t="s">
        <v>247</v>
      </c>
      <c r="H6" s="701" t="s">
        <v>584</v>
      </c>
      <c r="I6" s="696" t="s">
        <v>78</v>
      </c>
      <c r="J6" s="700" t="s">
        <v>247</v>
      </c>
      <c r="K6" s="702" t="s">
        <v>584</v>
      </c>
    </row>
    <row r="7" spans="1:11" s="690" customFormat="1" ht="16.5" customHeight="1">
      <c r="A7" s="637" t="s">
        <v>667</v>
      </c>
      <c r="B7" s="638">
        <v>230725.30529552922</v>
      </c>
      <c r="C7" s="638">
        <v>241488.96146509278</v>
      </c>
      <c r="D7" s="638">
        <v>268895.3912011067</v>
      </c>
      <c r="E7" s="639">
        <v>261325.82737038206</v>
      </c>
      <c r="F7" s="640">
        <v>10763.656169563561</v>
      </c>
      <c r="G7" s="703"/>
      <c r="H7" s="639">
        <v>4.665138986717002</v>
      </c>
      <c r="I7" s="638">
        <v>-7569.563830724655</v>
      </c>
      <c r="J7" s="704"/>
      <c r="K7" s="643">
        <v>-2.8150589702980007</v>
      </c>
    </row>
    <row r="8" spans="1:11" s="690" customFormat="1" ht="16.5" customHeight="1">
      <c r="A8" s="645" t="s">
        <v>668</v>
      </c>
      <c r="B8" s="646">
        <v>5539.380841598802</v>
      </c>
      <c r="C8" s="646">
        <v>4692.544624333301</v>
      </c>
      <c r="D8" s="646">
        <v>7238.34461965747</v>
      </c>
      <c r="E8" s="647">
        <v>5822.913415987434</v>
      </c>
      <c r="F8" s="648">
        <v>-846.8362172655015</v>
      </c>
      <c r="G8" s="705"/>
      <c r="H8" s="647">
        <v>-15.287560857091812</v>
      </c>
      <c r="I8" s="646">
        <v>-1415.4312036700358</v>
      </c>
      <c r="J8" s="647"/>
      <c r="K8" s="650">
        <v>-19.55462578869333</v>
      </c>
    </row>
    <row r="9" spans="1:11" s="690" customFormat="1" ht="16.5" customHeight="1">
      <c r="A9" s="645" t="s">
        <v>669</v>
      </c>
      <c r="B9" s="646">
        <v>5502.783634638802</v>
      </c>
      <c r="C9" s="646">
        <v>4663.499847733301</v>
      </c>
      <c r="D9" s="646">
        <v>7185.50541030747</v>
      </c>
      <c r="E9" s="647">
        <v>5742.6541119074345</v>
      </c>
      <c r="F9" s="648">
        <v>-839.2837869055011</v>
      </c>
      <c r="G9" s="705"/>
      <c r="H9" s="647">
        <v>-15.251985951662641</v>
      </c>
      <c r="I9" s="646">
        <v>-1442.8512984000354</v>
      </c>
      <c r="J9" s="647"/>
      <c r="K9" s="650">
        <v>-20.080025217576107</v>
      </c>
    </row>
    <row r="10" spans="1:11" s="690" customFormat="1" ht="16.5" customHeight="1">
      <c r="A10" s="645" t="s">
        <v>670</v>
      </c>
      <c r="B10" s="646">
        <v>36.59720696</v>
      </c>
      <c r="C10" s="646">
        <v>29.0447766</v>
      </c>
      <c r="D10" s="646">
        <v>52.839209350000004</v>
      </c>
      <c r="E10" s="647">
        <v>80.25930407999972</v>
      </c>
      <c r="F10" s="648">
        <v>-7.5524303600000025</v>
      </c>
      <c r="G10" s="705"/>
      <c r="H10" s="647">
        <v>-20.636630462687098</v>
      </c>
      <c r="I10" s="646">
        <v>27.420094729999718</v>
      </c>
      <c r="J10" s="647"/>
      <c r="K10" s="650">
        <v>51.893461441431874</v>
      </c>
    </row>
    <row r="11" spans="1:11" s="690" customFormat="1" ht="16.5" customHeight="1">
      <c r="A11" s="645" t="s">
        <v>671</v>
      </c>
      <c r="B11" s="646">
        <v>120640.84178132276</v>
      </c>
      <c r="C11" s="646">
        <v>128632.54364488821</v>
      </c>
      <c r="D11" s="646">
        <v>143419.26116404336</v>
      </c>
      <c r="E11" s="647">
        <v>124514.5116160807</v>
      </c>
      <c r="F11" s="648">
        <v>7991.701863565453</v>
      </c>
      <c r="G11" s="705"/>
      <c r="H11" s="647">
        <v>6.6243750835653605</v>
      </c>
      <c r="I11" s="646">
        <v>-18904.749547962667</v>
      </c>
      <c r="J11" s="647"/>
      <c r="K11" s="650">
        <v>-13.181457911946262</v>
      </c>
    </row>
    <row r="12" spans="1:11" s="690" customFormat="1" ht="16.5" customHeight="1">
      <c r="A12" s="645" t="s">
        <v>669</v>
      </c>
      <c r="B12" s="646">
        <v>120543.67779757036</v>
      </c>
      <c r="C12" s="646">
        <v>128607.29954645921</v>
      </c>
      <c r="D12" s="646">
        <v>143392.19525063335</v>
      </c>
      <c r="E12" s="647">
        <v>124488.48943732069</v>
      </c>
      <c r="F12" s="648">
        <v>8063.621748888851</v>
      </c>
      <c r="G12" s="705"/>
      <c r="H12" s="647">
        <v>6.689377573521635</v>
      </c>
      <c r="I12" s="646">
        <v>-18903.705813312656</v>
      </c>
      <c r="J12" s="647"/>
      <c r="K12" s="650">
        <v>-13.183218082595861</v>
      </c>
    </row>
    <row r="13" spans="1:11" s="690" customFormat="1" ht="16.5" customHeight="1">
      <c r="A13" s="645" t="s">
        <v>670</v>
      </c>
      <c r="B13" s="646">
        <v>97.16398375240001</v>
      </c>
      <c r="C13" s="646">
        <v>25.244098429000005</v>
      </c>
      <c r="D13" s="646">
        <v>27.065913409999993</v>
      </c>
      <c r="E13" s="647">
        <v>26.02217876</v>
      </c>
      <c r="F13" s="648">
        <v>-71.91988532340001</v>
      </c>
      <c r="G13" s="705"/>
      <c r="H13" s="647">
        <v>-74.01907841353153</v>
      </c>
      <c r="I13" s="646">
        <v>-1.043734649999994</v>
      </c>
      <c r="J13" s="647"/>
      <c r="K13" s="650">
        <v>-3.856269818754268</v>
      </c>
    </row>
    <row r="14" spans="1:11" s="690" customFormat="1" ht="16.5" customHeight="1">
      <c r="A14" s="645" t="s">
        <v>672</v>
      </c>
      <c r="B14" s="646">
        <v>62212.660399759996</v>
      </c>
      <c r="C14" s="646">
        <v>63466.07993024572</v>
      </c>
      <c r="D14" s="646">
        <v>68222.08407312</v>
      </c>
      <c r="E14" s="647">
        <v>84457.67633073001</v>
      </c>
      <c r="F14" s="648">
        <v>1253.4195304857276</v>
      </c>
      <c r="G14" s="705"/>
      <c r="H14" s="647">
        <v>2.0147338538998776</v>
      </c>
      <c r="I14" s="646">
        <v>16235.592257610013</v>
      </c>
      <c r="J14" s="647"/>
      <c r="K14" s="650">
        <v>23.798147591341255</v>
      </c>
    </row>
    <row r="15" spans="1:11" s="690" customFormat="1" ht="16.5" customHeight="1">
      <c r="A15" s="645" t="s">
        <v>669</v>
      </c>
      <c r="B15" s="646">
        <v>62182.04449976</v>
      </c>
      <c r="C15" s="646">
        <v>63464.49043024572</v>
      </c>
      <c r="D15" s="646">
        <v>68221.01707312</v>
      </c>
      <c r="E15" s="647">
        <v>84456.60933073002</v>
      </c>
      <c r="F15" s="648">
        <v>1282.4459304857228</v>
      </c>
      <c r="G15" s="705"/>
      <c r="H15" s="647">
        <v>2.0624055397385215</v>
      </c>
      <c r="I15" s="646">
        <v>16235.592257610013</v>
      </c>
      <c r="J15" s="647"/>
      <c r="K15" s="650">
        <v>23.79851980249508</v>
      </c>
    </row>
    <row r="16" spans="1:11" s="690" customFormat="1" ht="16.5" customHeight="1">
      <c r="A16" s="645" t="s">
        <v>670</v>
      </c>
      <c r="B16" s="646">
        <v>30.615900000000003</v>
      </c>
      <c r="C16" s="646">
        <v>1.5895</v>
      </c>
      <c r="D16" s="646">
        <v>1.067</v>
      </c>
      <c r="E16" s="647">
        <v>1.067</v>
      </c>
      <c r="F16" s="648">
        <v>-29.026400000000002</v>
      </c>
      <c r="G16" s="705"/>
      <c r="H16" s="647">
        <v>-94.80825322789792</v>
      </c>
      <c r="I16" s="646">
        <v>0</v>
      </c>
      <c r="J16" s="647"/>
      <c r="K16" s="650">
        <v>0</v>
      </c>
    </row>
    <row r="17" spans="1:11" s="690" customFormat="1" ht="16.5" customHeight="1">
      <c r="A17" s="645" t="s">
        <v>673</v>
      </c>
      <c r="B17" s="646">
        <v>41997.04531858469</v>
      </c>
      <c r="C17" s="646">
        <v>44448.259030995556</v>
      </c>
      <c r="D17" s="646">
        <v>49807.39395663588</v>
      </c>
      <c r="E17" s="647">
        <v>46280.685216113925</v>
      </c>
      <c r="F17" s="648">
        <v>2451.213712410863</v>
      </c>
      <c r="G17" s="705"/>
      <c r="H17" s="647">
        <v>5.836633729387964</v>
      </c>
      <c r="I17" s="646">
        <v>-3526.708740521957</v>
      </c>
      <c r="J17" s="647"/>
      <c r="K17" s="650">
        <v>-7.080693166947135</v>
      </c>
    </row>
    <row r="18" spans="1:11" s="690" customFormat="1" ht="16.5" customHeight="1">
      <c r="A18" s="645" t="s">
        <v>669</v>
      </c>
      <c r="B18" s="646">
        <v>41472.60886178549</v>
      </c>
      <c r="C18" s="646">
        <v>43897.70067631936</v>
      </c>
      <c r="D18" s="646">
        <v>49586.51979690588</v>
      </c>
      <c r="E18" s="647">
        <v>46061.406757953926</v>
      </c>
      <c r="F18" s="648">
        <v>2425.0918145338655</v>
      </c>
      <c r="G18" s="705"/>
      <c r="H18" s="647">
        <v>5.847454213975049</v>
      </c>
      <c r="I18" s="646">
        <v>-3525.113038951953</v>
      </c>
      <c r="J18" s="647"/>
      <c r="K18" s="650">
        <v>-7.109014815699799</v>
      </c>
    </row>
    <row r="19" spans="1:11" s="690" customFormat="1" ht="16.5" customHeight="1">
      <c r="A19" s="645" t="s">
        <v>670</v>
      </c>
      <c r="B19" s="646">
        <v>524.4364567992001</v>
      </c>
      <c r="C19" s="646">
        <v>550.5583546762</v>
      </c>
      <c r="D19" s="646">
        <v>220.87415972999997</v>
      </c>
      <c r="E19" s="647">
        <v>219.27845815999999</v>
      </c>
      <c r="F19" s="648">
        <v>26.121897876999924</v>
      </c>
      <c r="G19" s="705"/>
      <c r="H19" s="647">
        <v>4.980946221097985</v>
      </c>
      <c r="I19" s="646">
        <v>-1.5957015699999886</v>
      </c>
      <c r="J19" s="647"/>
      <c r="K19" s="650">
        <v>-0.7224482809354427</v>
      </c>
    </row>
    <row r="20" spans="1:11" s="690" customFormat="1" ht="16.5" customHeight="1">
      <c r="A20" s="645" t="s">
        <v>674</v>
      </c>
      <c r="B20" s="646">
        <v>335.3769542630001</v>
      </c>
      <c r="C20" s="646">
        <v>249.53423463</v>
      </c>
      <c r="D20" s="646">
        <v>208.30738765</v>
      </c>
      <c r="E20" s="647">
        <v>250.04079147</v>
      </c>
      <c r="F20" s="648">
        <v>-85.84271963300009</v>
      </c>
      <c r="G20" s="705"/>
      <c r="H20" s="647">
        <v>-25.595890994252063</v>
      </c>
      <c r="I20" s="646">
        <v>41.73340381999998</v>
      </c>
      <c r="J20" s="647"/>
      <c r="K20" s="650">
        <v>20.03452891940675</v>
      </c>
    </row>
    <row r="21" spans="1:11" s="690" customFormat="1" ht="16.5" customHeight="1">
      <c r="A21" s="637" t="s">
        <v>675</v>
      </c>
      <c r="B21" s="638">
        <v>0</v>
      </c>
      <c r="C21" s="638">
        <v>0</v>
      </c>
      <c r="D21" s="638">
        <v>5</v>
      </c>
      <c r="E21" s="639">
        <v>752.99955</v>
      </c>
      <c r="F21" s="640">
        <v>0</v>
      </c>
      <c r="G21" s="703"/>
      <c r="H21" s="639"/>
      <c r="I21" s="638">
        <v>747.99955</v>
      </c>
      <c r="J21" s="639"/>
      <c r="K21" s="643">
        <v>14959.991</v>
      </c>
    </row>
    <row r="22" spans="1:11" s="690" customFormat="1" ht="16.5" customHeight="1">
      <c r="A22" s="637" t="s">
        <v>676</v>
      </c>
      <c r="B22" s="638">
        <v>0</v>
      </c>
      <c r="C22" s="638">
        <v>0</v>
      </c>
      <c r="D22" s="638">
        <v>0</v>
      </c>
      <c r="E22" s="639">
        <v>0</v>
      </c>
      <c r="F22" s="640">
        <v>0</v>
      </c>
      <c r="G22" s="703"/>
      <c r="H22" s="639"/>
      <c r="I22" s="638">
        <v>0</v>
      </c>
      <c r="J22" s="639"/>
      <c r="K22" s="643"/>
    </row>
    <row r="23" spans="1:11" s="690" customFormat="1" ht="16.5" customHeight="1">
      <c r="A23" s="726" t="s">
        <v>677</v>
      </c>
      <c r="B23" s="638">
        <v>57998.07882860672</v>
      </c>
      <c r="C23" s="638">
        <v>56338.14650696532</v>
      </c>
      <c r="D23" s="638">
        <v>62786.0734132239</v>
      </c>
      <c r="E23" s="639">
        <v>67665.72478914706</v>
      </c>
      <c r="F23" s="640">
        <v>-1659.9323216413977</v>
      </c>
      <c r="G23" s="703"/>
      <c r="H23" s="639">
        <v>-2.8620470801226956</v>
      </c>
      <c r="I23" s="638">
        <v>4879.65137592316</v>
      </c>
      <c r="J23" s="639"/>
      <c r="K23" s="643">
        <v>7.771869000005687</v>
      </c>
    </row>
    <row r="24" spans="1:11" s="690" customFormat="1" ht="16.5" customHeight="1">
      <c r="A24" s="727" t="s">
        <v>678</v>
      </c>
      <c r="B24" s="646">
        <v>27534.729094000002</v>
      </c>
      <c r="C24" s="646">
        <v>27776.61836225</v>
      </c>
      <c r="D24" s="646">
        <v>29278.22021075</v>
      </c>
      <c r="E24" s="647">
        <v>31448.552981689998</v>
      </c>
      <c r="F24" s="648">
        <v>241.88926824999726</v>
      </c>
      <c r="G24" s="705"/>
      <c r="H24" s="647">
        <v>0.8784879176556216</v>
      </c>
      <c r="I24" s="646">
        <v>2170.3327709399964</v>
      </c>
      <c r="J24" s="647"/>
      <c r="K24" s="650">
        <v>7.412789286088918</v>
      </c>
    </row>
    <row r="25" spans="1:11" s="690" customFormat="1" ht="16.5" customHeight="1">
      <c r="A25" s="727" t="s">
        <v>679</v>
      </c>
      <c r="B25" s="646">
        <v>11783.224564359436</v>
      </c>
      <c r="C25" s="646">
        <v>14146.405741257164</v>
      </c>
      <c r="D25" s="646">
        <v>12137.73240106091</v>
      </c>
      <c r="E25" s="647">
        <v>16749.494466109067</v>
      </c>
      <c r="F25" s="648">
        <v>2363.1811768977277</v>
      </c>
      <c r="G25" s="705"/>
      <c r="H25" s="647">
        <v>20.05547092809901</v>
      </c>
      <c r="I25" s="646">
        <v>4611.762065048157</v>
      </c>
      <c r="J25" s="647"/>
      <c r="K25" s="650">
        <v>37.99525242989425</v>
      </c>
    </row>
    <row r="26" spans="1:11" s="690" customFormat="1" ht="16.5" customHeight="1">
      <c r="A26" s="727" t="s">
        <v>680</v>
      </c>
      <c r="B26" s="646">
        <v>18680.12517024728</v>
      </c>
      <c r="C26" s="646">
        <v>14415.122403458154</v>
      </c>
      <c r="D26" s="646">
        <v>21370.12080141299</v>
      </c>
      <c r="E26" s="647">
        <v>19467.677341348004</v>
      </c>
      <c r="F26" s="648">
        <v>-4265.002766789126</v>
      </c>
      <c r="G26" s="705"/>
      <c r="H26" s="647">
        <v>-22.83176760283276</v>
      </c>
      <c r="I26" s="646">
        <v>-1902.4434600649874</v>
      </c>
      <c r="J26" s="647"/>
      <c r="K26" s="650">
        <v>-8.902352390723022</v>
      </c>
    </row>
    <row r="27" spans="1:11" s="690" customFormat="1" ht="16.5" customHeight="1">
      <c r="A27" s="728" t="s">
        <v>681</v>
      </c>
      <c r="B27" s="729">
        <v>288723.38412413595</v>
      </c>
      <c r="C27" s="729">
        <v>297827.1079720581</v>
      </c>
      <c r="D27" s="729">
        <v>331686.4646143306</v>
      </c>
      <c r="E27" s="730">
        <v>329744.5517095291</v>
      </c>
      <c r="F27" s="731">
        <v>9103.72384792217</v>
      </c>
      <c r="G27" s="732"/>
      <c r="H27" s="730">
        <v>3.1530954361521495</v>
      </c>
      <c r="I27" s="729">
        <v>-1941.9129048014875</v>
      </c>
      <c r="J27" s="730"/>
      <c r="K27" s="733">
        <v>-0.5854664304916549</v>
      </c>
    </row>
    <row r="28" spans="1:11" s="690" customFormat="1" ht="16.5" customHeight="1">
      <c r="A28" s="637" t="s">
        <v>682</v>
      </c>
      <c r="B28" s="638">
        <v>18683.720312650003</v>
      </c>
      <c r="C28" s="638">
        <v>20812.737314758</v>
      </c>
      <c r="D28" s="638">
        <v>21923.102081426</v>
      </c>
      <c r="E28" s="639">
        <v>20625.658692158002</v>
      </c>
      <c r="F28" s="640">
        <v>2129.0170021079975</v>
      </c>
      <c r="G28" s="703"/>
      <c r="H28" s="639">
        <v>11.395037853711207</v>
      </c>
      <c r="I28" s="638">
        <v>-1297.443389267999</v>
      </c>
      <c r="J28" s="639"/>
      <c r="K28" s="643">
        <v>-5.918156036719079</v>
      </c>
    </row>
    <row r="29" spans="1:11" s="690" customFormat="1" ht="16.5" customHeight="1">
      <c r="A29" s="645" t="s">
        <v>683</v>
      </c>
      <c r="B29" s="646">
        <v>6894.109523590002</v>
      </c>
      <c r="C29" s="646">
        <v>6470.990177079999</v>
      </c>
      <c r="D29" s="646">
        <v>7819.680767149999</v>
      </c>
      <c r="E29" s="647">
        <v>7455.027020389999</v>
      </c>
      <c r="F29" s="648">
        <v>-423.1193465100032</v>
      </c>
      <c r="G29" s="705"/>
      <c r="H29" s="647">
        <v>-6.137403896212985</v>
      </c>
      <c r="I29" s="646">
        <v>-364.6537467600001</v>
      </c>
      <c r="J29" s="647"/>
      <c r="K29" s="650">
        <v>-4.6632817581491075</v>
      </c>
    </row>
    <row r="30" spans="1:11" s="690" customFormat="1" ht="16.5" customHeight="1">
      <c r="A30" s="645" t="s">
        <v>684</v>
      </c>
      <c r="B30" s="646">
        <v>11483.83710593</v>
      </c>
      <c r="C30" s="646">
        <v>13863.430000849998</v>
      </c>
      <c r="D30" s="646">
        <v>13738.88305825</v>
      </c>
      <c r="E30" s="647">
        <v>12981.311686230001</v>
      </c>
      <c r="F30" s="648">
        <v>2379.592894919997</v>
      </c>
      <c r="G30" s="705"/>
      <c r="H30" s="647">
        <v>20.721235184459623</v>
      </c>
      <c r="I30" s="646">
        <v>-757.5713720199983</v>
      </c>
      <c r="J30" s="647"/>
      <c r="K30" s="650">
        <v>-5.514068129177995</v>
      </c>
    </row>
    <row r="31" spans="1:11" s="690" customFormat="1" ht="16.5" customHeight="1">
      <c r="A31" s="645" t="s">
        <v>685</v>
      </c>
      <c r="B31" s="646">
        <v>84.49011687999999</v>
      </c>
      <c r="C31" s="646">
        <v>126.08105636999998</v>
      </c>
      <c r="D31" s="646">
        <v>71.68099706999998</v>
      </c>
      <c r="E31" s="647">
        <v>88.72377721999999</v>
      </c>
      <c r="F31" s="648">
        <v>41.59093949</v>
      </c>
      <c r="G31" s="705"/>
      <c r="H31" s="647">
        <v>49.22580418378515</v>
      </c>
      <c r="I31" s="646">
        <v>17.042780150000013</v>
      </c>
      <c r="J31" s="647"/>
      <c r="K31" s="650">
        <v>23.775869263309648</v>
      </c>
    </row>
    <row r="32" spans="1:11" s="690" customFormat="1" ht="16.5" customHeight="1">
      <c r="A32" s="645" t="s">
        <v>686</v>
      </c>
      <c r="B32" s="646">
        <v>220.86995025000002</v>
      </c>
      <c r="C32" s="646">
        <v>328.35932988800005</v>
      </c>
      <c r="D32" s="646">
        <v>292.59525895600007</v>
      </c>
      <c r="E32" s="647">
        <v>93.793708458</v>
      </c>
      <c r="F32" s="648">
        <v>107.48937963800003</v>
      </c>
      <c r="G32" s="705"/>
      <c r="H32" s="647">
        <v>48.66636657287879</v>
      </c>
      <c r="I32" s="646">
        <v>-198.80155049800007</v>
      </c>
      <c r="J32" s="647"/>
      <c r="K32" s="650">
        <v>-67.94421454651645</v>
      </c>
    </row>
    <row r="33" spans="1:11" s="690" customFormat="1" ht="16.5" customHeight="1">
      <c r="A33" s="645" t="s">
        <v>687</v>
      </c>
      <c r="B33" s="646">
        <v>0.413616</v>
      </c>
      <c r="C33" s="646">
        <v>23.87675057</v>
      </c>
      <c r="D33" s="646">
        <v>0.262</v>
      </c>
      <c r="E33" s="647">
        <v>6.80249986</v>
      </c>
      <c r="F33" s="648">
        <v>23.463134569999998</v>
      </c>
      <c r="G33" s="705"/>
      <c r="H33" s="647"/>
      <c r="I33" s="646">
        <v>6.540499860000001</v>
      </c>
      <c r="J33" s="647"/>
      <c r="K33" s="650"/>
    </row>
    <row r="34" spans="1:11" s="690" customFormat="1" ht="16.5" customHeight="1">
      <c r="A34" s="706" t="s">
        <v>688</v>
      </c>
      <c r="B34" s="638">
        <v>253591.78598665103</v>
      </c>
      <c r="C34" s="638">
        <v>262446.8760770482</v>
      </c>
      <c r="D34" s="638">
        <v>294699.9861287151</v>
      </c>
      <c r="E34" s="639">
        <v>295898.514912665</v>
      </c>
      <c r="F34" s="640">
        <v>8855.090090397163</v>
      </c>
      <c r="G34" s="703"/>
      <c r="H34" s="639">
        <v>3.491867867858816</v>
      </c>
      <c r="I34" s="638">
        <v>1198.528783949907</v>
      </c>
      <c r="J34" s="639"/>
      <c r="K34" s="643">
        <v>0.40669455051362974</v>
      </c>
    </row>
    <row r="35" spans="1:11" s="690" customFormat="1" ht="16.5" customHeight="1">
      <c r="A35" s="645" t="s">
        <v>689</v>
      </c>
      <c r="B35" s="646">
        <v>3087.8</v>
      </c>
      <c r="C35" s="646">
        <v>3414.775</v>
      </c>
      <c r="D35" s="646">
        <v>5561.099999999999</v>
      </c>
      <c r="E35" s="647">
        <v>5740.5</v>
      </c>
      <c r="F35" s="648">
        <v>326.9749999999999</v>
      </c>
      <c r="G35" s="705"/>
      <c r="H35" s="647">
        <v>10.589254485394129</v>
      </c>
      <c r="I35" s="646">
        <v>179.40000000000055</v>
      </c>
      <c r="J35" s="647"/>
      <c r="K35" s="650">
        <v>3.2259804714894638</v>
      </c>
    </row>
    <row r="36" spans="1:11" s="690" customFormat="1" ht="16.5" customHeight="1">
      <c r="A36" s="645" t="s">
        <v>690</v>
      </c>
      <c r="B36" s="646">
        <v>195.92159383</v>
      </c>
      <c r="C36" s="646">
        <v>156.70811271000002</v>
      </c>
      <c r="D36" s="646">
        <v>188.23284962165576</v>
      </c>
      <c r="E36" s="647">
        <v>200.82287196000001</v>
      </c>
      <c r="F36" s="648">
        <v>-39.21348111999998</v>
      </c>
      <c r="G36" s="705"/>
      <c r="H36" s="647">
        <v>-20.01488470639193</v>
      </c>
      <c r="I36" s="646">
        <v>12.590022338344255</v>
      </c>
      <c r="J36" s="647"/>
      <c r="K36" s="650">
        <v>6.688536227151609</v>
      </c>
    </row>
    <row r="37" spans="1:11" s="690" customFormat="1" ht="16.5" customHeight="1">
      <c r="A37" s="651" t="s">
        <v>691</v>
      </c>
      <c r="B37" s="646">
        <v>54041.7393191083</v>
      </c>
      <c r="C37" s="646">
        <v>55273.7330950483</v>
      </c>
      <c r="D37" s="646">
        <v>54167.32747020741</v>
      </c>
      <c r="E37" s="647">
        <v>37752.04869995438</v>
      </c>
      <c r="F37" s="648">
        <v>1231.9937759399982</v>
      </c>
      <c r="G37" s="705"/>
      <c r="H37" s="647">
        <v>2.279707854451651</v>
      </c>
      <c r="I37" s="646">
        <v>-16415.278770253033</v>
      </c>
      <c r="J37" s="647"/>
      <c r="K37" s="650">
        <v>-30.30476033598225</v>
      </c>
    </row>
    <row r="38" spans="1:11" s="690" customFormat="1" ht="16.5" customHeight="1">
      <c r="A38" s="734" t="s">
        <v>692</v>
      </c>
      <c r="B38" s="646">
        <v>0</v>
      </c>
      <c r="C38" s="646">
        <v>0</v>
      </c>
      <c r="D38" s="646">
        <v>0</v>
      </c>
      <c r="E38" s="647">
        <v>0</v>
      </c>
      <c r="F38" s="648">
        <v>0</v>
      </c>
      <c r="G38" s="705"/>
      <c r="H38" s="647"/>
      <c r="I38" s="646">
        <v>0</v>
      </c>
      <c r="J38" s="647"/>
      <c r="K38" s="650"/>
    </row>
    <row r="39" spans="1:11" s="690" customFormat="1" ht="16.5" customHeight="1">
      <c r="A39" s="734" t="s">
        <v>693</v>
      </c>
      <c r="B39" s="646">
        <v>54041.7393191083</v>
      </c>
      <c r="C39" s="646">
        <v>55273.7330950483</v>
      </c>
      <c r="D39" s="646">
        <v>54167.32747020741</v>
      </c>
      <c r="E39" s="647">
        <v>37752.04869995438</v>
      </c>
      <c r="F39" s="648">
        <v>1231.9937759399982</v>
      </c>
      <c r="G39" s="705"/>
      <c r="H39" s="647">
        <v>2.279707854451651</v>
      </c>
      <c r="I39" s="646">
        <v>-16415.278770253033</v>
      </c>
      <c r="J39" s="647"/>
      <c r="K39" s="650">
        <v>-30.30476033598225</v>
      </c>
    </row>
    <row r="40" spans="1:11" s="690" customFormat="1" ht="16.5" customHeight="1">
      <c r="A40" s="645" t="s">
        <v>694</v>
      </c>
      <c r="B40" s="646">
        <v>196266.32507371274</v>
      </c>
      <c r="C40" s="646">
        <v>203601.6598692899</v>
      </c>
      <c r="D40" s="646">
        <v>234783.325808886</v>
      </c>
      <c r="E40" s="647">
        <v>252205.1433407506</v>
      </c>
      <c r="F40" s="648">
        <v>7335.334795577161</v>
      </c>
      <c r="G40" s="705"/>
      <c r="H40" s="647">
        <v>3.737439315084843</v>
      </c>
      <c r="I40" s="646">
        <v>17421.817531864595</v>
      </c>
      <c r="J40" s="647"/>
      <c r="K40" s="650">
        <v>7.420381098973776</v>
      </c>
    </row>
    <row r="41" spans="1:11" s="690" customFormat="1" ht="16.5" customHeight="1">
      <c r="A41" s="651" t="s">
        <v>695</v>
      </c>
      <c r="B41" s="646">
        <v>193415.79534573623</v>
      </c>
      <c r="C41" s="646">
        <v>199827.52204762283</v>
      </c>
      <c r="D41" s="646">
        <v>232698.82148765077</v>
      </c>
      <c r="E41" s="647">
        <v>248727.31033410746</v>
      </c>
      <c r="F41" s="648">
        <v>6411.726701886597</v>
      </c>
      <c r="G41" s="705"/>
      <c r="H41" s="647">
        <v>3.314996425408511</v>
      </c>
      <c r="I41" s="646">
        <v>16028.48884645669</v>
      </c>
      <c r="J41" s="647"/>
      <c r="K41" s="650">
        <v>6.888083379187769</v>
      </c>
    </row>
    <row r="42" spans="1:11" s="690" customFormat="1" ht="16.5" customHeight="1">
      <c r="A42" s="651" t="s">
        <v>696</v>
      </c>
      <c r="B42" s="646">
        <v>2850.5297279765</v>
      </c>
      <c r="C42" s="646">
        <v>3774.1378216670696</v>
      </c>
      <c r="D42" s="646">
        <v>2084.5043212352234</v>
      </c>
      <c r="E42" s="647">
        <v>3477.83300664314</v>
      </c>
      <c r="F42" s="648">
        <v>923.6080936905696</v>
      </c>
      <c r="G42" s="705"/>
      <c r="H42" s="647">
        <v>32.40127912457203</v>
      </c>
      <c r="I42" s="646">
        <v>1393.3286854079165</v>
      </c>
      <c r="J42" s="647"/>
      <c r="K42" s="650">
        <v>66.84220662024178</v>
      </c>
    </row>
    <row r="43" spans="1:11" s="690" customFormat="1" ht="16.5" customHeight="1">
      <c r="A43" s="663" t="s">
        <v>697</v>
      </c>
      <c r="B43" s="664">
        <v>0</v>
      </c>
      <c r="C43" s="664">
        <v>0</v>
      </c>
      <c r="D43" s="664">
        <v>0</v>
      </c>
      <c r="E43" s="665">
        <v>0</v>
      </c>
      <c r="F43" s="666">
        <v>0</v>
      </c>
      <c r="G43" s="739"/>
      <c r="H43" s="665"/>
      <c r="I43" s="664">
        <v>0</v>
      </c>
      <c r="J43" s="665"/>
      <c r="K43" s="667"/>
    </row>
    <row r="44" spans="1:11" s="690" customFormat="1" ht="16.5" customHeight="1">
      <c r="A44" s="735" t="s">
        <v>698</v>
      </c>
      <c r="B44" s="664">
        <v>0</v>
      </c>
      <c r="C44" s="664">
        <v>0</v>
      </c>
      <c r="D44" s="664">
        <v>60</v>
      </c>
      <c r="E44" s="665">
        <v>60</v>
      </c>
      <c r="F44" s="666">
        <v>0</v>
      </c>
      <c r="G44" s="703"/>
      <c r="H44" s="736"/>
      <c r="I44" s="664">
        <v>0</v>
      </c>
      <c r="J44" s="639"/>
      <c r="K44" s="643"/>
    </row>
    <row r="45" spans="1:11" s="690" customFormat="1" ht="16.5" customHeight="1" thickBot="1">
      <c r="A45" s="737" t="s">
        <v>699</v>
      </c>
      <c r="B45" s="669">
        <v>16447.873697629497</v>
      </c>
      <c r="C45" s="669">
        <v>14567.494806113284</v>
      </c>
      <c r="D45" s="669">
        <v>15003.376400557077</v>
      </c>
      <c r="E45" s="670">
        <v>13160.37200249965</v>
      </c>
      <c r="F45" s="671">
        <v>-1880.3788915162131</v>
      </c>
      <c r="G45" s="715"/>
      <c r="H45" s="670">
        <v>-11.432352449223982</v>
      </c>
      <c r="I45" s="669">
        <v>-1843.0043980574283</v>
      </c>
      <c r="J45" s="670"/>
      <c r="K45" s="672">
        <v>-12.283930955628076</v>
      </c>
    </row>
    <row r="46" spans="1:11" s="690" customFormat="1" ht="16.5" customHeight="1" thickTop="1">
      <c r="A46" s="680" t="s">
        <v>614</v>
      </c>
      <c r="B46" s="738"/>
      <c r="C46" s="620"/>
      <c r="D46" s="675"/>
      <c r="E46" s="675"/>
      <c r="F46" s="646"/>
      <c r="G46" s="646"/>
      <c r="H46" s="646"/>
      <c r="I46" s="646"/>
      <c r="J46" s="646"/>
      <c r="K46" s="646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10.8515625" style="174" bestFit="1" customWidth="1"/>
    <col min="2" max="2" width="12.00390625" style="174" customWidth="1"/>
    <col min="3" max="3" width="12.7109375" style="174" customWidth="1"/>
    <col min="4" max="4" width="12.7109375" style="200" customWidth="1"/>
    <col min="5" max="5" width="13.7109375" style="174" bestFit="1" customWidth="1"/>
    <col min="6" max="6" width="12.7109375" style="174" customWidth="1"/>
    <col min="7" max="7" width="13.7109375" style="174" bestFit="1" customWidth="1"/>
    <col min="8" max="16384" width="9.140625" style="174" customWidth="1"/>
  </cols>
  <sheetData>
    <row r="1" spans="1:7" ht="15">
      <c r="A1" s="1386" t="s">
        <v>192</v>
      </c>
      <c r="B1" s="1386"/>
      <c r="C1" s="1386"/>
      <c r="D1" s="1386"/>
      <c r="E1" s="1386"/>
      <c r="F1" s="1386"/>
      <c r="G1" s="1386"/>
    </row>
    <row r="2" spans="1:7" ht="15.75">
      <c r="A2" s="1387" t="s">
        <v>4</v>
      </c>
      <c r="B2" s="1387"/>
      <c r="C2" s="1387"/>
      <c r="D2" s="1387"/>
      <c r="E2" s="1387"/>
      <c r="F2" s="1387"/>
      <c r="G2" s="1387"/>
    </row>
    <row r="3" spans="1:7" ht="15">
      <c r="A3" s="1388" t="s">
        <v>193</v>
      </c>
      <c r="B3" s="1388"/>
      <c r="C3" s="1388"/>
      <c r="D3" s="1388"/>
      <c r="E3" s="1388"/>
      <c r="F3" s="1388"/>
      <c r="G3" s="1388"/>
    </row>
    <row r="4" spans="1:7" ht="15.75" thickBot="1">
      <c r="A4" s="1389" t="s">
        <v>194</v>
      </c>
      <c r="B4" s="1389"/>
      <c r="C4" s="1389"/>
      <c r="D4" s="1389"/>
      <c r="E4" s="1389"/>
      <c r="F4" s="1389"/>
      <c r="G4" s="1389"/>
    </row>
    <row r="5" spans="1:7" ht="15.75" thickTop="1">
      <c r="A5" s="1390" t="s">
        <v>195</v>
      </c>
      <c r="B5" s="1392" t="s">
        <v>41</v>
      </c>
      <c r="C5" s="1392"/>
      <c r="D5" s="1393" t="s">
        <v>42</v>
      </c>
      <c r="E5" s="1394"/>
      <c r="F5" s="1392" t="s">
        <v>105</v>
      </c>
      <c r="G5" s="1395"/>
    </row>
    <row r="6" spans="1:7" ht="15">
      <c r="A6" s="1391"/>
      <c r="B6" s="175" t="s">
        <v>196</v>
      </c>
      <c r="C6" s="175" t="s">
        <v>106</v>
      </c>
      <c r="D6" s="176" t="s">
        <v>196</v>
      </c>
      <c r="E6" s="176" t="s">
        <v>106</v>
      </c>
      <c r="F6" s="176" t="s">
        <v>196</v>
      </c>
      <c r="G6" s="177" t="s">
        <v>106</v>
      </c>
    </row>
    <row r="7" spans="1:7" ht="15">
      <c r="A7" s="178" t="s">
        <v>197</v>
      </c>
      <c r="B7" s="179">
        <v>99.64</v>
      </c>
      <c r="C7" s="180">
        <v>7.5</v>
      </c>
      <c r="D7" s="180">
        <v>106.52</v>
      </c>
      <c r="E7" s="181">
        <v>6.9</v>
      </c>
      <c r="F7" s="182">
        <v>115.7</v>
      </c>
      <c r="G7" s="183">
        <v>8.61</v>
      </c>
    </row>
    <row r="8" spans="1:7" ht="15">
      <c r="A8" s="178" t="s">
        <v>198</v>
      </c>
      <c r="B8" s="184">
        <v>99.87</v>
      </c>
      <c r="C8" s="185">
        <v>7.6</v>
      </c>
      <c r="D8" s="186">
        <v>107.05</v>
      </c>
      <c r="E8" s="185">
        <v>7.2</v>
      </c>
      <c r="F8" s="187">
        <v>115.5</v>
      </c>
      <c r="G8" s="188">
        <v>7.9</v>
      </c>
    </row>
    <row r="9" spans="1:7" ht="15">
      <c r="A9" s="178" t="s">
        <v>199</v>
      </c>
      <c r="B9" s="189">
        <v>100.17</v>
      </c>
      <c r="C9" s="180">
        <v>7.5</v>
      </c>
      <c r="D9" s="190">
        <v>108.37</v>
      </c>
      <c r="E9" s="180">
        <v>8.2</v>
      </c>
      <c r="F9" s="191">
        <v>115.66</v>
      </c>
      <c r="G9" s="183">
        <v>6.73</v>
      </c>
    </row>
    <row r="10" spans="1:7" ht="15">
      <c r="A10" s="178" t="s">
        <v>200</v>
      </c>
      <c r="B10" s="189">
        <v>100.37</v>
      </c>
      <c r="C10" s="180">
        <v>7.2</v>
      </c>
      <c r="D10" s="190">
        <v>110.85</v>
      </c>
      <c r="E10" s="180">
        <v>10.44</v>
      </c>
      <c r="F10" s="191">
        <v>116.12</v>
      </c>
      <c r="G10" s="183">
        <v>4.75</v>
      </c>
    </row>
    <row r="11" spans="1:7" ht="15">
      <c r="A11" s="178" t="s">
        <v>201</v>
      </c>
      <c r="B11" s="189">
        <v>99.38</v>
      </c>
      <c r="C11" s="180">
        <v>7</v>
      </c>
      <c r="D11" s="190">
        <v>110.88</v>
      </c>
      <c r="E11" s="180">
        <v>11.58</v>
      </c>
      <c r="F11" s="191">
        <v>115.1</v>
      </c>
      <c r="G11" s="183">
        <v>3.8</v>
      </c>
    </row>
    <row r="12" spans="1:9" ht="15">
      <c r="A12" s="178" t="s">
        <v>202</v>
      </c>
      <c r="B12" s="189">
        <v>98.58</v>
      </c>
      <c r="C12" s="180">
        <v>6.8</v>
      </c>
      <c r="D12" s="190">
        <v>110.5</v>
      </c>
      <c r="E12" s="180">
        <v>12.1</v>
      </c>
      <c r="F12" s="191">
        <v>113.9</v>
      </c>
      <c r="G12" s="192">
        <v>3.2</v>
      </c>
      <c r="I12" s="193"/>
    </row>
    <row r="13" spans="1:7" ht="15">
      <c r="A13" s="178" t="s">
        <v>203</v>
      </c>
      <c r="B13" s="189">
        <v>98.67</v>
      </c>
      <c r="C13" s="190">
        <v>7</v>
      </c>
      <c r="D13" s="190">
        <v>109.8</v>
      </c>
      <c r="E13" s="190">
        <v>11.3</v>
      </c>
      <c r="F13" s="191">
        <v>113.38</v>
      </c>
      <c r="G13" s="192">
        <v>3.26</v>
      </c>
    </row>
    <row r="14" spans="1:7" ht="15">
      <c r="A14" s="178" t="s">
        <v>204</v>
      </c>
      <c r="B14" s="189">
        <v>99.05</v>
      </c>
      <c r="C14" s="180">
        <v>7</v>
      </c>
      <c r="D14" s="190">
        <v>109.18</v>
      </c>
      <c r="E14" s="180">
        <v>10.24</v>
      </c>
      <c r="F14" s="191"/>
      <c r="G14" s="192"/>
    </row>
    <row r="15" spans="1:7" ht="15">
      <c r="A15" s="178" t="s">
        <v>205</v>
      </c>
      <c r="B15" s="189">
        <v>99.68</v>
      </c>
      <c r="C15" s="180">
        <v>6.9</v>
      </c>
      <c r="D15" s="190">
        <v>109.35</v>
      </c>
      <c r="E15" s="180">
        <v>9.71</v>
      </c>
      <c r="F15" s="191"/>
      <c r="G15" s="183"/>
    </row>
    <row r="16" spans="1:7" ht="15">
      <c r="A16" s="178" t="s">
        <v>206</v>
      </c>
      <c r="B16" s="189">
        <v>101.29</v>
      </c>
      <c r="C16" s="180">
        <v>7.1</v>
      </c>
      <c r="D16" s="190">
        <v>111.48</v>
      </c>
      <c r="E16" s="180">
        <v>10.04</v>
      </c>
      <c r="F16" s="191"/>
      <c r="G16" s="183"/>
    </row>
    <row r="17" spans="1:7" ht="15">
      <c r="A17" s="178" t="s">
        <v>207</v>
      </c>
      <c r="B17" s="189">
        <v>101.17</v>
      </c>
      <c r="C17" s="180">
        <v>7.4</v>
      </c>
      <c r="D17" s="190">
        <v>112.44</v>
      </c>
      <c r="E17" s="180">
        <v>11.12</v>
      </c>
      <c r="F17" s="191"/>
      <c r="G17" s="183"/>
    </row>
    <row r="18" spans="1:7" ht="15">
      <c r="A18" s="178" t="s">
        <v>208</v>
      </c>
      <c r="B18" s="189">
        <v>102.2</v>
      </c>
      <c r="C18" s="180">
        <v>7.6</v>
      </c>
      <c r="D18" s="190">
        <v>112.88</v>
      </c>
      <c r="E18" s="194">
        <v>10.44</v>
      </c>
      <c r="F18" s="191"/>
      <c r="G18" s="183"/>
    </row>
    <row r="19" spans="1:7" ht="15.75" thickBot="1">
      <c r="A19" s="195" t="s">
        <v>209</v>
      </c>
      <c r="B19" s="196">
        <v>100</v>
      </c>
      <c r="C19" s="197">
        <f>AVERAGE(C7:C18)</f>
        <v>7.216666666666666</v>
      </c>
      <c r="D19" s="196">
        <f>AVERAGE(D7:D18)</f>
        <v>109.94166666666665</v>
      </c>
      <c r="E19" s="197">
        <f>AVERAGE(E7:E18)</f>
        <v>9.939166666666665</v>
      </c>
      <c r="F19" s="196">
        <f>AVERAGE(F7:F18)</f>
        <v>115.05142857142857</v>
      </c>
      <c r="G19" s="198">
        <f>AVERAGE(G7:G18)</f>
        <v>5.464285714285714</v>
      </c>
    </row>
    <row r="20" ht="15.75" thickTop="1">
      <c r="A20" s="199" t="s">
        <v>57</v>
      </c>
    </row>
    <row r="21" spans="1:7" ht="15">
      <c r="A21" s="201"/>
      <c r="G21" s="202"/>
    </row>
  </sheetData>
  <sheetProtection/>
  <mergeCells count="8">
    <mergeCell ref="A1:G1"/>
    <mergeCell ref="A2:G2"/>
    <mergeCell ref="A3:G3"/>
    <mergeCell ref="A4:G4"/>
    <mergeCell ref="A5:A6"/>
    <mergeCell ref="B5:C5"/>
    <mergeCell ref="D5:E5"/>
    <mergeCell ref="F5:G5"/>
  </mergeCells>
  <printOptions horizontalCentered="1"/>
  <pageMargins left="0.75" right="0.7" top="0.75" bottom="0.75" header="0.3" footer="0.3"/>
  <pageSetup fitToHeight="1" fitToWidth="1" horizontalDpi="600" verticalDpi="600" orientation="portrait" paperSize="9" scale="9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1">
      <selection activeCell="L17" sqref="L17"/>
    </sheetView>
  </sheetViews>
  <sheetFormatPr defaultColWidth="11.00390625" defaultRowHeight="16.5" customHeight="1"/>
  <cols>
    <col min="1" max="1" width="46.7109375" style="690" bestFit="1" customWidth="1"/>
    <col min="2" max="2" width="11.8515625" style="690" bestFit="1" customWidth="1"/>
    <col min="3" max="3" width="12.28125" style="690" bestFit="1" customWidth="1"/>
    <col min="4" max="4" width="12.00390625" style="690" customWidth="1"/>
    <col min="5" max="5" width="12.28125" style="690" bestFit="1" customWidth="1"/>
    <col min="6" max="6" width="7.140625" style="690" bestFit="1" customWidth="1"/>
    <col min="7" max="7" width="2.421875" style="690" bestFit="1" customWidth="1"/>
    <col min="8" max="8" width="7.140625" style="690" bestFit="1" customWidth="1"/>
    <col min="9" max="9" width="8.57421875" style="690" bestFit="1" customWidth="1"/>
    <col min="10" max="10" width="2.140625" style="690" customWidth="1"/>
    <col min="11" max="11" width="7.140625" style="690" bestFit="1" customWidth="1"/>
    <col min="12" max="16384" width="11.00390625" style="619" customWidth="1"/>
  </cols>
  <sheetData>
    <row r="1" spans="1:11" s="690" customFormat="1" ht="24.75" customHeight="1">
      <c r="A1" s="1607" t="s">
        <v>703</v>
      </c>
      <c r="B1" s="1607"/>
      <c r="C1" s="1607"/>
      <c r="D1" s="1607"/>
      <c r="E1" s="1607"/>
      <c r="F1" s="1607"/>
      <c r="G1" s="1607"/>
      <c r="H1" s="1607"/>
      <c r="I1" s="1607"/>
      <c r="J1" s="1607"/>
      <c r="K1" s="1607"/>
    </row>
    <row r="2" spans="1:11" s="690" customFormat="1" ht="16.5" customHeight="1">
      <c r="A2" s="1616" t="s">
        <v>30</v>
      </c>
      <c r="B2" s="1616"/>
      <c r="C2" s="1616"/>
      <c r="D2" s="1616"/>
      <c r="E2" s="1616"/>
      <c r="F2" s="1616"/>
      <c r="G2" s="1616"/>
      <c r="H2" s="1616"/>
      <c r="I2" s="1616"/>
      <c r="J2" s="1616"/>
      <c r="K2" s="1616"/>
    </row>
    <row r="3" spans="1:11" s="690" customFormat="1" ht="16.5" customHeight="1" thickBot="1">
      <c r="A3" s="673"/>
      <c r="B3" s="738"/>
      <c r="C3" s="620"/>
      <c r="D3" s="620"/>
      <c r="E3" s="620"/>
      <c r="F3" s="620"/>
      <c r="G3" s="620"/>
      <c r="H3" s="620"/>
      <c r="I3" s="1609" t="s">
        <v>76</v>
      </c>
      <c r="J3" s="1609"/>
      <c r="K3" s="1609"/>
    </row>
    <row r="4" spans="1:11" s="690" customFormat="1" ht="13.5" thickTop="1">
      <c r="A4" s="622"/>
      <c r="B4" s="740">
        <v>2015</v>
      </c>
      <c r="C4" s="740">
        <v>2016</v>
      </c>
      <c r="D4" s="740">
        <v>2016</v>
      </c>
      <c r="E4" s="741">
        <v>2017</v>
      </c>
      <c r="F4" s="1625" t="s">
        <v>578</v>
      </c>
      <c r="G4" s="1626"/>
      <c r="H4" s="1626"/>
      <c r="I4" s="1626"/>
      <c r="J4" s="1626"/>
      <c r="K4" s="1627"/>
    </row>
    <row r="5" spans="1:11" s="690" customFormat="1" ht="12.75">
      <c r="A5" s="694" t="s">
        <v>620</v>
      </c>
      <c r="B5" s="722" t="s">
        <v>580</v>
      </c>
      <c r="C5" s="722" t="s">
        <v>581</v>
      </c>
      <c r="D5" s="722" t="s">
        <v>582</v>
      </c>
      <c r="E5" s="723" t="s">
        <v>583</v>
      </c>
      <c r="F5" s="1612" t="s">
        <v>42</v>
      </c>
      <c r="G5" s="1613"/>
      <c r="H5" s="1614"/>
      <c r="I5" s="1613" t="s">
        <v>105</v>
      </c>
      <c r="J5" s="1613"/>
      <c r="K5" s="1615"/>
    </row>
    <row r="6" spans="1:11" s="690" customFormat="1" ht="12.75">
      <c r="A6" s="694"/>
      <c r="B6" s="722"/>
      <c r="C6" s="722"/>
      <c r="D6" s="722"/>
      <c r="E6" s="723"/>
      <c r="F6" s="699" t="s">
        <v>78</v>
      </c>
      <c r="G6" s="700" t="s">
        <v>247</v>
      </c>
      <c r="H6" s="701" t="s">
        <v>584</v>
      </c>
      <c r="I6" s="696" t="s">
        <v>78</v>
      </c>
      <c r="J6" s="700" t="s">
        <v>247</v>
      </c>
      <c r="K6" s="702" t="s">
        <v>584</v>
      </c>
    </row>
    <row r="7" spans="1:11" s="690" customFormat="1" ht="16.5" customHeight="1">
      <c r="A7" s="637" t="s">
        <v>667</v>
      </c>
      <c r="B7" s="638">
        <v>71636.1858845489</v>
      </c>
      <c r="C7" s="638">
        <v>76925.32476350981</v>
      </c>
      <c r="D7" s="638">
        <v>63027.913511750005</v>
      </c>
      <c r="E7" s="639">
        <v>53316.90291407602</v>
      </c>
      <c r="F7" s="640">
        <v>5289.138878960905</v>
      </c>
      <c r="G7" s="703"/>
      <c r="H7" s="639">
        <v>7.383334014299763</v>
      </c>
      <c r="I7" s="638">
        <v>-9711.010597673987</v>
      </c>
      <c r="J7" s="704"/>
      <c r="K7" s="643">
        <v>-15.407475920749953</v>
      </c>
    </row>
    <row r="8" spans="1:11" s="690" customFormat="1" ht="16.5" customHeight="1">
      <c r="A8" s="645" t="s">
        <v>668</v>
      </c>
      <c r="B8" s="646">
        <v>5426.4155424100045</v>
      </c>
      <c r="C8" s="646">
        <v>5355.0412824000005</v>
      </c>
      <c r="D8" s="646">
        <v>4542.40820213</v>
      </c>
      <c r="E8" s="647">
        <v>4308.56142121</v>
      </c>
      <c r="F8" s="648">
        <v>-71.37426001000404</v>
      </c>
      <c r="G8" s="705"/>
      <c r="H8" s="647">
        <v>-1.3153113588920795</v>
      </c>
      <c r="I8" s="646">
        <v>-233.84678092000013</v>
      </c>
      <c r="J8" s="647"/>
      <c r="K8" s="650">
        <v>-5.148079400049208</v>
      </c>
    </row>
    <row r="9" spans="1:11" s="690" customFormat="1" ht="16.5" customHeight="1">
      <c r="A9" s="645" t="s">
        <v>669</v>
      </c>
      <c r="B9" s="646">
        <v>5426.4155424100045</v>
      </c>
      <c r="C9" s="646">
        <v>5355.0412824000005</v>
      </c>
      <c r="D9" s="646">
        <v>4542.40820213</v>
      </c>
      <c r="E9" s="647">
        <v>4308.56142121</v>
      </c>
      <c r="F9" s="648">
        <v>-71.37426001000404</v>
      </c>
      <c r="G9" s="705"/>
      <c r="H9" s="647">
        <v>-1.3153113588920795</v>
      </c>
      <c r="I9" s="646">
        <v>-233.84678092000013</v>
      </c>
      <c r="J9" s="647"/>
      <c r="K9" s="650">
        <v>-5.148079400049208</v>
      </c>
    </row>
    <row r="10" spans="1:11" s="690" customFormat="1" ht="16.5" customHeight="1">
      <c r="A10" s="645" t="s">
        <v>670</v>
      </c>
      <c r="B10" s="646">
        <v>0</v>
      </c>
      <c r="C10" s="646">
        <v>0</v>
      </c>
      <c r="D10" s="646">
        <v>0</v>
      </c>
      <c r="E10" s="647">
        <v>0</v>
      </c>
      <c r="F10" s="648">
        <v>0</v>
      </c>
      <c r="G10" s="705"/>
      <c r="H10" s="647"/>
      <c r="I10" s="646">
        <v>0</v>
      </c>
      <c r="J10" s="647"/>
      <c r="K10" s="650"/>
    </row>
    <row r="11" spans="1:11" s="690" customFormat="1" ht="16.5" customHeight="1">
      <c r="A11" s="645" t="s">
        <v>671</v>
      </c>
      <c r="B11" s="646">
        <v>33755.022394038904</v>
      </c>
      <c r="C11" s="646">
        <v>38029.028740159796</v>
      </c>
      <c r="D11" s="646">
        <v>32046.948797760004</v>
      </c>
      <c r="E11" s="647">
        <v>23371.609633866017</v>
      </c>
      <c r="F11" s="648">
        <v>4274.006346120892</v>
      </c>
      <c r="G11" s="705"/>
      <c r="H11" s="647">
        <v>12.661838277659315</v>
      </c>
      <c r="I11" s="646">
        <v>-8675.339163893987</v>
      </c>
      <c r="J11" s="647"/>
      <c r="K11" s="650">
        <v>-27.07071808502521</v>
      </c>
    </row>
    <row r="12" spans="1:11" s="690" customFormat="1" ht="16.5" customHeight="1">
      <c r="A12" s="645" t="s">
        <v>669</v>
      </c>
      <c r="B12" s="646">
        <v>33755.022394038904</v>
      </c>
      <c r="C12" s="646">
        <v>38029.028740159796</v>
      </c>
      <c r="D12" s="646">
        <v>32046.948797760004</v>
      </c>
      <c r="E12" s="647">
        <v>23371.609633866017</v>
      </c>
      <c r="F12" s="648">
        <v>4274.006346120892</v>
      </c>
      <c r="G12" s="705"/>
      <c r="H12" s="647">
        <v>12.661838277659315</v>
      </c>
      <c r="I12" s="646">
        <v>-8675.339163893987</v>
      </c>
      <c r="J12" s="647"/>
      <c r="K12" s="650">
        <v>-27.07071808502521</v>
      </c>
    </row>
    <row r="13" spans="1:11" s="690" customFormat="1" ht="16.5" customHeight="1">
      <c r="A13" s="645" t="s">
        <v>670</v>
      </c>
      <c r="B13" s="646">
        <v>0</v>
      </c>
      <c r="C13" s="646">
        <v>0</v>
      </c>
      <c r="D13" s="646">
        <v>0</v>
      </c>
      <c r="E13" s="647">
        <v>0</v>
      </c>
      <c r="F13" s="648">
        <v>0</v>
      </c>
      <c r="G13" s="705"/>
      <c r="H13" s="647"/>
      <c r="I13" s="646">
        <v>0</v>
      </c>
      <c r="J13" s="647"/>
      <c r="K13" s="650"/>
    </row>
    <row r="14" spans="1:11" s="690" customFormat="1" ht="16.5" customHeight="1">
      <c r="A14" s="645" t="s">
        <v>672</v>
      </c>
      <c r="B14" s="646">
        <v>31550.038098329987</v>
      </c>
      <c r="C14" s="646">
        <v>32352.571535590003</v>
      </c>
      <c r="D14" s="646">
        <v>24985.848013699997</v>
      </c>
      <c r="E14" s="647">
        <v>23824.57980631</v>
      </c>
      <c r="F14" s="648">
        <v>802.5334372600155</v>
      </c>
      <c r="G14" s="705"/>
      <c r="H14" s="647">
        <v>2.543684526651951</v>
      </c>
      <c r="I14" s="646">
        <v>-1161.268207389996</v>
      </c>
      <c r="J14" s="647"/>
      <c r="K14" s="650">
        <v>-4.647703799179682</v>
      </c>
    </row>
    <row r="15" spans="1:11" s="690" customFormat="1" ht="16.5" customHeight="1">
      <c r="A15" s="645" t="s">
        <v>669</v>
      </c>
      <c r="B15" s="646">
        <v>31550.038098329987</v>
      </c>
      <c r="C15" s="646">
        <v>32352.571535590003</v>
      </c>
      <c r="D15" s="646">
        <v>24985.848013699997</v>
      </c>
      <c r="E15" s="647">
        <v>23824.57980631</v>
      </c>
      <c r="F15" s="648">
        <v>802.5334372600155</v>
      </c>
      <c r="G15" s="705"/>
      <c r="H15" s="647">
        <v>2.543684526651951</v>
      </c>
      <c r="I15" s="646">
        <v>-1161.268207389996</v>
      </c>
      <c r="J15" s="647"/>
      <c r="K15" s="650">
        <v>-4.647703799179682</v>
      </c>
    </row>
    <row r="16" spans="1:11" s="690" customFormat="1" ht="16.5" customHeight="1">
      <c r="A16" s="645" t="s">
        <v>670</v>
      </c>
      <c r="B16" s="646">
        <v>0</v>
      </c>
      <c r="C16" s="646">
        <v>0</v>
      </c>
      <c r="D16" s="646">
        <v>0</v>
      </c>
      <c r="E16" s="647">
        <v>0</v>
      </c>
      <c r="F16" s="648">
        <v>0</v>
      </c>
      <c r="G16" s="705"/>
      <c r="H16" s="647"/>
      <c r="I16" s="646">
        <v>0</v>
      </c>
      <c r="J16" s="647"/>
      <c r="K16" s="650"/>
    </row>
    <row r="17" spans="1:11" s="690" customFormat="1" ht="16.5" customHeight="1">
      <c r="A17" s="645" t="s">
        <v>673</v>
      </c>
      <c r="B17" s="646">
        <v>890.77474628</v>
      </c>
      <c r="C17" s="646">
        <v>1173.5200484600005</v>
      </c>
      <c r="D17" s="646">
        <v>1437.9474594300002</v>
      </c>
      <c r="E17" s="647">
        <v>1798.93555936</v>
      </c>
      <c r="F17" s="648">
        <v>282.7453021800004</v>
      </c>
      <c r="G17" s="705"/>
      <c r="H17" s="647">
        <v>31.741504051477026</v>
      </c>
      <c r="I17" s="646">
        <v>360.98809992999986</v>
      </c>
      <c r="J17" s="647"/>
      <c r="K17" s="650">
        <v>25.104401246558407</v>
      </c>
    </row>
    <row r="18" spans="1:11" s="690" customFormat="1" ht="16.5" customHeight="1">
      <c r="A18" s="645" t="s">
        <v>669</v>
      </c>
      <c r="B18" s="646">
        <v>890.77474628</v>
      </c>
      <c r="C18" s="646">
        <v>1173.5200484600005</v>
      </c>
      <c r="D18" s="646">
        <v>1437.9474594300002</v>
      </c>
      <c r="E18" s="647">
        <v>1798.93555936</v>
      </c>
      <c r="F18" s="648">
        <v>282.7453021800004</v>
      </c>
      <c r="G18" s="705"/>
      <c r="H18" s="647">
        <v>31.741504051477026</v>
      </c>
      <c r="I18" s="646">
        <v>360.98809992999986</v>
      </c>
      <c r="J18" s="647"/>
      <c r="K18" s="650">
        <v>25.104401246558407</v>
      </c>
    </row>
    <row r="19" spans="1:11" s="690" customFormat="1" ht="16.5" customHeight="1">
      <c r="A19" s="645" t="s">
        <v>670</v>
      </c>
      <c r="B19" s="646">
        <v>0</v>
      </c>
      <c r="C19" s="646">
        <v>0</v>
      </c>
      <c r="D19" s="646">
        <v>0</v>
      </c>
      <c r="E19" s="647">
        <v>0</v>
      </c>
      <c r="F19" s="648">
        <v>0</v>
      </c>
      <c r="G19" s="705"/>
      <c r="H19" s="647"/>
      <c r="I19" s="646">
        <v>0</v>
      </c>
      <c r="J19" s="647"/>
      <c r="K19" s="650"/>
    </row>
    <row r="20" spans="1:11" s="690" customFormat="1" ht="16.5" customHeight="1">
      <c r="A20" s="645" t="s">
        <v>674</v>
      </c>
      <c r="B20" s="646">
        <v>13.935103490000001</v>
      </c>
      <c r="C20" s="646">
        <v>15.1631569</v>
      </c>
      <c r="D20" s="646">
        <v>14.76103873</v>
      </c>
      <c r="E20" s="647">
        <v>13.216493329999999</v>
      </c>
      <c r="F20" s="648">
        <v>1.2280534099999993</v>
      </c>
      <c r="G20" s="705"/>
      <c r="H20" s="647">
        <v>8.812660852366582</v>
      </c>
      <c r="I20" s="646">
        <v>-1.5445454000000005</v>
      </c>
      <c r="J20" s="647"/>
      <c r="K20" s="650">
        <v>-10.463663352233482</v>
      </c>
    </row>
    <row r="21" spans="1:11" s="690" customFormat="1" ht="16.5" customHeight="1">
      <c r="A21" s="637" t="s">
        <v>675</v>
      </c>
      <c r="B21" s="638">
        <v>0</v>
      </c>
      <c r="C21" s="638">
        <v>37.9</v>
      </c>
      <c r="D21" s="638">
        <v>188.9</v>
      </c>
      <c r="E21" s="639">
        <v>44.4</v>
      </c>
      <c r="F21" s="640">
        <v>37.9</v>
      </c>
      <c r="G21" s="703"/>
      <c r="H21" s="639"/>
      <c r="I21" s="638">
        <v>-144.5</v>
      </c>
      <c r="J21" s="639"/>
      <c r="K21" s="643">
        <v>-76.4955002646903</v>
      </c>
    </row>
    <row r="22" spans="1:11" s="690" customFormat="1" ht="16.5" customHeight="1">
      <c r="A22" s="637" t="s">
        <v>676</v>
      </c>
      <c r="B22" s="638">
        <v>0</v>
      </c>
      <c r="C22" s="638">
        <v>0</v>
      </c>
      <c r="D22" s="638">
        <v>0</v>
      </c>
      <c r="E22" s="639">
        <v>0</v>
      </c>
      <c r="F22" s="640">
        <v>0</v>
      </c>
      <c r="G22" s="703"/>
      <c r="H22" s="639"/>
      <c r="I22" s="638">
        <v>0</v>
      </c>
      <c r="J22" s="639"/>
      <c r="K22" s="643"/>
    </row>
    <row r="23" spans="1:11" s="690" customFormat="1" ht="16.5" customHeight="1">
      <c r="A23" s="726" t="s">
        <v>677</v>
      </c>
      <c r="B23" s="638">
        <v>33399.74685941983</v>
      </c>
      <c r="C23" s="638">
        <v>34876.13489802444</v>
      </c>
      <c r="D23" s="638">
        <v>35739.53347863429</v>
      </c>
      <c r="E23" s="639">
        <v>34799.94268441979</v>
      </c>
      <c r="F23" s="640">
        <v>1476.3880386046076</v>
      </c>
      <c r="G23" s="703"/>
      <c r="H23" s="639">
        <v>4.4203569710236215</v>
      </c>
      <c r="I23" s="638">
        <v>-939.5907942144986</v>
      </c>
      <c r="J23" s="639"/>
      <c r="K23" s="643">
        <v>-2.6289956884193866</v>
      </c>
    </row>
    <row r="24" spans="1:11" s="690" customFormat="1" ht="16.5" customHeight="1">
      <c r="A24" s="727" t="s">
        <v>678</v>
      </c>
      <c r="B24" s="646">
        <v>15763.766387999998</v>
      </c>
      <c r="C24" s="646">
        <v>14608.090663999998</v>
      </c>
      <c r="D24" s="646">
        <v>13164.230377000002</v>
      </c>
      <c r="E24" s="647">
        <v>11455.932440399996</v>
      </c>
      <c r="F24" s="648">
        <v>-1155.6757240000006</v>
      </c>
      <c r="G24" s="705"/>
      <c r="H24" s="647">
        <v>-7.331215748539299</v>
      </c>
      <c r="I24" s="646">
        <v>-1708.2979366000054</v>
      </c>
      <c r="J24" s="647"/>
      <c r="K24" s="650">
        <v>-12.976815869043683</v>
      </c>
    </row>
    <row r="25" spans="1:11" s="690" customFormat="1" ht="16.5" customHeight="1">
      <c r="A25" s="727" t="s">
        <v>679</v>
      </c>
      <c r="B25" s="646">
        <v>5518.502981794702</v>
      </c>
      <c r="C25" s="646">
        <v>8929.24603999585</v>
      </c>
      <c r="D25" s="646">
        <v>7513.280638892893</v>
      </c>
      <c r="E25" s="647">
        <v>7135.859172453085</v>
      </c>
      <c r="F25" s="648">
        <v>3410.7430582011493</v>
      </c>
      <c r="G25" s="705"/>
      <c r="H25" s="647">
        <v>61.80558512794213</v>
      </c>
      <c r="I25" s="646">
        <v>-377.4214664398078</v>
      </c>
      <c r="J25" s="647"/>
      <c r="K25" s="650">
        <v>-5.0233910402077315</v>
      </c>
    </row>
    <row r="26" spans="1:11" s="690" customFormat="1" ht="16.5" customHeight="1">
      <c r="A26" s="727" t="s">
        <v>680</v>
      </c>
      <c r="B26" s="646">
        <v>12117.477489625131</v>
      </c>
      <c r="C26" s="646">
        <v>11338.79819402859</v>
      </c>
      <c r="D26" s="646">
        <v>15062.022462741392</v>
      </c>
      <c r="E26" s="647">
        <v>16208.151071566708</v>
      </c>
      <c r="F26" s="648">
        <v>-778.6792955965411</v>
      </c>
      <c r="G26" s="705"/>
      <c r="H26" s="647">
        <v>-6.426084110849299</v>
      </c>
      <c r="I26" s="646">
        <v>1146.1286088253164</v>
      </c>
      <c r="J26" s="647"/>
      <c r="K26" s="650">
        <v>7.609393835791114</v>
      </c>
    </row>
    <row r="27" spans="1:11" s="690" customFormat="1" ht="16.5" customHeight="1">
      <c r="A27" s="728" t="s">
        <v>681</v>
      </c>
      <c r="B27" s="729">
        <v>105035.93274396873</v>
      </c>
      <c r="C27" s="729">
        <v>111839.35966153424</v>
      </c>
      <c r="D27" s="729">
        <v>98956.34699038429</v>
      </c>
      <c r="E27" s="730">
        <v>88161.2455984958</v>
      </c>
      <c r="F27" s="731">
        <v>6803.426917565506</v>
      </c>
      <c r="G27" s="732"/>
      <c r="H27" s="730">
        <v>6.477237588920412</v>
      </c>
      <c r="I27" s="729">
        <v>-10795.101391888486</v>
      </c>
      <c r="J27" s="730"/>
      <c r="K27" s="733">
        <v>-10.908953008276931</v>
      </c>
    </row>
    <row r="28" spans="1:11" s="690" customFormat="1" ht="16.5" customHeight="1">
      <c r="A28" s="637" t="s">
        <v>682</v>
      </c>
      <c r="B28" s="638">
        <v>6830.778932000007</v>
      </c>
      <c r="C28" s="638">
        <v>5735.554718420002</v>
      </c>
      <c r="D28" s="638">
        <v>6615.955224960006</v>
      </c>
      <c r="E28" s="639">
        <v>4318.7491283300105</v>
      </c>
      <c r="F28" s="640">
        <v>-1095.2242135800052</v>
      </c>
      <c r="G28" s="703"/>
      <c r="H28" s="639">
        <v>-16.033665040003434</v>
      </c>
      <c r="I28" s="638">
        <v>-2297.206096629995</v>
      </c>
      <c r="J28" s="639"/>
      <c r="K28" s="643">
        <v>-34.72221347513551</v>
      </c>
    </row>
    <row r="29" spans="1:11" s="690" customFormat="1" ht="16.5" customHeight="1">
      <c r="A29" s="645" t="s">
        <v>683</v>
      </c>
      <c r="B29" s="646">
        <v>1014.4907457800068</v>
      </c>
      <c r="C29" s="646">
        <v>1129.080480320002</v>
      </c>
      <c r="D29" s="646">
        <v>1020.8205123900061</v>
      </c>
      <c r="E29" s="647">
        <v>939.4533929600105</v>
      </c>
      <c r="F29" s="648">
        <v>114.5897345399951</v>
      </c>
      <c r="G29" s="705"/>
      <c r="H29" s="647">
        <v>11.29529618842319</v>
      </c>
      <c r="I29" s="646">
        <v>-81.36711942999557</v>
      </c>
      <c r="J29" s="647"/>
      <c r="K29" s="650">
        <v>-7.970756704280363</v>
      </c>
    </row>
    <row r="30" spans="1:11" s="690" customFormat="1" ht="16.5" customHeight="1">
      <c r="A30" s="645" t="s">
        <v>701</v>
      </c>
      <c r="B30" s="646">
        <v>5815.50033796</v>
      </c>
      <c r="C30" s="646">
        <v>4602.74198984</v>
      </c>
      <c r="D30" s="646">
        <v>5551.38263457</v>
      </c>
      <c r="E30" s="647">
        <v>3305.69086337</v>
      </c>
      <c r="F30" s="648">
        <v>-1212.75834812</v>
      </c>
      <c r="G30" s="705"/>
      <c r="H30" s="647">
        <v>-20.85389523931176</v>
      </c>
      <c r="I30" s="646">
        <v>-2245.6917712</v>
      </c>
      <c r="J30" s="647"/>
      <c r="K30" s="650">
        <v>-40.452837050277424</v>
      </c>
    </row>
    <row r="31" spans="1:11" s="690" customFormat="1" ht="16.5" customHeight="1">
      <c r="A31" s="645" t="s">
        <v>685</v>
      </c>
      <c r="B31" s="646">
        <v>0.393062</v>
      </c>
      <c r="C31" s="646">
        <v>0.079462</v>
      </c>
      <c r="D31" s="646">
        <v>0.128822</v>
      </c>
      <c r="E31" s="647">
        <v>0.050342</v>
      </c>
      <c r="F31" s="648">
        <v>-0.3136</v>
      </c>
      <c r="G31" s="705"/>
      <c r="H31" s="647">
        <v>-79.78385089375213</v>
      </c>
      <c r="I31" s="646">
        <v>-0.07848</v>
      </c>
      <c r="J31" s="647"/>
      <c r="K31" s="650">
        <v>-60.92127121143904</v>
      </c>
    </row>
    <row r="32" spans="1:11" s="690" customFormat="1" ht="16.5" customHeight="1">
      <c r="A32" s="645" t="s">
        <v>686</v>
      </c>
      <c r="B32" s="646">
        <v>0.262</v>
      </c>
      <c r="C32" s="646">
        <v>3.52</v>
      </c>
      <c r="D32" s="646">
        <v>41.196</v>
      </c>
      <c r="E32" s="647">
        <v>73.45453</v>
      </c>
      <c r="F32" s="648">
        <v>3.258</v>
      </c>
      <c r="G32" s="705"/>
      <c r="H32" s="647">
        <v>1243.5114503816794</v>
      </c>
      <c r="I32" s="646">
        <v>32.25853000000001</v>
      </c>
      <c r="J32" s="647"/>
      <c r="K32" s="650">
        <v>78.30500534032433</v>
      </c>
    </row>
    <row r="33" spans="1:11" s="690" customFormat="1" ht="16.5" customHeight="1">
      <c r="A33" s="645" t="s">
        <v>687</v>
      </c>
      <c r="B33" s="646">
        <v>0.13278626</v>
      </c>
      <c r="C33" s="646">
        <v>0.13278626</v>
      </c>
      <c r="D33" s="646">
        <v>2.427256</v>
      </c>
      <c r="E33" s="647">
        <v>0.1</v>
      </c>
      <c r="F33" s="648">
        <v>0</v>
      </c>
      <c r="G33" s="705"/>
      <c r="H33" s="647">
        <v>0</v>
      </c>
      <c r="I33" s="646">
        <v>-2.3272559999999998</v>
      </c>
      <c r="J33" s="647"/>
      <c r="K33" s="650">
        <v>-95.88012142106147</v>
      </c>
    </row>
    <row r="34" spans="1:11" s="690" customFormat="1" ht="16.5" customHeight="1">
      <c r="A34" s="706" t="s">
        <v>688</v>
      </c>
      <c r="B34" s="638">
        <v>93715.72444481136</v>
      </c>
      <c r="C34" s="638">
        <v>101856.12957126506</v>
      </c>
      <c r="D34" s="638">
        <v>88264.07290303844</v>
      </c>
      <c r="E34" s="639">
        <v>80815.9352713848</v>
      </c>
      <c r="F34" s="640">
        <v>8140.405126453697</v>
      </c>
      <c r="G34" s="703"/>
      <c r="H34" s="639">
        <v>8.686274554968131</v>
      </c>
      <c r="I34" s="638">
        <v>-7448.137631653633</v>
      </c>
      <c r="J34" s="639"/>
      <c r="K34" s="643">
        <v>-8.438470361361757</v>
      </c>
    </row>
    <row r="35" spans="1:11" s="690" customFormat="1" ht="16.5" customHeight="1">
      <c r="A35" s="645" t="s">
        <v>689</v>
      </c>
      <c r="B35" s="646">
        <v>3047</v>
      </c>
      <c r="C35" s="646">
        <v>4314.2</v>
      </c>
      <c r="D35" s="646">
        <v>3845</v>
      </c>
      <c r="E35" s="647">
        <v>3803.5</v>
      </c>
      <c r="F35" s="648">
        <v>1267.1999999999998</v>
      </c>
      <c r="G35" s="705"/>
      <c r="H35" s="647">
        <v>41.5884476534296</v>
      </c>
      <c r="I35" s="646">
        <v>-41.5</v>
      </c>
      <c r="J35" s="647"/>
      <c r="K35" s="650">
        <v>-1.0793237971391418</v>
      </c>
    </row>
    <row r="36" spans="1:11" s="690" customFormat="1" ht="16.5" customHeight="1">
      <c r="A36" s="645" t="s">
        <v>690</v>
      </c>
      <c r="B36" s="646">
        <v>99.37747352000001</v>
      </c>
      <c r="C36" s="646">
        <v>213.02086387999998</v>
      </c>
      <c r="D36" s="646">
        <v>131.90519587</v>
      </c>
      <c r="E36" s="647">
        <v>188.80369147</v>
      </c>
      <c r="F36" s="648">
        <v>113.64339035999997</v>
      </c>
      <c r="G36" s="705"/>
      <c r="H36" s="647">
        <v>114.35528227343082</v>
      </c>
      <c r="I36" s="646">
        <v>56.89849559999999</v>
      </c>
      <c r="J36" s="647"/>
      <c r="K36" s="650">
        <v>43.13590167901851</v>
      </c>
    </row>
    <row r="37" spans="1:11" s="690" customFormat="1" ht="16.5" customHeight="1">
      <c r="A37" s="651" t="s">
        <v>691</v>
      </c>
      <c r="B37" s="646">
        <v>19401.27432216097</v>
      </c>
      <c r="C37" s="646">
        <v>26064.039465592366</v>
      </c>
      <c r="D37" s="646">
        <v>20714.633624811555</v>
      </c>
      <c r="E37" s="647">
        <v>15178.379432208654</v>
      </c>
      <c r="F37" s="648">
        <v>6662.765143431396</v>
      </c>
      <c r="G37" s="705"/>
      <c r="H37" s="647">
        <v>34.34189441783676</v>
      </c>
      <c r="I37" s="646">
        <v>-5536.254192602901</v>
      </c>
      <c r="J37" s="647"/>
      <c r="K37" s="650">
        <v>-26.726295491761398</v>
      </c>
    </row>
    <row r="38" spans="1:11" s="690" customFormat="1" ht="16.5" customHeight="1">
      <c r="A38" s="734" t="s">
        <v>692</v>
      </c>
      <c r="B38" s="646">
        <v>0</v>
      </c>
      <c r="C38" s="646">
        <v>0</v>
      </c>
      <c r="D38" s="646">
        <v>0</v>
      </c>
      <c r="E38" s="647">
        <v>0</v>
      </c>
      <c r="F38" s="648">
        <v>0</v>
      </c>
      <c r="G38" s="705"/>
      <c r="H38" s="647"/>
      <c r="I38" s="646">
        <v>0</v>
      </c>
      <c r="J38" s="647"/>
      <c r="K38" s="650"/>
    </row>
    <row r="39" spans="1:11" s="690" customFormat="1" ht="16.5" customHeight="1">
      <c r="A39" s="734" t="s">
        <v>693</v>
      </c>
      <c r="B39" s="646">
        <v>19401.27432216097</v>
      </c>
      <c r="C39" s="646">
        <v>26064.039465592366</v>
      </c>
      <c r="D39" s="646">
        <v>20714.633624811555</v>
      </c>
      <c r="E39" s="647">
        <v>15178.379432208654</v>
      </c>
      <c r="F39" s="648">
        <v>6662.765143431396</v>
      </c>
      <c r="G39" s="705"/>
      <c r="H39" s="647">
        <v>34.34189441783676</v>
      </c>
      <c r="I39" s="646">
        <v>-5536.254192602901</v>
      </c>
      <c r="J39" s="647"/>
      <c r="K39" s="650">
        <v>-26.726295491761398</v>
      </c>
    </row>
    <row r="40" spans="1:11" s="690" customFormat="1" ht="16.5" customHeight="1">
      <c r="A40" s="645" t="s">
        <v>694</v>
      </c>
      <c r="B40" s="646">
        <v>71168.0726491304</v>
      </c>
      <c r="C40" s="646">
        <v>71264.8692417927</v>
      </c>
      <c r="D40" s="646">
        <v>63572.53408235688</v>
      </c>
      <c r="E40" s="647">
        <v>61645.25214770616</v>
      </c>
      <c r="F40" s="648">
        <v>96.7965926623001</v>
      </c>
      <c r="G40" s="705"/>
      <c r="H40" s="647">
        <v>0.1360112604700176</v>
      </c>
      <c r="I40" s="646">
        <v>-1927.2819346507167</v>
      </c>
      <c r="J40" s="647"/>
      <c r="K40" s="650">
        <v>-3.031626727595857</v>
      </c>
    </row>
    <row r="41" spans="1:11" s="690" customFormat="1" ht="16.5" customHeight="1">
      <c r="A41" s="651" t="s">
        <v>695</v>
      </c>
      <c r="B41" s="646">
        <v>64973.682273670114</v>
      </c>
      <c r="C41" s="646">
        <v>64371.98776031202</v>
      </c>
      <c r="D41" s="646">
        <v>56860.186832411586</v>
      </c>
      <c r="E41" s="647">
        <v>55233.884177286156</v>
      </c>
      <c r="F41" s="648">
        <v>-601.6945133580957</v>
      </c>
      <c r="G41" s="705"/>
      <c r="H41" s="647">
        <v>-0.9260588168972008</v>
      </c>
      <c r="I41" s="646">
        <v>-1626.3026551254297</v>
      </c>
      <c r="J41" s="647"/>
      <c r="K41" s="650">
        <v>-2.8601781769003978</v>
      </c>
    </row>
    <row r="42" spans="1:11" s="690" customFormat="1" ht="16.5" customHeight="1">
      <c r="A42" s="651" t="s">
        <v>696</v>
      </c>
      <c r="B42" s="646">
        <v>6194.390375460282</v>
      </c>
      <c r="C42" s="646">
        <v>6892.8814814806765</v>
      </c>
      <c r="D42" s="646">
        <v>6712.347249945293</v>
      </c>
      <c r="E42" s="647">
        <v>6411.367970420001</v>
      </c>
      <c r="F42" s="648">
        <v>698.4911060203949</v>
      </c>
      <c r="G42" s="705"/>
      <c r="H42" s="647">
        <v>11.276188029536202</v>
      </c>
      <c r="I42" s="646">
        <v>-300.97927952529153</v>
      </c>
      <c r="J42" s="647"/>
      <c r="K42" s="650">
        <v>-4.483964674618772</v>
      </c>
    </row>
    <row r="43" spans="1:11" s="690" customFormat="1" ht="16.5" customHeight="1">
      <c r="A43" s="663" t="s">
        <v>697</v>
      </c>
      <c r="B43" s="664">
        <v>0</v>
      </c>
      <c r="C43" s="664">
        <v>0</v>
      </c>
      <c r="D43" s="664">
        <v>0</v>
      </c>
      <c r="E43" s="665">
        <v>0</v>
      </c>
      <c r="F43" s="666">
        <v>0</v>
      </c>
      <c r="G43" s="739"/>
      <c r="H43" s="665"/>
      <c r="I43" s="664">
        <v>0</v>
      </c>
      <c r="J43" s="665"/>
      <c r="K43" s="667"/>
    </row>
    <row r="44" spans="1:11" s="690" customFormat="1" ht="16.5" customHeight="1">
      <c r="A44" s="735" t="s">
        <v>698</v>
      </c>
      <c r="B44" s="664">
        <v>0</v>
      </c>
      <c r="C44" s="664">
        <v>0</v>
      </c>
      <c r="D44" s="664">
        <v>0</v>
      </c>
      <c r="E44" s="665">
        <v>0</v>
      </c>
      <c r="F44" s="666">
        <v>0</v>
      </c>
      <c r="G44" s="703"/>
      <c r="H44" s="736"/>
      <c r="I44" s="664">
        <v>0</v>
      </c>
      <c r="J44" s="639"/>
      <c r="K44" s="643"/>
    </row>
    <row r="45" spans="1:11" s="690" customFormat="1" ht="16.5" customHeight="1" thickBot="1">
      <c r="A45" s="737" t="s">
        <v>699</v>
      </c>
      <c r="B45" s="669">
        <v>4489.429351139573</v>
      </c>
      <c r="C45" s="669">
        <v>4247.675417504518</v>
      </c>
      <c r="D45" s="669">
        <v>4076.3188721838324</v>
      </c>
      <c r="E45" s="670">
        <v>3026.561202290838</v>
      </c>
      <c r="F45" s="671">
        <v>-241.75393363505464</v>
      </c>
      <c r="G45" s="715"/>
      <c r="H45" s="670">
        <v>-5.38495908335631</v>
      </c>
      <c r="I45" s="669">
        <v>-1049.7576698929943</v>
      </c>
      <c r="J45" s="670"/>
      <c r="K45" s="672">
        <v>-25.75258959882599</v>
      </c>
    </row>
    <row r="46" spans="1:11" s="690" customFormat="1" ht="16.5" customHeight="1" thickTop="1">
      <c r="A46" s="680" t="s">
        <v>614</v>
      </c>
      <c r="B46" s="738"/>
      <c r="C46" s="620"/>
      <c r="D46" s="675"/>
      <c r="E46" s="675"/>
      <c r="F46" s="646"/>
      <c r="G46" s="646"/>
      <c r="H46" s="646"/>
      <c r="I46" s="646"/>
      <c r="J46" s="646"/>
      <c r="K46" s="646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3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32.421875" style="691" customWidth="1"/>
    <col min="2" max="2" width="13.28125" style="691" bestFit="1" customWidth="1"/>
    <col min="3" max="3" width="13.7109375" style="691" bestFit="1" customWidth="1"/>
    <col min="4" max="4" width="13.421875" style="691" bestFit="1" customWidth="1"/>
    <col min="5" max="5" width="13.7109375" style="691" bestFit="1" customWidth="1"/>
    <col min="6" max="6" width="12.00390625" style="691" bestFit="1" customWidth="1"/>
    <col min="7" max="7" width="7.28125" style="743" bestFit="1" customWidth="1"/>
    <col min="8" max="8" width="8.8515625" style="691" customWidth="1"/>
    <col min="9" max="9" width="7.28125" style="743" bestFit="1" customWidth="1"/>
    <col min="10" max="16384" width="9.140625" style="691" customWidth="1"/>
  </cols>
  <sheetData>
    <row r="1" spans="1:9" ht="12.75">
      <c r="A1" s="1628" t="s">
        <v>704</v>
      </c>
      <c r="B1" s="1628"/>
      <c r="C1" s="1628"/>
      <c r="D1" s="1628"/>
      <c r="E1" s="1628"/>
      <c r="F1" s="1628"/>
      <c r="G1" s="1628"/>
      <c r="H1" s="1628"/>
      <c r="I1" s="1628"/>
    </row>
    <row r="2" spans="1:9" ht="15.75">
      <c r="A2" s="1629" t="s">
        <v>31</v>
      </c>
      <c r="B2" s="1629"/>
      <c r="C2" s="1629"/>
      <c r="D2" s="1629"/>
      <c r="E2" s="1629"/>
      <c r="F2" s="1629"/>
      <c r="G2" s="1629"/>
      <c r="H2" s="1629"/>
      <c r="I2" s="1629"/>
    </row>
    <row r="3" spans="8:9" ht="13.5" thickBot="1">
      <c r="H3" s="1630" t="s">
        <v>59</v>
      </c>
      <c r="I3" s="1631"/>
    </row>
    <row r="4" spans="1:9" ht="13.5" customHeight="1" thickTop="1">
      <c r="A4" s="744"/>
      <c r="B4" s="745">
        <v>2015</v>
      </c>
      <c r="C4" s="746">
        <v>2016</v>
      </c>
      <c r="D4" s="625">
        <v>2016</v>
      </c>
      <c r="E4" s="625">
        <v>2017</v>
      </c>
      <c r="F4" s="1632" t="s">
        <v>578</v>
      </c>
      <c r="G4" s="1633"/>
      <c r="H4" s="1633"/>
      <c r="I4" s="1634"/>
    </row>
    <row r="5" spans="1:9" ht="12.75">
      <c r="A5" s="747" t="s">
        <v>620</v>
      </c>
      <c r="B5" s="748" t="s">
        <v>580</v>
      </c>
      <c r="C5" s="748" t="s">
        <v>581</v>
      </c>
      <c r="D5" s="628" t="s">
        <v>582</v>
      </c>
      <c r="E5" s="628" t="s">
        <v>583</v>
      </c>
      <c r="F5" s="1635" t="s">
        <v>42</v>
      </c>
      <c r="G5" s="1636"/>
      <c r="H5" s="1635" t="s">
        <v>105</v>
      </c>
      <c r="I5" s="1637"/>
    </row>
    <row r="6" spans="1:13" s="742" customFormat="1" ht="12.75">
      <c r="A6" s="749"/>
      <c r="B6" s="750"/>
      <c r="C6" s="751"/>
      <c r="D6" s="750"/>
      <c r="E6" s="751"/>
      <c r="F6" s="752" t="s">
        <v>78</v>
      </c>
      <c r="G6" s="753" t="s">
        <v>584</v>
      </c>
      <c r="H6" s="752" t="s">
        <v>78</v>
      </c>
      <c r="I6" s="754" t="s">
        <v>584</v>
      </c>
      <c r="K6" s="755"/>
      <c r="L6" s="755"/>
      <c r="M6" s="755"/>
    </row>
    <row r="7" spans="1:13" ht="12.75">
      <c r="A7" s="756" t="s">
        <v>705</v>
      </c>
      <c r="B7" s="757">
        <v>94395.6122650716</v>
      </c>
      <c r="C7" s="757">
        <v>106094.80937883501</v>
      </c>
      <c r="D7" s="757">
        <v>109383.430681777</v>
      </c>
      <c r="E7" s="757">
        <v>107204.085364647</v>
      </c>
      <c r="F7" s="757">
        <v>11699.19711376341</v>
      </c>
      <c r="G7" s="757">
        <v>12.393793348054128</v>
      </c>
      <c r="H7" s="757">
        <v>-2179.3453171299916</v>
      </c>
      <c r="I7" s="758">
        <v>-1.9923907154368172</v>
      </c>
      <c r="K7" s="759"/>
      <c r="L7" s="760"/>
      <c r="M7" s="760"/>
    </row>
    <row r="8" spans="1:13" ht="12.75">
      <c r="A8" s="761" t="s">
        <v>706</v>
      </c>
      <c r="B8" s="757">
        <v>2146.84971165</v>
      </c>
      <c r="C8" s="757">
        <v>1863.998494336143</v>
      </c>
      <c r="D8" s="757">
        <v>1365.8296008016096</v>
      </c>
      <c r="E8" s="757">
        <v>1529.385979636519</v>
      </c>
      <c r="F8" s="757">
        <v>-282.85121731385675</v>
      </c>
      <c r="G8" s="757">
        <v>-13.175175503853337</v>
      </c>
      <c r="H8" s="757">
        <v>163.55637883490954</v>
      </c>
      <c r="I8" s="758">
        <v>11.974874372243638</v>
      </c>
      <c r="K8" s="759"/>
      <c r="L8" s="760"/>
      <c r="M8" s="760"/>
    </row>
    <row r="9" spans="1:13" ht="12.75">
      <c r="A9" s="756" t="s">
        <v>707</v>
      </c>
      <c r="B9" s="762">
        <v>251425.78589190802</v>
      </c>
      <c r="C9" s="762">
        <v>264802.22260750295</v>
      </c>
      <c r="D9" s="762">
        <v>327757.4128042434</v>
      </c>
      <c r="E9" s="762">
        <v>348649.5883930811</v>
      </c>
      <c r="F9" s="762">
        <v>13376.43671559493</v>
      </c>
      <c r="G9" s="762">
        <v>5.320232635703355</v>
      </c>
      <c r="H9" s="762">
        <v>20892.17558883771</v>
      </c>
      <c r="I9" s="763">
        <v>6.374280114700498</v>
      </c>
      <c r="K9" s="759"/>
      <c r="L9" s="760"/>
      <c r="M9" s="760"/>
    </row>
    <row r="10" spans="1:13" ht="12.75">
      <c r="A10" s="764" t="s">
        <v>708</v>
      </c>
      <c r="B10" s="765">
        <v>78180.47070972601</v>
      </c>
      <c r="C10" s="765">
        <v>85457.22997271252</v>
      </c>
      <c r="D10" s="765">
        <v>101505.83048099346</v>
      </c>
      <c r="E10" s="765">
        <v>126003.24573591603</v>
      </c>
      <c r="F10" s="765">
        <v>7276.75926298651</v>
      </c>
      <c r="G10" s="765">
        <v>9.307643196475725</v>
      </c>
      <c r="H10" s="765">
        <v>24497.41525492257</v>
      </c>
      <c r="I10" s="766">
        <v>24.13399815443075</v>
      </c>
      <c r="K10" s="759"/>
      <c r="L10" s="760"/>
      <c r="M10" s="760"/>
    </row>
    <row r="11" spans="1:13" ht="12.75">
      <c r="A11" s="764" t="s">
        <v>709</v>
      </c>
      <c r="B11" s="765">
        <v>39627.09933845999</v>
      </c>
      <c r="C11" s="765">
        <v>43030.10054382001</v>
      </c>
      <c r="D11" s="765">
        <v>54917.68042926249</v>
      </c>
      <c r="E11" s="765">
        <v>49998.456905837986</v>
      </c>
      <c r="F11" s="765">
        <v>3403.001205360015</v>
      </c>
      <c r="G11" s="765">
        <v>8.587560689957542</v>
      </c>
      <c r="H11" s="765">
        <v>-4919.223523424502</v>
      </c>
      <c r="I11" s="766">
        <v>-8.95744955900091</v>
      </c>
      <c r="K11" s="759"/>
      <c r="L11" s="760"/>
      <c r="M11" s="760"/>
    </row>
    <row r="12" spans="1:13" ht="12.75">
      <c r="A12" s="764" t="s">
        <v>710</v>
      </c>
      <c r="B12" s="765">
        <v>39796.55675832</v>
      </c>
      <c r="C12" s="765">
        <v>37384.52978572999</v>
      </c>
      <c r="D12" s="765">
        <v>48784.74305612899</v>
      </c>
      <c r="E12" s="765">
        <v>52182.2117571166</v>
      </c>
      <c r="F12" s="765">
        <v>-2412.0269725900143</v>
      </c>
      <c r="G12" s="765">
        <v>-6.0608936276522165</v>
      </c>
      <c r="H12" s="765">
        <v>3397.4687009876143</v>
      </c>
      <c r="I12" s="766">
        <v>6.964203331108411</v>
      </c>
      <c r="K12" s="759"/>
      <c r="L12" s="760"/>
      <c r="M12" s="760"/>
    </row>
    <row r="13" spans="1:13" ht="12.75">
      <c r="A13" s="764" t="s">
        <v>711</v>
      </c>
      <c r="B13" s="765">
        <v>93821.65908540199</v>
      </c>
      <c r="C13" s="765">
        <v>98930.36230524039</v>
      </c>
      <c r="D13" s="765">
        <v>122549.15883785849</v>
      </c>
      <c r="E13" s="765">
        <v>120465.6739942105</v>
      </c>
      <c r="F13" s="765">
        <v>5108.703219838397</v>
      </c>
      <c r="G13" s="765">
        <v>5.445121382034136</v>
      </c>
      <c r="H13" s="765">
        <v>-2083.4848436479806</v>
      </c>
      <c r="I13" s="766">
        <v>-1.700121700879713</v>
      </c>
      <c r="K13" s="759"/>
      <c r="L13" s="760"/>
      <c r="M13" s="760"/>
    </row>
    <row r="14" spans="1:13" ht="12.75">
      <c r="A14" s="756" t="s">
        <v>712</v>
      </c>
      <c r="B14" s="762">
        <v>148608.08064223</v>
      </c>
      <c r="C14" s="762">
        <v>167650.23088498236</v>
      </c>
      <c r="D14" s="762">
        <v>178604.28415670892</v>
      </c>
      <c r="E14" s="762">
        <v>211421.8527169171</v>
      </c>
      <c r="F14" s="762">
        <v>19042.150242752366</v>
      </c>
      <c r="G14" s="762">
        <v>12.813670804749735</v>
      </c>
      <c r="H14" s="762">
        <v>32817.568560208194</v>
      </c>
      <c r="I14" s="763">
        <v>18.374457653778215</v>
      </c>
      <c r="K14" s="759"/>
      <c r="L14" s="760"/>
      <c r="M14" s="760"/>
    </row>
    <row r="15" spans="1:13" ht="12.75">
      <c r="A15" s="756" t="s">
        <v>713</v>
      </c>
      <c r="B15" s="762">
        <v>139723.045525048</v>
      </c>
      <c r="C15" s="762">
        <v>141182.00626088306</v>
      </c>
      <c r="D15" s="762">
        <v>164562.6836140436</v>
      </c>
      <c r="E15" s="762">
        <v>199866.11517784547</v>
      </c>
      <c r="F15" s="762">
        <v>1458.9607358350768</v>
      </c>
      <c r="G15" s="762">
        <v>1.0441804573845554</v>
      </c>
      <c r="H15" s="762">
        <v>35303.43156380186</v>
      </c>
      <c r="I15" s="763">
        <v>21.452877887310475</v>
      </c>
      <c r="K15" s="759"/>
      <c r="L15" s="760"/>
      <c r="M15" s="760"/>
    </row>
    <row r="16" spans="1:13" ht="12.75">
      <c r="A16" s="756" t="s">
        <v>714</v>
      </c>
      <c r="B16" s="762">
        <v>84073.62752155848</v>
      </c>
      <c r="C16" s="762">
        <v>95747.85285691461</v>
      </c>
      <c r="D16" s="762">
        <v>92254.71240509371</v>
      </c>
      <c r="E16" s="762">
        <v>78806.29281405955</v>
      </c>
      <c r="F16" s="762">
        <v>11674.22533535614</v>
      </c>
      <c r="G16" s="762">
        <v>13.885716222203676</v>
      </c>
      <c r="H16" s="762">
        <v>-13448.419591034166</v>
      </c>
      <c r="I16" s="763">
        <v>-14.577487957451623</v>
      </c>
      <c r="K16" s="759"/>
      <c r="L16" s="760"/>
      <c r="M16" s="760"/>
    </row>
    <row r="17" spans="1:13" ht="12.75">
      <c r="A17" s="756" t="s">
        <v>715</v>
      </c>
      <c r="B17" s="762">
        <v>71957.19140573568</v>
      </c>
      <c r="C17" s="762">
        <v>77883.26353977065</v>
      </c>
      <c r="D17" s="762">
        <v>78096.0350711637</v>
      </c>
      <c r="E17" s="762">
        <v>80201.26284410714</v>
      </c>
      <c r="F17" s="762">
        <v>5926.07213403497</v>
      </c>
      <c r="G17" s="762">
        <v>8.235552303063631</v>
      </c>
      <c r="H17" s="762">
        <v>2105.2277729434427</v>
      </c>
      <c r="I17" s="763">
        <v>2.6956909797342323</v>
      </c>
      <c r="K17" s="759"/>
      <c r="L17" s="760"/>
      <c r="M17" s="760"/>
    </row>
    <row r="18" spans="1:13" ht="12.75">
      <c r="A18" s="756" t="s">
        <v>716</v>
      </c>
      <c r="B18" s="762">
        <v>924921.4648661031</v>
      </c>
      <c r="C18" s="762">
        <v>1014405.9336703015</v>
      </c>
      <c r="D18" s="762">
        <v>1097554.9779782174</v>
      </c>
      <c r="E18" s="762">
        <v>1184662.825826763</v>
      </c>
      <c r="F18" s="762">
        <v>89484.46880419832</v>
      </c>
      <c r="G18" s="762">
        <v>9.674818047081715</v>
      </c>
      <c r="H18" s="762">
        <v>87107.84784854553</v>
      </c>
      <c r="I18" s="763">
        <v>7.936536173249839</v>
      </c>
      <c r="K18" s="759"/>
      <c r="L18" s="760"/>
      <c r="M18" s="760"/>
    </row>
    <row r="19" spans="1:13" ht="12.75">
      <c r="A19" s="756" t="s">
        <v>717</v>
      </c>
      <c r="B19" s="762">
        <v>55651.7866333227</v>
      </c>
      <c r="C19" s="762">
        <v>52817.9409737261</v>
      </c>
      <c r="D19" s="762">
        <v>59491.5495035016</v>
      </c>
      <c r="E19" s="762">
        <v>62945.495796443705</v>
      </c>
      <c r="F19" s="762">
        <v>-2833.845659596598</v>
      </c>
      <c r="G19" s="762">
        <v>-5.092101855180642</v>
      </c>
      <c r="H19" s="762">
        <v>3453.946292942106</v>
      </c>
      <c r="I19" s="763">
        <v>5.805776319103625</v>
      </c>
      <c r="K19" s="759"/>
      <c r="L19" s="760"/>
      <c r="M19" s="760"/>
    </row>
    <row r="20" spans="1:13" ht="13.5" thickBot="1">
      <c r="A20" s="767" t="s">
        <v>532</v>
      </c>
      <c r="B20" s="768">
        <v>1772903.4444626276</v>
      </c>
      <c r="C20" s="768">
        <v>1922448.2586672525</v>
      </c>
      <c r="D20" s="768">
        <v>2109070.915815551</v>
      </c>
      <c r="E20" s="768">
        <v>2275286.904913501</v>
      </c>
      <c r="F20" s="768">
        <v>149544.81420462485</v>
      </c>
      <c r="G20" s="768">
        <v>8.435023050561693</v>
      </c>
      <c r="H20" s="768">
        <v>166215.98909795005</v>
      </c>
      <c r="I20" s="769">
        <v>7.881005226117607</v>
      </c>
      <c r="K20" s="770"/>
      <c r="L20" s="760"/>
      <c r="M20" s="760"/>
    </row>
    <row r="21" spans="1:13" ht="13.5" hidden="1" thickTop="1">
      <c r="A21" s="771" t="s">
        <v>718</v>
      </c>
      <c r="B21" s="772"/>
      <c r="C21" s="772"/>
      <c r="D21" s="772"/>
      <c r="E21" s="772"/>
      <c r="F21" s="772"/>
      <c r="G21" s="773"/>
      <c r="H21" s="772"/>
      <c r="I21" s="774"/>
      <c r="K21" s="760"/>
      <c r="L21" s="760"/>
      <c r="M21" s="760"/>
    </row>
    <row r="22" spans="1:13" ht="13.5" hidden="1" thickTop="1">
      <c r="A22" s="775" t="s">
        <v>719</v>
      </c>
      <c r="B22" s="772"/>
      <c r="C22" s="772"/>
      <c r="D22" s="772"/>
      <c r="E22" s="772"/>
      <c r="F22" s="772"/>
      <c r="G22" s="773"/>
      <c r="H22" s="772"/>
      <c r="I22" s="774"/>
      <c r="K22" s="760"/>
      <c r="L22" s="760"/>
      <c r="M22" s="760"/>
    </row>
    <row r="23" spans="1:13" ht="13.5" hidden="1" thickTop="1">
      <c r="A23" s="776" t="s">
        <v>720</v>
      </c>
      <c r="I23" s="774"/>
      <c r="K23" s="760"/>
      <c r="L23" s="760"/>
      <c r="M23" s="760"/>
    </row>
    <row r="24" spans="1:13" ht="13.5" hidden="1" thickTop="1">
      <c r="A24" s="691" t="s">
        <v>721</v>
      </c>
      <c r="I24" s="774"/>
      <c r="K24" s="760"/>
      <c r="L24" s="760"/>
      <c r="M24" s="760"/>
    </row>
    <row r="25" spans="1:13" ht="13.5" hidden="1" thickTop="1">
      <c r="A25" s="776" t="s">
        <v>722</v>
      </c>
      <c r="I25" s="774"/>
      <c r="K25" s="760"/>
      <c r="L25" s="760"/>
      <c r="M25" s="760"/>
    </row>
    <row r="26" spans="1:13" ht="13.5" hidden="1" thickTop="1">
      <c r="A26" s="691" t="s">
        <v>723</v>
      </c>
      <c r="I26" s="774"/>
      <c r="K26" s="760"/>
      <c r="L26" s="760"/>
      <c r="M26" s="760"/>
    </row>
    <row r="27" spans="9:13" ht="13.5" hidden="1" thickTop="1">
      <c r="I27" s="774"/>
      <c r="K27" s="760"/>
      <c r="L27" s="760"/>
      <c r="M27" s="760"/>
    </row>
    <row r="28" spans="1:13" s="777" customFormat="1" ht="13.5" thickTop="1">
      <c r="A28" s="680" t="s">
        <v>614</v>
      </c>
      <c r="E28" s="691"/>
      <c r="G28" s="778"/>
      <c r="I28" s="779"/>
      <c r="K28" s="780"/>
      <c r="L28" s="780"/>
      <c r="M28" s="780"/>
    </row>
    <row r="29" spans="1:13" ht="12.75">
      <c r="A29" s="691" t="s">
        <v>724</v>
      </c>
      <c r="I29" s="774"/>
      <c r="K29" s="760"/>
      <c r="L29" s="760"/>
      <c r="M29" s="760"/>
    </row>
    <row r="30" spans="9:13" ht="12.75">
      <c r="I30" s="774"/>
      <c r="K30" s="760"/>
      <c r="L30" s="760"/>
      <c r="M30" s="760"/>
    </row>
    <row r="31" spans="9:13" ht="12.75">
      <c r="I31" s="774"/>
      <c r="K31" s="760"/>
      <c r="L31" s="760"/>
      <c r="M31" s="760"/>
    </row>
    <row r="32" ht="12.75">
      <c r="I32" s="774"/>
    </row>
    <row r="33" ht="12.75">
      <c r="I33" s="774"/>
    </row>
    <row r="34" ht="12.75">
      <c r="I34" s="774"/>
    </row>
    <row r="35" ht="12.75">
      <c r="I35" s="774"/>
    </row>
    <row r="36" ht="12.75">
      <c r="I36" s="774"/>
    </row>
    <row r="37" ht="12.75">
      <c r="I37" s="774"/>
    </row>
    <row r="38" ht="12.75">
      <c r="I38" s="774"/>
    </row>
    <row r="39" ht="12.75">
      <c r="I39" s="774"/>
    </row>
    <row r="40" ht="12.75">
      <c r="I40" s="774"/>
    </row>
    <row r="41" ht="12.75">
      <c r="I41" s="774"/>
    </row>
    <row r="42" ht="12.75">
      <c r="I42" s="774"/>
    </row>
    <row r="43" ht="12.75">
      <c r="I43" s="774"/>
    </row>
    <row r="44" ht="12.75">
      <c r="I44" s="774"/>
    </row>
    <row r="45" ht="12.75">
      <c r="I45" s="774"/>
    </row>
    <row r="46" ht="12.75">
      <c r="I46" s="774"/>
    </row>
    <row r="47" ht="12.75">
      <c r="I47" s="774"/>
    </row>
    <row r="48" ht="12.75">
      <c r="I48" s="774"/>
    </row>
    <row r="49" ht="12.75">
      <c r="I49" s="774"/>
    </row>
    <row r="50" ht="12.75">
      <c r="I50" s="774"/>
    </row>
    <row r="51" ht="12.75">
      <c r="I51" s="774"/>
    </row>
    <row r="52" ht="12.75">
      <c r="I52" s="774"/>
    </row>
    <row r="53" ht="12.75">
      <c r="I53" s="774"/>
    </row>
    <row r="54" ht="12.75">
      <c r="I54" s="774"/>
    </row>
    <row r="55" ht="12.75">
      <c r="I55" s="774"/>
    </row>
    <row r="56" ht="12.75">
      <c r="I56" s="774"/>
    </row>
    <row r="57" ht="12.75">
      <c r="I57" s="774"/>
    </row>
    <row r="58" ht="12.75">
      <c r="I58" s="774"/>
    </row>
    <row r="59" ht="12.75">
      <c r="I59" s="774"/>
    </row>
    <row r="60" ht="12.75">
      <c r="I60" s="774"/>
    </row>
    <row r="61" ht="12.75">
      <c r="I61" s="774"/>
    </row>
    <row r="62" ht="12.75">
      <c r="I62" s="774"/>
    </row>
    <row r="63" ht="12.75">
      <c r="I63" s="774"/>
    </row>
    <row r="64" ht="12.75">
      <c r="I64" s="774"/>
    </row>
    <row r="65" ht="12.75">
      <c r="I65" s="774"/>
    </row>
    <row r="66" ht="12.75">
      <c r="I66" s="774"/>
    </row>
    <row r="67" ht="12.75">
      <c r="I67" s="774"/>
    </row>
    <row r="68" ht="12.75">
      <c r="I68" s="774"/>
    </row>
    <row r="69" ht="12.75">
      <c r="I69" s="774"/>
    </row>
    <row r="70" ht="12.75">
      <c r="I70" s="774"/>
    </row>
    <row r="71" ht="12.75">
      <c r="I71" s="774"/>
    </row>
    <row r="72" ht="12.75">
      <c r="I72" s="774"/>
    </row>
    <row r="73" ht="12.75">
      <c r="I73" s="774"/>
    </row>
    <row r="74" ht="12.75">
      <c r="I74" s="774"/>
    </row>
    <row r="75" ht="12.75">
      <c r="I75" s="774"/>
    </row>
    <row r="76" ht="12.75">
      <c r="I76" s="774"/>
    </row>
    <row r="77" ht="12.75">
      <c r="I77" s="774"/>
    </row>
    <row r="78" ht="12.75">
      <c r="I78" s="774"/>
    </row>
    <row r="79" ht="12.75">
      <c r="I79" s="774"/>
    </row>
    <row r="80" ht="12.75">
      <c r="I80" s="774"/>
    </row>
    <row r="81" ht="12.75">
      <c r="I81" s="774"/>
    </row>
    <row r="82" ht="12.75">
      <c r="I82" s="774"/>
    </row>
    <row r="83" ht="12.75">
      <c r="I83" s="774"/>
    </row>
    <row r="84" ht="12.75">
      <c r="I84" s="774"/>
    </row>
    <row r="85" ht="12.75">
      <c r="I85" s="774"/>
    </row>
    <row r="86" ht="12.75">
      <c r="I86" s="774"/>
    </row>
    <row r="87" ht="12.75">
      <c r="I87" s="774"/>
    </row>
    <row r="88" ht="12.75">
      <c r="I88" s="774"/>
    </row>
    <row r="89" ht="12.75">
      <c r="I89" s="774"/>
    </row>
    <row r="90" ht="12.75">
      <c r="I90" s="774"/>
    </row>
    <row r="91" ht="12.75">
      <c r="I91" s="774"/>
    </row>
    <row r="92" ht="12.75">
      <c r="I92" s="774"/>
    </row>
    <row r="93" ht="12.75">
      <c r="I93" s="774"/>
    </row>
    <row r="94" ht="12.75">
      <c r="I94" s="774"/>
    </row>
    <row r="95" ht="12.75">
      <c r="I95" s="774"/>
    </row>
    <row r="96" ht="12.75">
      <c r="I96" s="774"/>
    </row>
    <row r="97" ht="12.75">
      <c r="I97" s="774"/>
    </row>
    <row r="98" ht="12.75">
      <c r="I98" s="774"/>
    </row>
    <row r="99" ht="12.75">
      <c r="I99" s="774"/>
    </row>
    <row r="100" ht="12.75">
      <c r="I100" s="774"/>
    </row>
    <row r="101" ht="12.75">
      <c r="I101" s="774"/>
    </row>
    <row r="102" ht="12.75">
      <c r="I102" s="774"/>
    </row>
    <row r="103" ht="12.75">
      <c r="I103" s="774"/>
    </row>
    <row r="104" ht="12.75">
      <c r="I104" s="774"/>
    </row>
    <row r="105" ht="12.75">
      <c r="I105" s="774"/>
    </row>
    <row r="106" ht="12.75">
      <c r="I106" s="774"/>
    </row>
    <row r="107" ht="12.75">
      <c r="I107" s="774"/>
    </row>
    <row r="108" ht="12.75">
      <c r="I108" s="774"/>
    </row>
    <row r="109" ht="12.75">
      <c r="I109" s="774"/>
    </row>
    <row r="110" ht="12.75">
      <c r="I110" s="774"/>
    </row>
    <row r="111" ht="12.75">
      <c r="I111" s="774"/>
    </row>
    <row r="112" ht="12.75">
      <c r="I112" s="774"/>
    </row>
    <row r="113" ht="12.75">
      <c r="I113" s="774"/>
    </row>
    <row r="114" ht="12.75">
      <c r="I114" s="774"/>
    </row>
    <row r="115" ht="12.75">
      <c r="I115" s="774"/>
    </row>
    <row r="116" ht="12.75">
      <c r="I116" s="774"/>
    </row>
    <row r="117" ht="12.75">
      <c r="I117" s="774"/>
    </row>
    <row r="118" ht="12.75">
      <c r="I118" s="774"/>
    </row>
    <row r="119" ht="12.75">
      <c r="I119" s="774"/>
    </row>
    <row r="120" ht="12.75">
      <c r="I120" s="774"/>
    </row>
    <row r="121" ht="12.75">
      <c r="I121" s="774"/>
    </row>
    <row r="122" ht="12.75">
      <c r="I122" s="774"/>
    </row>
    <row r="123" ht="12.75">
      <c r="I123" s="774"/>
    </row>
    <row r="124" ht="12.75">
      <c r="I124" s="774"/>
    </row>
    <row r="125" ht="12.75">
      <c r="I125" s="774"/>
    </row>
    <row r="126" ht="12.75">
      <c r="I126" s="774"/>
    </row>
    <row r="127" ht="12.75">
      <c r="I127" s="774"/>
    </row>
    <row r="128" ht="12.75">
      <c r="I128" s="774"/>
    </row>
    <row r="129" ht="12.75">
      <c r="I129" s="774"/>
    </row>
    <row r="130" ht="12.75">
      <c r="I130" s="774"/>
    </row>
    <row r="131" ht="12.75">
      <c r="I131" s="774"/>
    </row>
    <row r="132" ht="12.75">
      <c r="I132" s="774"/>
    </row>
    <row r="133" ht="12.75">
      <c r="I133" s="774"/>
    </row>
    <row r="134" ht="12.75">
      <c r="I134" s="774"/>
    </row>
    <row r="135" ht="12.75">
      <c r="I135" s="774"/>
    </row>
    <row r="136" ht="12.75">
      <c r="I136" s="774"/>
    </row>
    <row r="137" ht="12.75">
      <c r="I137" s="774"/>
    </row>
    <row r="138" ht="12.75">
      <c r="I138" s="774"/>
    </row>
    <row r="139" ht="12.75">
      <c r="I139" s="774"/>
    </row>
    <row r="140" ht="12.75">
      <c r="I140" s="774"/>
    </row>
    <row r="141" ht="12.75">
      <c r="I141" s="774"/>
    </row>
    <row r="142" ht="12.75">
      <c r="I142" s="774"/>
    </row>
    <row r="143" ht="12.75">
      <c r="I143" s="774"/>
    </row>
    <row r="144" ht="12.75">
      <c r="I144" s="774"/>
    </row>
    <row r="145" ht="12.75">
      <c r="I145" s="774"/>
    </row>
    <row r="146" ht="12.75">
      <c r="I146" s="774"/>
    </row>
    <row r="147" ht="12.75">
      <c r="I147" s="774"/>
    </row>
    <row r="148" ht="12.75">
      <c r="I148" s="774"/>
    </row>
    <row r="149" ht="12.75">
      <c r="I149" s="774"/>
    </row>
    <row r="150" ht="12.75">
      <c r="I150" s="774"/>
    </row>
    <row r="151" ht="12.75">
      <c r="I151" s="774"/>
    </row>
    <row r="152" ht="12.75">
      <c r="I152" s="774"/>
    </row>
    <row r="153" ht="12.75">
      <c r="I153" s="774"/>
    </row>
    <row r="154" ht="12.75">
      <c r="I154" s="774"/>
    </row>
    <row r="155" ht="12.75">
      <c r="I155" s="774"/>
    </row>
    <row r="156" ht="12.75">
      <c r="I156" s="774"/>
    </row>
    <row r="157" ht="12.75">
      <c r="I157" s="774"/>
    </row>
    <row r="158" ht="12.75">
      <c r="I158" s="774"/>
    </row>
    <row r="159" ht="12.75">
      <c r="I159" s="774"/>
    </row>
    <row r="160" ht="12.75">
      <c r="I160" s="774"/>
    </row>
    <row r="161" ht="12.75">
      <c r="I161" s="774"/>
    </row>
    <row r="162" ht="12.75">
      <c r="I162" s="774"/>
    </row>
    <row r="163" ht="12.75">
      <c r="I163" s="774"/>
    </row>
    <row r="164" ht="12.75">
      <c r="I164" s="774"/>
    </row>
    <row r="165" ht="12.75">
      <c r="I165" s="774"/>
    </row>
    <row r="166" ht="12.75">
      <c r="I166" s="774"/>
    </row>
    <row r="167" ht="12.75">
      <c r="I167" s="774"/>
    </row>
    <row r="168" ht="12.75">
      <c r="I168" s="774"/>
    </row>
    <row r="169" ht="12.75">
      <c r="I169" s="774"/>
    </row>
    <row r="170" ht="12.75">
      <c r="I170" s="774"/>
    </row>
    <row r="171" ht="12.75">
      <c r="I171" s="774"/>
    </row>
    <row r="172" ht="12.75">
      <c r="I172" s="774"/>
    </row>
    <row r="173" ht="12.75">
      <c r="I173" s="774"/>
    </row>
    <row r="174" ht="12.75">
      <c r="I174" s="774"/>
    </row>
    <row r="175" ht="12.75">
      <c r="I175" s="774"/>
    </row>
    <row r="176" ht="12.75">
      <c r="I176" s="774"/>
    </row>
    <row r="177" ht="12.75">
      <c r="I177" s="774"/>
    </row>
    <row r="178" ht="12.75">
      <c r="I178" s="774"/>
    </row>
    <row r="179" ht="12.75">
      <c r="I179" s="774"/>
    </row>
    <row r="180" ht="12.75">
      <c r="I180" s="774"/>
    </row>
    <row r="181" ht="12.75">
      <c r="I181" s="774"/>
    </row>
    <row r="182" ht="12.75">
      <c r="I182" s="774"/>
    </row>
    <row r="183" ht="12.75">
      <c r="I183" s="774"/>
    </row>
    <row r="184" ht="12.75">
      <c r="I184" s="774"/>
    </row>
    <row r="185" ht="12.75">
      <c r="I185" s="774"/>
    </row>
    <row r="186" ht="12.75">
      <c r="I186" s="774"/>
    </row>
    <row r="187" ht="12.75">
      <c r="I187" s="774"/>
    </row>
    <row r="188" ht="12.75">
      <c r="I188" s="774"/>
    </row>
    <row r="189" ht="12.75">
      <c r="I189" s="774"/>
    </row>
    <row r="190" ht="12.75">
      <c r="I190" s="774"/>
    </row>
    <row r="191" ht="12.75">
      <c r="I191" s="774"/>
    </row>
    <row r="192" ht="12.75">
      <c r="I192" s="774"/>
    </row>
    <row r="193" ht="12.75">
      <c r="I193" s="774"/>
    </row>
    <row r="194" ht="12.75">
      <c r="I194" s="774"/>
    </row>
    <row r="195" ht="12.75">
      <c r="I195" s="774"/>
    </row>
    <row r="196" ht="12.75">
      <c r="I196" s="774"/>
    </row>
    <row r="197" ht="12.75">
      <c r="I197" s="774"/>
    </row>
    <row r="198" ht="12.75">
      <c r="I198" s="774"/>
    </row>
    <row r="199" ht="12.75">
      <c r="I199" s="774"/>
    </row>
    <row r="200" ht="12.75">
      <c r="I200" s="774"/>
    </row>
    <row r="201" ht="12.75">
      <c r="I201" s="774"/>
    </row>
    <row r="202" ht="12.75">
      <c r="I202" s="774"/>
    </row>
    <row r="203" ht="12.75">
      <c r="I203" s="774"/>
    </row>
    <row r="204" ht="12.75">
      <c r="I204" s="774"/>
    </row>
    <row r="205" ht="12.75">
      <c r="I205" s="774"/>
    </row>
    <row r="206" ht="12.75">
      <c r="I206" s="774"/>
    </row>
    <row r="207" ht="12.75">
      <c r="I207" s="774"/>
    </row>
    <row r="208" ht="12.75">
      <c r="I208" s="774"/>
    </row>
    <row r="209" ht="12.75">
      <c r="I209" s="774"/>
    </row>
    <row r="210" ht="12.75">
      <c r="I210" s="774"/>
    </row>
    <row r="211" ht="12.75">
      <c r="I211" s="774"/>
    </row>
    <row r="212" ht="12.75">
      <c r="I212" s="774"/>
    </row>
    <row r="213" ht="12.75">
      <c r="I213" s="774"/>
    </row>
    <row r="214" ht="12.75">
      <c r="I214" s="774"/>
    </row>
    <row r="215" ht="12.75">
      <c r="I215" s="774"/>
    </row>
    <row r="216" ht="12.75">
      <c r="I216" s="774"/>
    </row>
    <row r="217" ht="12.75">
      <c r="I217" s="774"/>
    </row>
    <row r="218" ht="12.75">
      <c r="I218" s="774"/>
    </row>
    <row r="219" ht="12.75">
      <c r="I219" s="774"/>
    </row>
    <row r="220" ht="12.75">
      <c r="I220" s="774"/>
    </row>
    <row r="221" ht="12.75">
      <c r="I221" s="774"/>
    </row>
    <row r="222" ht="12.75">
      <c r="I222" s="774"/>
    </row>
    <row r="223" ht="12.75">
      <c r="I223" s="774"/>
    </row>
    <row r="224" ht="12.75">
      <c r="I224" s="774"/>
    </row>
    <row r="225" ht="12.75">
      <c r="I225" s="774"/>
    </row>
    <row r="226" ht="12.75">
      <c r="I226" s="774"/>
    </row>
    <row r="227" ht="12.75">
      <c r="I227" s="774"/>
    </row>
    <row r="228" ht="12.75">
      <c r="I228" s="774"/>
    </row>
    <row r="229" ht="12.75">
      <c r="I229" s="774"/>
    </row>
    <row r="230" ht="12.75">
      <c r="I230" s="774"/>
    </row>
    <row r="231" ht="12.75">
      <c r="I231" s="774"/>
    </row>
    <row r="232" ht="12.75">
      <c r="I232" s="774"/>
    </row>
    <row r="233" ht="12.75">
      <c r="I233" s="774"/>
    </row>
    <row r="234" ht="12.75">
      <c r="I234" s="774"/>
    </row>
    <row r="235" ht="12.75">
      <c r="I235" s="774"/>
    </row>
    <row r="236" ht="12.75">
      <c r="I236" s="774"/>
    </row>
    <row r="237" ht="12.75">
      <c r="I237" s="774"/>
    </row>
    <row r="238" ht="12.75">
      <c r="I238" s="774"/>
    </row>
    <row r="239" ht="12.75">
      <c r="I239" s="774"/>
    </row>
    <row r="240" ht="12.75">
      <c r="I240" s="774"/>
    </row>
    <row r="241" ht="12.75">
      <c r="I241" s="774"/>
    </row>
    <row r="242" ht="12.75">
      <c r="I242" s="774"/>
    </row>
    <row r="243" ht="12.75">
      <c r="I243" s="774"/>
    </row>
    <row r="244" ht="12.75">
      <c r="I244" s="774"/>
    </row>
    <row r="245" ht="12.75">
      <c r="I245" s="774"/>
    </row>
    <row r="246" ht="12.75">
      <c r="I246" s="774"/>
    </row>
    <row r="247" ht="12.75">
      <c r="I247" s="774"/>
    </row>
    <row r="248" ht="12.75">
      <c r="I248" s="774"/>
    </row>
    <row r="249" ht="12.75">
      <c r="I249" s="774"/>
    </row>
    <row r="250" ht="12.75">
      <c r="I250" s="774"/>
    </row>
    <row r="251" ht="12.75">
      <c r="I251" s="774"/>
    </row>
    <row r="252" ht="12.75">
      <c r="I252" s="774"/>
    </row>
    <row r="253" ht="12.75">
      <c r="I253" s="774"/>
    </row>
    <row r="254" ht="12.75">
      <c r="I254" s="774"/>
    </row>
    <row r="255" ht="12.75">
      <c r="I255" s="774"/>
    </row>
    <row r="256" ht="12.75">
      <c r="I256" s="774"/>
    </row>
    <row r="257" ht="12.75">
      <c r="I257" s="774"/>
    </row>
    <row r="258" ht="12.75">
      <c r="I258" s="774"/>
    </row>
    <row r="259" ht="12.75">
      <c r="I259" s="774"/>
    </row>
    <row r="260" ht="12.75">
      <c r="I260" s="774"/>
    </row>
    <row r="261" ht="12.75">
      <c r="I261" s="774"/>
    </row>
    <row r="262" ht="12.75">
      <c r="I262" s="774"/>
    </row>
    <row r="263" ht="12.75">
      <c r="I263" s="774"/>
    </row>
    <row r="264" ht="12.75">
      <c r="I264" s="774"/>
    </row>
    <row r="265" ht="12.75">
      <c r="I265" s="774"/>
    </row>
    <row r="266" ht="12.75">
      <c r="I266" s="774"/>
    </row>
    <row r="267" ht="12.75">
      <c r="I267" s="774"/>
    </row>
    <row r="268" ht="12.75">
      <c r="I268" s="774"/>
    </row>
    <row r="269" ht="12.75">
      <c r="I269" s="774"/>
    </row>
    <row r="270" ht="12.75">
      <c r="I270" s="774"/>
    </row>
    <row r="271" ht="12.75">
      <c r="I271" s="774"/>
    </row>
    <row r="272" ht="12.75">
      <c r="I272" s="774"/>
    </row>
    <row r="273" ht="12.75">
      <c r="I273" s="774"/>
    </row>
    <row r="274" ht="12.75">
      <c r="I274" s="774"/>
    </row>
    <row r="275" ht="12.75">
      <c r="I275" s="774"/>
    </row>
    <row r="276" ht="12.75">
      <c r="I276" s="774"/>
    </row>
    <row r="277" ht="12.75">
      <c r="I277" s="774"/>
    </row>
    <row r="278" ht="12.75">
      <c r="I278" s="774"/>
    </row>
    <row r="279" ht="12.75">
      <c r="I279" s="774"/>
    </row>
    <row r="280" ht="12.75">
      <c r="I280" s="774"/>
    </row>
    <row r="281" ht="12.75">
      <c r="I281" s="774"/>
    </row>
    <row r="282" ht="12.75">
      <c r="I282" s="774"/>
    </row>
    <row r="283" ht="12.75">
      <c r="I283" s="774"/>
    </row>
    <row r="284" ht="12.75">
      <c r="I284" s="774"/>
    </row>
    <row r="285" ht="12.75">
      <c r="I285" s="774"/>
    </row>
    <row r="286" ht="12.75">
      <c r="I286" s="774"/>
    </row>
    <row r="287" ht="12.75">
      <c r="I287" s="774"/>
    </row>
    <row r="288" ht="12.75">
      <c r="I288" s="774"/>
    </row>
    <row r="289" ht="12.75">
      <c r="I289" s="774"/>
    </row>
    <row r="290" ht="12.75">
      <c r="I290" s="774"/>
    </row>
    <row r="291" ht="12.75">
      <c r="I291" s="774"/>
    </row>
    <row r="292" ht="12.75">
      <c r="I292" s="774"/>
    </row>
    <row r="293" ht="12.75">
      <c r="I293" s="774"/>
    </row>
    <row r="294" ht="12.75">
      <c r="I294" s="774"/>
    </row>
    <row r="295" ht="12.75">
      <c r="I295" s="774"/>
    </row>
    <row r="296" ht="12.75">
      <c r="I296" s="774"/>
    </row>
    <row r="297" ht="12.75">
      <c r="I297" s="774"/>
    </row>
    <row r="298" ht="12.75">
      <c r="I298" s="774"/>
    </row>
    <row r="299" ht="12.75">
      <c r="I299" s="774"/>
    </row>
    <row r="300" ht="12.75">
      <c r="I300" s="774"/>
    </row>
    <row r="301" ht="12.75">
      <c r="I301" s="774"/>
    </row>
    <row r="302" ht="12.75">
      <c r="I302" s="774"/>
    </row>
    <row r="303" ht="12.75">
      <c r="I303" s="774"/>
    </row>
    <row r="304" ht="12.75">
      <c r="I304" s="774"/>
    </row>
    <row r="305" ht="12.75">
      <c r="I305" s="774"/>
    </row>
    <row r="306" ht="12.75">
      <c r="I306" s="774"/>
    </row>
    <row r="307" ht="12.75">
      <c r="I307" s="774"/>
    </row>
    <row r="308" ht="12.75">
      <c r="I308" s="774"/>
    </row>
    <row r="309" ht="12.75">
      <c r="I309" s="774"/>
    </row>
    <row r="310" ht="12.75">
      <c r="I310" s="774"/>
    </row>
    <row r="311" ht="12.75">
      <c r="I311" s="774"/>
    </row>
    <row r="312" ht="12.75">
      <c r="I312" s="774"/>
    </row>
    <row r="313" ht="12.75">
      <c r="I313" s="774"/>
    </row>
    <row r="314" ht="12.75">
      <c r="I314" s="774"/>
    </row>
    <row r="315" ht="12.75">
      <c r="I315" s="774"/>
    </row>
    <row r="316" ht="12.75">
      <c r="I316" s="774"/>
    </row>
    <row r="317" ht="12.75">
      <c r="I317" s="774"/>
    </row>
    <row r="318" ht="12.75">
      <c r="I318" s="774"/>
    </row>
    <row r="319" ht="12.75">
      <c r="I319" s="774"/>
    </row>
    <row r="320" ht="12.75">
      <c r="I320" s="774"/>
    </row>
    <row r="321" ht="12.75">
      <c r="I321" s="774"/>
    </row>
    <row r="322" ht="12.75">
      <c r="I322" s="774"/>
    </row>
    <row r="323" ht="12.75">
      <c r="I323" s="774"/>
    </row>
    <row r="324" ht="12.75">
      <c r="I324" s="774"/>
    </row>
    <row r="325" ht="12.75">
      <c r="I325" s="774"/>
    </row>
    <row r="326" ht="12.75">
      <c r="I326" s="774"/>
    </row>
    <row r="327" ht="12.75">
      <c r="I327" s="774"/>
    </row>
    <row r="328" ht="12.75">
      <c r="I328" s="774"/>
    </row>
    <row r="329" ht="12.75">
      <c r="I329" s="774"/>
    </row>
    <row r="330" ht="12.75">
      <c r="I330" s="774"/>
    </row>
    <row r="331" ht="12.75">
      <c r="I331" s="781"/>
    </row>
    <row r="332" ht="12.75">
      <c r="I332" s="781"/>
    </row>
    <row r="333" ht="12.75">
      <c r="I333" s="781"/>
    </row>
    <row r="334" ht="12.75">
      <c r="I334" s="781"/>
    </row>
    <row r="335" ht="12.75">
      <c r="I335" s="781"/>
    </row>
    <row r="336" ht="12.75">
      <c r="I336" s="781"/>
    </row>
    <row r="337" ht="12.75">
      <c r="I337" s="781"/>
    </row>
    <row r="338" ht="12.75">
      <c r="I338" s="781"/>
    </row>
    <row r="339" ht="12.75">
      <c r="I339" s="781"/>
    </row>
    <row r="340" ht="12.75">
      <c r="I340" s="781"/>
    </row>
    <row r="341" ht="12.75">
      <c r="I341" s="781"/>
    </row>
    <row r="342" ht="12.75">
      <c r="I342" s="781"/>
    </row>
    <row r="343" ht="12.75">
      <c r="I343" s="781"/>
    </row>
    <row r="344" ht="12.75">
      <c r="I344" s="781"/>
    </row>
    <row r="345" ht="12.75">
      <c r="I345" s="781"/>
    </row>
    <row r="346" ht="12.75">
      <c r="I346" s="781"/>
    </row>
    <row r="347" ht="12.75">
      <c r="I347" s="781"/>
    </row>
    <row r="348" ht="12.75">
      <c r="I348" s="781"/>
    </row>
    <row r="349" ht="12.75">
      <c r="I349" s="781"/>
    </row>
    <row r="350" ht="12.75">
      <c r="I350" s="781"/>
    </row>
    <row r="351" ht="12.75">
      <c r="I351" s="781"/>
    </row>
    <row r="352" ht="12.75">
      <c r="I352" s="781"/>
    </row>
    <row r="353" ht="12.75">
      <c r="I353" s="781"/>
    </row>
    <row r="354" ht="12.75">
      <c r="I354" s="781"/>
    </row>
    <row r="355" ht="12.75">
      <c r="I355" s="781"/>
    </row>
    <row r="356" ht="12.75">
      <c r="I356" s="781"/>
    </row>
    <row r="357" ht="12.75">
      <c r="I357" s="781"/>
    </row>
    <row r="358" ht="12.75">
      <c r="I358" s="781"/>
    </row>
    <row r="359" ht="12.75">
      <c r="I359" s="781"/>
    </row>
    <row r="360" ht="12.75">
      <c r="I360" s="781"/>
    </row>
    <row r="361" ht="12.75">
      <c r="I361" s="781"/>
    </row>
    <row r="362" ht="12.75">
      <c r="I362" s="781"/>
    </row>
    <row r="363" ht="12.75">
      <c r="I363" s="781"/>
    </row>
    <row r="364" ht="12.75">
      <c r="I364" s="781"/>
    </row>
    <row r="365" ht="12.75">
      <c r="I365" s="781"/>
    </row>
    <row r="366" ht="12.75">
      <c r="I366" s="781"/>
    </row>
    <row r="367" ht="12.75">
      <c r="I367" s="781"/>
    </row>
    <row r="368" ht="12.75">
      <c r="I368" s="781"/>
    </row>
    <row r="369" ht="12.75">
      <c r="I369" s="781"/>
    </row>
    <row r="370" ht="12.75">
      <c r="I370" s="781"/>
    </row>
    <row r="371" ht="12.75">
      <c r="I371" s="781"/>
    </row>
    <row r="372" ht="12.75">
      <c r="I372" s="781"/>
    </row>
    <row r="373" ht="12.75">
      <c r="I373" s="781"/>
    </row>
    <row r="374" ht="12.75">
      <c r="I374" s="781"/>
    </row>
    <row r="375" ht="12.75">
      <c r="I375" s="781"/>
    </row>
    <row r="376" ht="12.75">
      <c r="I376" s="781"/>
    </row>
    <row r="377" ht="12.75">
      <c r="I377" s="781"/>
    </row>
    <row r="378" ht="12.75">
      <c r="I378" s="781"/>
    </row>
    <row r="379" ht="12.75">
      <c r="I379" s="781"/>
    </row>
    <row r="380" ht="12.75">
      <c r="I380" s="781"/>
    </row>
    <row r="381" ht="12.75">
      <c r="I381" s="781"/>
    </row>
    <row r="382" ht="12.75">
      <c r="I382" s="781"/>
    </row>
    <row r="383" ht="12.75">
      <c r="I383" s="781"/>
    </row>
    <row r="384" ht="12.75">
      <c r="I384" s="781"/>
    </row>
    <row r="385" ht="12.75">
      <c r="I385" s="781"/>
    </row>
    <row r="386" ht="12.75">
      <c r="I386" s="781"/>
    </row>
    <row r="387" ht="12.75">
      <c r="I387" s="781"/>
    </row>
    <row r="388" ht="12.75">
      <c r="I388" s="781"/>
    </row>
    <row r="389" ht="12.75">
      <c r="I389" s="781"/>
    </row>
    <row r="390" ht="12.75">
      <c r="I390" s="781"/>
    </row>
    <row r="391" ht="12.75">
      <c r="I391" s="781"/>
    </row>
    <row r="392" ht="12.75">
      <c r="I392" s="781"/>
    </row>
    <row r="393" ht="12.75">
      <c r="I393" s="781"/>
    </row>
    <row r="394" ht="12.75">
      <c r="I394" s="781"/>
    </row>
    <row r="395" ht="12.75">
      <c r="I395" s="781"/>
    </row>
    <row r="396" ht="12.75">
      <c r="I396" s="781"/>
    </row>
    <row r="397" ht="12.75">
      <c r="I397" s="781"/>
    </row>
    <row r="398" ht="12.75">
      <c r="I398" s="781"/>
    </row>
    <row r="399" ht="12.75">
      <c r="I399" s="781"/>
    </row>
    <row r="400" ht="12.75">
      <c r="I400" s="781"/>
    </row>
    <row r="401" ht="12.75">
      <c r="I401" s="781"/>
    </row>
    <row r="402" ht="12.75">
      <c r="I402" s="781"/>
    </row>
    <row r="403" ht="12.75">
      <c r="I403" s="781"/>
    </row>
    <row r="404" ht="12.75">
      <c r="I404" s="781"/>
    </row>
    <row r="405" ht="12.75">
      <c r="I405" s="781"/>
    </row>
    <row r="406" ht="12.75">
      <c r="I406" s="781"/>
    </row>
    <row r="407" ht="12.75">
      <c r="I407" s="781"/>
    </row>
    <row r="408" ht="12.75">
      <c r="I408" s="781"/>
    </row>
    <row r="409" ht="12.75">
      <c r="I409" s="781"/>
    </row>
    <row r="410" ht="12.75">
      <c r="I410" s="781"/>
    </row>
    <row r="411" ht="12.75">
      <c r="I411" s="781"/>
    </row>
    <row r="412" ht="12.75">
      <c r="I412" s="781"/>
    </row>
    <row r="413" ht="12.75">
      <c r="I413" s="781"/>
    </row>
    <row r="414" ht="12.75">
      <c r="I414" s="781"/>
    </row>
    <row r="415" ht="12.75">
      <c r="I415" s="781"/>
    </row>
    <row r="416" ht="12.75">
      <c r="I416" s="781"/>
    </row>
    <row r="417" ht="12.75">
      <c r="I417" s="781"/>
    </row>
    <row r="418" ht="12.75">
      <c r="I418" s="781"/>
    </row>
    <row r="419" ht="12.75">
      <c r="I419" s="781"/>
    </row>
    <row r="420" ht="12.75">
      <c r="I420" s="781"/>
    </row>
    <row r="421" ht="12.75">
      <c r="I421" s="781"/>
    </row>
    <row r="422" ht="12.75">
      <c r="I422" s="781"/>
    </row>
    <row r="423" ht="12.75">
      <c r="I423" s="781"/>
    </row>
    <row r="424" ht="12.75">
      <c r="I424" s="781"/>
    </row>
    <row r="425" ht="12.75">
      <c r="I425" s="781"/>
    </row>
    <row r="426" ht="12.75">
      <c r="I426" s="781"/>
    </row>
    <row r="427" ht="12.75">
      <c r="I427" s="781"/>
    </row>
    <row r="428" ht="12.75">
      <c r="I428" s="781"/>
    </row>
    <row r="429" ht="12.75">
      <c r="I429" s="781"/>
    </row>
    <row r="430" ht="12.75">
      <c r="I430" s="781"/>
    </row>
    <row r="431" ht="12.75">
      <c r="I431" s="781"/>
    </row>
    <row r="432" ht="12.75">
      <c r="I432" s="781"/>
    </row>
    <row r="433" ht="12.75">
      <c r="I433" s="781"/>
    </row>
    <row r="434" ht="12.75">
      <c r="I434" s="781"/>
    </row>
    <row r="435" ht="12.75">
      <c r="I435" s="781"/>
    </row>
    <row r="436" ht="12.75">
      <c r="I436" s="781"/>
    </row>
    <row r="437" ht="12.75">
      <c r="I437" s="781"/>
    </row>
    <row r="438" ht="12.75">
      <c r="I438" s="781"/>
    </row>
    <row r="439" ht="12.75">
      <c r="I439" s="781"/>
    </row>
    <row r="440" ht="12.75">
      <c r="I440" s="781"/>
    </row>
    <row r="441" ht="12.75">
      <c r="I441" s="781"/>
    </row>
    <row r="442" ht="12.75">
      <c r="I442" s="781"/>
    </row>
    <row r="443" ht="12.75">
      <c r="I443" s="781"/>
    </row>
    <row r="444" ht="12.75">
      <c r="I444" s="781"/>
    </row>
    <row r="445" ht="12.75">
      <c r="I445" s="781"/>
    </row>
    <row r="446" ht="12.75">
      <c r="I446" s="781"/>
    </row>
    <row r="447" ht="12.75">
      <c r="I447" s="781"/>
    </row>
    <row r="448" ht="12.75">
      <c r="I448" s="781"/>
    </row>
    <row r="449" ht="12.75">
      <c r="I449" s="781"/>
    </row>
    <row r="450" ht="12.75">
      <c r="I450" s="781"/>
    </row>
    <row r="451" ht="12.75">
      <c r="I451" s="781"/>
    </row>
    <row r="452" ht="12.75">
      <c r="I452" s="781"/>
    </row>
    <row r="453" ht="12.75">
      <c r="I453" s="781"/>
    </row>
    <row r="454" ht="12.75">
      <c r="I454" s="781"/>
    </row>
    <row r="455" ht="12.75">
      <c r="I455" s="781"/>
    </row>
    <row r="456" ht="12.75">
      <c r="I456" s="781"/>
    </row>
    <row r="457" ht="12.75">
      <c r="I457" s="781"/>
    </row>
    <row r="458" ht="12.75">
      <c r="I458" s="781"/>
    </row>
    <row r="459" ht="12.75">
      <c r="I459" s="781"/>
    </row>
    <row r="460" ht="12.75">
      <c r="I460" s="781"/>
    </row>
    <row r="461" ht="12.75">
      <c r="I461" s="781"/>
    </row>
    <row r="462" ht="12.75">
      <c r="I462" s="781"/>
    </row>
    <row r="463" ht="12.75">
      <c r="I463" s="781"/>
    </row>
    <row r="464" ht="12.75">
      <c r="I464" s="781"/>
    </row>
    <row r="465" ht="12.75">
      <c r="I465" s="781"/>
    </row>
    <row r="466" ht="12.75">
      <c r="I466" s="781"/>
    </row>
    <row r="467" ht="12.75">
      <c r="I467" s="781"/>
    </row>
    <row r="468" ht="12.75">
      <c r="I468" s="781"/>
    </row>
    <row r="469" ht="12.75">
      <c r="I469" s="781"/>
    </row>
    <row r="470" ht="12.75">
      <c r="I470" s="781"/>
    </row>
    <row r="471" ht="12.75">
      <c r="I471" s="781"/>
    </row>
    <row r="472" ht="12.75">
      <c r="I472" s="781"/>
    </row>
    <row r="473" ht="12.75">
      <c r="I473" s="781"/>
    </row>
    <row r="474" ht="12.75">
      <c r="I474" s="781"/>
    </row>
    <row r="475" ht="12.75">
      <c r="I475" s="781"/>
    </row>
    <row r="476" ht="12.75">
      <c r="I476" s="781"/>
    </row>
    <row r="477" ht="12.75">
      <c r="I477" s="781"/>
    </row>
    <row r="478" ht="12.75">
      <c r="I478" s="781"/>
    </row>
    <row r="479" ht="12.75">
      <c r="I479" s="781"/>
    </row>
    <row r="480" ht="12.75">
      <c r="I480" s="781"/>
    </row>
    <row r="481" ht="12.75">
      <c r="I481" s="781"/>
    </row>
    <row r="482" ht="12.75">
      <c r="I482" s="781"/>
    </row>
    <row r="483" ht="12.75">
      <c r="I483" s="781"/>
    </row>
    <row r="484" ht="12.75">
      <c r="I484" s="781"/>
    </row>
    <row r="485" ht="12.75">
      <c r="I485" s="781"/>
    </row>
    <row r="486" ht="12.75">
      <c r="I486" s="781"/>
    </row>
    <row r="487" ht="12.75">
      <c r="I487" s="781"/>
    </row>
    <row r="488" ht="12.75">
      <c r="I488" s="781"/>
    </row>
    <row r="489" ht="12.75">
      <c r="I489" s="781"/>
    </row>
    <row r="490" ht="12.75">
      <c r="I490" s="781"/>
    </row>
    <row r="491" ht="12.75">
      <c r="I491" s="781"/>
    </row>
    <row r="492" ht="12.75">
      <c r="I492" s="781"/>
    </row>
    <row r="493" ht="12.75">
      <c r="I493" s="781"/>
    </row>
    <row r="494" ht="12.75">
      <c r="I494" s="781"/>
    </row>
    <row r="495" ht="12.75">
      <c r="I495" s="781"/>
    </row>
    <row r="496" ht="12.75">
      <c r="I496" s="781"/>
    </row>
    <row r="497" ht="12.75">
      <c r="I497" s="781"/>
    </row>
    <row r="498" ht="12.75">
      <c r="I498" s="781"/>
    </row>
    <row r="499" ht="12.75">
      <c r="I499" s="781"/>
    </row>
    <row r="500" ht="12.75">
      <c r="I500" s="781"/>
    </row>
    <row r="501" ht="12.75">
      <c r="I501" s="781"/>
    </row>
    <row r="502" ht="12.75">
      <c r="I502" s="781"/>
    </row>
    <row r="503" ht="12.75">
      <c r="I503" s="781"/>
    </row>
    <row r="504" ht="12.75">
      <c r="I504" s="781"/>
    </row>
    <row r="505" ht="12.75">
      <c r="I505" s="781"/>
    </row>
    <row r="506" ht="12.75">
      <c r="I506" s="781"/>
    </row>
    <row r="507" ht="12.75">
      <c r="I507" s="781"/>
    </row>
    <row r="508" ht="12.75">
      <c r="I508" s="781"/>
    </row>
    <row r="509" ht="12.75">
      <c r="I509" s="781"/>
    </row>
    <row r="510" ht="12.75">
      <c r="I510" s="781"/>
    </row>
    <row r="511" ht="12.75">
      <c r="I511" s="781"/>
    </row>
    <row r="512" ht="12.75">
      <c r="I512" s="781"/>
    </row>
    <row r="513" ht="12.75">
      <c r="I513" s="781"/>
    </row>
    <row r="514" ht="12.75">
      <c r="I514" s="781"/>
    </row>
    <row r="515" ht="12.75">
      <c r="I515" s="781"/>
    </row>
    <row r="516" ht="12.75">
      <c r="I516" s="781"/>
    </row>
    <row r="517" ht="12.75">
      <c r="I517" s="781"/>
    </row>
    <row r="518" ht="12.75">
      <c r="I518" s="781"/>
    </row>
    <row r="519" ht="12.75">
      <c r="I519" s="781"/>
    </row>
    <row r="520" ht="12.75">
      <c r="I520" s="781"/>
    </row>
    <row r="521" ht="12.75">
      <c r="I521" s="781"/>
    </row>
    <row r="522" ht="12.75">
      <c r="I522" s="781"/>
    </row>
    <row r="523" ht="12.75">
      <c r="I523" s="781"/>
    </row>
    <row r="524" ht="12.75">
      <c r="I524" s="781"/>
    </row>
    <row r="525" ht="12.75">
      <c r="I525" s="781"/>
    </row>
    <row r="526" ht="12.75">
      <c r="I526" s="781"/>
    </row>
    <row r="527" ht="12.75">
      <c r="I527" s="781"/>
    </row>
    <row r="528" ht="12.75">
      <c r="I528" s="781"/>
    </row>
    <row r="529" ht="12.75">
      <c r="I529" s="781"/>
    </row>
    <row r="530" ht="12.75">
      <c r="I530" s="781"/>
    </row>
    <row r="531" ht="12.75">
      <c r="I531" s="781"/>
    </row>
    <row r="532" ht="12.75">
      <c r="I532" s="781"/>
    </row>
    <row r="533" ht="12.75">
      <c r="I533" s="781"/>
    </row>
    <row r="534" ht="12.75">
      <c r="I534" s="781"/>
    </row>
    <row r="535" ht="12.75">
      <c r="I535" s="781"/>
    </row>
    <row r="536" ht="12.75">
      <c r="I536" s="781"/>
    </row>
    <row r="537" ht="12.75">
      <c r="I537" s="781"/>
    </row>
    <row r="538" ht="12.75">
      <c r="I538" s="781"/>
    </row>
    <row r="539" ht="12.75">
      <c r="I539" s="781"/>
    </row>
    <row r="540" ht="12.75">
      <c r="I540" s="781"/>
    </row>
    <row r="541" ht="12.75">
      <c r="I541" s="781"/>
    </row>
    <row r="542" ht="12.75">
      <c r="I542" s="781"/>
    </row>
    <row r="543" ht="12.75">
      <c r="I543" s="781"/>
    </row>
    <row r="544" ht="12.75">
      <c r="I544" s="781"/>
    </row>
    <row r="545" ht="12.75">
      <c r="I545" s="781"/>
    </row>
    <row r="546" ht="12.75">
      <c r="I546" s="781"/>
    </row>
    <row r="547" ht="12.75">
      <c r="I547" s="781"/>
    </row>
    <row r="548" ht="12.75">
      <c r="I548" s="781"/>
    </row>
    <row r="549" ht="12.75">
      <c r="I549" s="781"/>
    </row>
    <row r="550" ht="12.75">
      <c r="I550" s="781"/>
    </row>
    <row r="551" ht="12.75">
      <c r="I551" s="781"/>
    </row>
    <row r="552" ht="12.75">
      <c r="I552" s="781"/>
    </row>
    <row r="553" ht="12.75">
      <c r="I553" s="781"/>
    </row>
    <row r="554" ht="12.75">
      <c r="I554" s="781"/>
    </row>
    <row r="555" ht="12.75">
      <c r="I555" s="781"/>
    </row>
    <row r="556" ht="12.75">
      <c r="I556" s="781"/>
    </row>
    <row r="557" ht="12.75">
      <c r="I557" s="781"/>
    </row>
    <row r="558" ht="12.75">
      <c r="I558" s="781"/>
    </row>
    <row r="559" ht="12.75">
      <c r="I559" s="781"/>
    </row>
    <row r="560" ht="12.75">
      <c r="I560" s="781"/>
    </row>
    <row r="561" ht="12.75">
      <c r="I561" s="781"/>
    </row>
    <row r="562" ht="12.75">
      <c r="I562" s="781"/>
    </row>
    <row r="563" ht="12.75">
      <c r="I563" s="781"/>
    </row>
    <row r="564" ht="12.75">
      <c r="I564" s="781"/>
    </row>
    <row r="565" ht="12.75">
      <c r="I565" s="781"/>
    </row>
    <row r="566" ht="12.75">
      <c r="I566" s="781"/>
    </row>
    <row r="567" ht="12.75">
      <c r="I567" s="781"/>
    </row>
    <row r="568" ht="12.75">
      <c r="I568" s="781"/>
    </row>
    <row r="569" ht="12.75">
      <c r="I569" s="781"/>
    </row>
    <row r="570" ht="12.75">
      <c r="I570" s="781"/>
    </row>
    <row r="571" ht="12.75">
      <c r="I571" s="781"/>
    </row>
    <row r="572" ht="12.75">
      <c r="I572" s="781"/>
    </row>
    <row r="573" ht="12.75">
      <c r="I573" s="781"/>
    </row>
    <row r="574" ht="12.75">
      <c r="I574" s="781"/>
    </row>
    <row r="575" ht="12.75">
      <c r="I575" s="781"/>
    </row>
    <row r="576" ht="12.75">
      <c r="I576" s="781"/>
    </row>
    <row r="577" ht="12.75">
      <c r="I577" s="781"/>
    </row>
    <row r="578" ht="12.75">
      <c r="I578" s="781"/>
    </row>
    <row r="579" ht="12.75">
      <c r="I579" s="781"/>
    </row>
    <row r="580" ht="12.75">
      <c r="I580" s="781"/>
    </row>
    <row r="581" ht="12.75">
      <c r="I581" s="781"/>
    </row>
    <row r="582" ht="12.75">
      <c r="I582" s="781"/>
    </row>
    <row r="583" ht="12.75">
      <c r="I583" s="781"/>
    </row>
    <row r="584" ht="12.75">
      <c r="I584" s="781"/>
    </row>
    <row r="585" ht="12.75">
      <c r="I585" s="781"/>
    </row>
    <row r="586" ht="12.75">
      <c r="I586" s="781"/>
    </row>
    <row r="587" ht="12.75">
      <c r="I587" s="781"/>
    </row>
    <row r="588" ht="12.75">
      <c r="I588" s="781"/>
    </row>
    <row r="589" ht="12.75">
      <c r="I589" s="781"/>
    </row>
    <row r="590" ht="12.75">
      <c r="I590" s="781"/>
    </row>
    <row r="591" ht="12.75">
      <c r="I591" s="781"/>
    </row>
    <row r="592" ht="12.75">
      <c r="I592" s="781"/>
    </row>
    <row r="593" ht="12.75">
      <c r="I593" s="781"/>
    </row>
    <row r="594" ht="12.75">
      <c r="I594" s="781"/>
    </row>
    <row r="595" ht="12.75">
      <c r="I595" s="781"/>
    </row>
    <row r="596" ht="12.75">
      <c r="I596" s="781"/>
    </row>
    <row r="597" ht="12.75">
      <c r="I597" s="781"/>
    </row>
    <row r="598" ht="12.75">
      <c r="I598" s="781"/>
    </row>
    <row r="599" ht="12.75">
      <c r="I599" s="781"/>
    </row>
    <row r="600" ht="12.75">
      <c r="I600" s="781"/>
    </row>
    <row r="601" ht="12.75">
      <c r="I601" s="781"/>
    </row>
    <row r="602" ht="12.75">
      <c r="I602" s="781"/>
    </row>
    <row r="603" ht="12.75">
      <c r="I603" s="781"/>
    </row>
    <row r="604" ht="12.75">
      <c r="I604" s="781"/>
    </row>
    <row r="605" ht="12.75">
      <c r="I605" s="781"/>
    </row>
    <row r="606" ht="12.75">
      <c r="I606" s="781"/>
    </row>
    <row r="607" ht="12.75">
      <c r="I607" s="781"/>
    </row>
    <row r="608" ht="12.75">
      <c r="I608" s="781"/>
    </row>
    <row r="609" ht="12.75">
      <c r="I609" s="781"/>
    </row>
    <row r="610" ht="12.75">
      <c r="I610" s="781"/>
    </row>
    <row r="611" ht="12.75">
      <c r="I611" s="781"/>
    </row>
    <row r="612" ht="12.75">
      <c r="I612" s="781"/>
    </row>
    <row r="613" ht="12.75">
      <c r="I613" s="781"/>
    </row>
    <row r="614" ht="12.75">
      <c r="I614" s="781"/>
    </row>
    <row r="615" ht="12.75">
      <c r="I615" s="781"/>
    </row>
    <row r="616" ht="12.75">
      <c r="I616" s="781"/>
    </row>
    <row r="617" ht="12.75">
      <c r="I617" s="781"/>
    </row>
    <row r="618" ht="12.75">
      <c r="I618" s="781"/>
    </row>
    <row r="619" ht="12.75">
      <c r="I619" s="781"/>
    </row>
    <row r="620" ht="12.75">
      <c r="I620" s="781"/>
    </row>
    <row r="621" ht="12.75">
      <c r="I621" s="781"/>
    </row>
    <row r="622" ht="12.75">
      <c r="I622" s="781"/>
    </row>
    <row r="623" ht="12.75">
      <c r="I623" s="781"/>
    </row>
    <row r="624" ht="12.75">
      <c r="I624" s="781"/>
    </row>
    <row r="625" ht="12.75">
      <c r="I625" s="781"/>
    </row>
    <row r="626" ht="12.75">
      <c r="I626" s="781"/>
    </row>
    <row r="627" ht="12.75">
      <c r="I627" s="781"/>
    </row>
    <row r="628" ht="12.75">
      <c r="I628" s="781"/>
    </row>
    <row r="629" ht="12.75">
      <c r="I629" s="781"/>
    </row>
    <row r="630" ht="12.75">
      <c r="I630" s="781"/>
    </row>
    <row r="631" ht="12.75">
      <c r="I631" s="781"/>
    </row>
    <row r="632" ht="12.75">
      <c r="I632" s="781"/>
    </row>
    <row r="633" ht="12.75">
      <c r="I633" s="781"/>
    </row>
    <row r="634" ht="12.75">
      <c r="I634" s="781"/>
    </row>
    <row r="635" ht="12.75">
      <c r="I635" s="781"/>
    </row>
    <row r="636" ht="12.75">
      <c r="I636" s="781"/>
    </row>
    <row r="637" ht="12.75">
      <c r="I637" s="781"/>
    </row>
    <row r="638" ht="12.75">
      <c r="I638" s="781"/>
    </row>
    <row r="639" ht="12.75">
      <c r="I639" s="781"/>
    </row>
    <row r="640" ht="12.75">
      <c r="I640" s="781"/>
    </row>
    <row r="641" ht="12.75">
      <c r="I641" s="781"/>
    </row>
    <row r="642" ht="12.75">
      <c r="I642" s="781"/>
    </row>
    <row r="643" ht="12.75">
      <c r="I643" s="781"/>
    </row>
    <row r="644" ht="12.75">
      <c r="I644" s="781"/>
    </row>
    <row r="645" ht="12.75">
      <c r="I645" s="781"/>
    </row>
    <row r="646" ht="12.75">
      <c r="I646" s="781"/>
    </row>
    <row r="647" ht="12.75">
      <c r="I647" s="781"/>
    </row>
    <row r="648" ht="12.75">
      <c r="I648" s="781"/>
    </row>
    <row r="649" ht="12.75">
      <c r="I649" s="781"/>
    </row>
    <row r="650" ht="12.75">
      <c r="I650" s="781"/>
    </row>
    <row r="651" ht="12.75">
      <c r="I651" s="781"/>
    </row>
    <row r="652" ht="12.75">
      <c r="I652" s="781"/>
    </row>
    <row r="653" ht="12.75">
      <c r="I653" s="781"/>
    </row>
    <row r="654" ht="12.75">
      <c r="I654" s="781"/>
    </row>
    <row r="655" ht="12.75">
      <c r="I655" s="781"/>
    </row>
    <row r="656" ht="12.75">
      <c r="I656" s="781"/>
    </row>
    <row r="657" ht="12.75">
      <c r="I657" s="781"/>
    </row>
    <row r="658" ht="12.75">
      <c r="I658" s="781"/>
    </row>
    <row r="659" ht="12.75">
      <c r="I659" s="781"/>
    </row>
    <row r="660" ht="12.75">
      <c r="I660" s="781"/>
    </row>
    <row r="661" ht="12.75">
      <c r="I661" s="781"/>
    </row>
    <row r="662" ht="12.75">
      <c r="I662" s="781"/>
    </row>
    <row r="663" ht="12.75">
      <c r="I663" s="781"/>
    </row>
    <row r="664" ht="12.75">
      <c r="I664" s="781"/>
    </row>
    <row r="665" ht="12.75">
      <c r="I665" s="781"/>
    </row>
    <row r="666" ht="12.75">
      <c r="I666" s="781"/>
    </row>
    <row r="667" ht="12.75">
      <c r="I667" s="781"/>
    </row>
    <row r="668" ht="12.75">
      <c r="I668" s="781"/>
    </row>
    <row r="669" ht="12.75">
      <c r="I669" s="781"/>
    </row>
    <row r="670" ht="12.75">
      <c r="I670" s="781"/>
    </row>
    <row r="671" ht="12.75">
      <c r="I671" s="781"/>
    </row>
    <row r="672" ht="12.75">
      <c r="I672" s="781"/>
    </row>
    <row r="673" ht="12.75">
      <c r="I673" s="781"/>
    </row>
    <row r="674" ht="12.75">
      <c r="I674" s="781"/>
    </row>
    <row r="675" ht="12.75">
      <c r="I675" s="781"/>
    </row>
    <row r="676" ht="12.75">
      <c r="I676" s="781"/>
    </row>
    <row r="677" ht="12.75">
      <c r="I677" s="781"/>
    </row>
    <row r="678" ht="12.75">
      <c r="I678" s="781"/>
    </row>
    <row r="679" ht="12.75">
      <c r="I679" s="781"/>
    </row>
    <row r="680" ht="12.75">
      <c r="I680" s="781"/>
    </row>
    <row r="681" ht="12.75">
      <c r="I681" s="781"/>
    </row>
    <row r="682" ht="12.75">
      <c r="I682" s="781"/>
    </row>
    <row r="683" ht="12.75">
      <c r="I683" s="781"/>
    </row>
    <row r="684" ht="12.75">
      <c r="I684" s="781"/>
    </row>
    <row r="685" ht="12.75">
      <c r="I685" s="781"/>
    </row>
    <row r="686" ht="12.75">
      <c r="I686" s="781"/>
    </row>
    <row r="687" ht="12.75">
      <c r="I687" s="781"/>
    </row>
    <row r="688" ht="12.75">
      <c r="I688" s="781"/>
    </row>
    <row r="689" ht="12.75">
      <c r="I689" s="781"/>
    </row>
    <row r="690" ht="12.75">
      <c r="I690" s="781"/>
    </row>
    <row r="691" ht="12.75">
      <c r="I691" s="781"/>
    </row>
    <row r="692" ht="12.75">
      <c r="I692" s="781"/>
    </row>
    <row r="693" ht="12.75">
      <c r="I693" s="781"/>
    </row>
    <row r="694" ht="12.75">
      <c r="I694" s="781"/>
    </row>
    <row r="695" ht="12.75">
      <c r="I695" s="781"/>
    </row>
    <row r="696" ht="12.75">
      <c r="I696" s="781"/>
    </row>
    <row r="697" ht="12.75">
      <c r="I697" s="781"/>
    </row>
    <row r="698" ht="12.75">
      <c r="I698" s="781"/>
    </row>
    <row r="699" ht="12.75">
      <c r="I699" s="781"/>
    </row>
    <row r="700" ht="12.75">
      <c r="I700" s="781"/>
    </row>
    <row r="701" ht="12.75">
      <c r="I701" s="781"/>
    </row>
    <row r="702" ht="12.75">
      <c r="I702" s="781"/>
    </row>
    <row r="703" ht="12.75">
      <c r="I703" s="781"/>
    </row>
    <row r="704" ht="12.75">
      <c r="I704" s="781"/>
    </row>
    <row r="705" ht="12.75">
      <c r="I705" s="781"/>
    </row>
    <row r="706" ht="12.75">
      <c r="I706" s="781"/>
    </row>
    <row r="707" ht="12.75">
      <c r="I707" s="781"/>
    </row>
    <row r="708" ht="12.75">
      <c r="I708" s="781"/>
    </row>
    <row r="709" ht="12.75">
      <c r="I709" s="781"/>
    </row>
    <row r="710" ht="12.75">
      <c r="I710" s="781"/>
    </row>
    <row r="711" ht="12.75">
      <c r="I711" s="781"/>
    </row>
    <row r="712" ht="12.75">
      <c r="I712" s="781"/>
    </row>
    <row r="713" ht="12.75">
      <c r="I713" s="781"/>
    </row>
    <row r="714" ht="12.75">
      <c r="I714" s="781"/>
    </row>
    <row r="715" ht="12.75">
      <c r="I715" s="781"/>
    </row>
    <row r="716" ht="12.75">
      <c r="I716" s="781"/>
    </row>
    <row r="717" ht="12.75">
      <c r="I717" s="781"/>
    </row>
    <row r="718" ht="12.75">
      <c r="I718" s="781"/>
    </row>
    <row r="719" ht="12.75">
      <c r="I719" s="781"/>
    </row>
    <row r="720" ht="12.75">
      <c r="I720" s="781"/>
    </row>
    <row r="721" ht="12.75">
      <c r="I721" s="781"/>
    </row>
    <row r="722" ht="12.75">
      <c r="I722" s="781"/>
    </row>
    <row r="723" ht="12.75">
      <c r="I723" s="781"/>
    </row>
    <row r="724" ht="12.75">
      <c r="I724" s="781"/>
    </row>
    <row r="725" ht="12.75">
      <c r="I725" s="781"/>
    </row>
    <row r="726" ht="12.75">
      <c r="I726" s="781"/>
    </row>
    <row r="727" ht="12.75">
      <c r="I727" s="781"/>
    </row>
    <row r="728" ht="12.75">
      <c r="I728" s="781"/>
    </row>
    <row r="729" ht="12.75">
      <c r="I729" s="781"/>
    </row>
    <row r="730" ht="12.75">
      <c r="I730" s="781"/>
    </row>
    <row r="731" ht="12.75">
      <c r="I731" s="781"/>
    </row>
    <row r="732" ht="12.75">
      <c r="I732" s="781"/>
    </row>
    <row r="733" ht="12.75">
      <c r="I733" s="781"/>
    </row>
    <row r="734" ht="12.75">
      <c r="I734" s="781"/>
    </row>
    <row r="735" ht="12.75">
      <c r="I735" s="781"/>
    </row>
    <row r="736" ht="12.75">
      <c r="I736" s="781"/>
    </row>
    <row r="737" ht="12.75">
      <c r="I737" s="781"/>
    </row>
    <row r="738" ht="12.75">
      <c r="I738" s="781"/>
    </row>
    <row r="739" ht="12.75">
      <c r="I739" s="781"/>
    </row>
    <row r="740" ht="12.75">
      <c r="I740" s="781"/>
    </row>
    <row r="741" ht="12.75">
      <c r="I741" s="781"/>
    </row>
    <row r="742" ht="12.75">
      <c r="I742" s="781"/>
    </row>
    <row r="743" ht="12.75">
      <c r="I743" s="781"/>
    </row>
    <row r="744" ht="12.75">
      <c r="I744" s="781"/>
    </row>
    <row r="745" ht="12.75">
      <c r="I745" s="781"/>
    </row>
    <row r="746" ht="12.75">
      <c r="I746" s="781"/>
    </row>
    <row r="747" ht="12.75">
      <c r="I747" s="781"/>
    </row>
    <row r="748" ht="12.75">
      <c r="I748" s="781"/>
    </row>
    <row r="749" ht="12.75">
      <c r="I749" s="781"/>
    </row>
    <row r="750" ht="12.75">
      <c r="I750" s="781"/>
    </row>
    <row r="751" ht="12.75">
      <c r="I751" s="781"/>
    </row>
    <row r="752" ht="12.75">
      <c r="I752" s="781"/>
    </row>
    <row r="753" ht="12.75">
      <c r="I753" s="781"/>
    </row>
    <row r="754" ht="12.75">
      <c r="I754" s="781"/>
    </row>
    <row r="755" ht="12.75">
      <c r="I755" s="781"/>
    </row>
    <row r="756" ht="12.75">
      <c r="I756" s="781"/>
    </row>
    <row r="757" ht="12.75">
      <c r="I757" s="781"/>
    </row>
    <row r="758" ht="12.75">
      <c r="I758" s="781"/>
    </row>
    <row r="759" ht="12.75">
      <c r="I759" s="781"/>
    </row>
    <row r="760" ht="12.75">
      <c r="I760" s="781"/>
    </row>
    <row r="761" ht="12.75">
      <c r="I761" s="781"/>
    </row>
    <row r="762" ht="12.75">
      <c r="I762" s="781"/>
    </row>
    <row r="763" ht="12.75">
      <c r="I763" s="781"/>
    </row>
    <row r="764" ht="12.75">
      <c r="I764" s="781"/>
    </row>
    <row r="765" ht="12.75">
      <c r="I765" s="781"/>
    </row>
    <row r="766" ht="12.75">
      <c r="I766" s="781"/>
    </row>
    <row r="767" ht="12.75">
      <c r="I767" s="781"/>
    </row>
    <row r="768" ht="12.75">
      <c r="I768" s="781"/>
    </row>
    <row r="769" ht="12.75">
      <c r="I769" s="781"/>
    </row>
    <row r="770" ht="12.75">
      <c r="I770" s="781"/>
    </row>
    <row r="771" ht="12.75">
      <c r="I771" s="781"/>
    </row>
    <row r="772" ht="12.75">
      <c r="I772" s="781"/>
    </row>
    <row r="773" ht="12.75">
      <c r="I773" s="781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56.421875" style="690" bestFit="1" customWidth="1"/>
    <col min="2" max="2" width="11.8515625" style="690" bestFit="1" customWidth="1"/>
    <col min="3" max="3" width="11.57421875" style="690" bestFit="1" customWidth="1"/>
    <col min="4" max="4" width="11.28125" style="690" bestFit="1" customWidth="1"/>
    <col min="5" max="5" width="12.00390625" style="690" bestFit="1" customWidth="1"/>
    <col min="6" max="6" width="10.57421875" style="690" bestFit="1" customWidth="1"/>
    <col min="7" max="7" width="7.140625" style="690" bestFit="1" customWidth="1"/>
    <col min="8" max="8" width="11.140625" style="690" bestFit="1" customWidth="1"/>
    <col min="9" max="9" width="7.00390625" style="690" bestFit="1" customWidth="1"/>
    <col min="10" max="10" width="10.421875" style="690" bestFit="1" customWidth="1"/>
    <col min="11" max="11" width="54.8515625" style="690" customWidth="1"/>
    <col min="12" max="12" width="12.57421875" style="690" bestFit="1" customWidth="1"/>
    <col min="13" max="14" width="9.421875" style="690" bestFit="1" customWidth="1"/>
    <col min="15" max="15" width="10.28125" style="690" customWidth="1"/>
    <col min="16" max="16" width="8.421875" style="690" customWidth="1"/>
    <col min="17" max="17" width="6.8515625" style="690" customWidth="1"/>
    <col min="18" max="18" width="8.28125" style="690" customWidth="1"/>
    <col min="19" max="19" width="6.8515625" style="690" bestFit="1" customWidth="1"/>
    <col min="20" max="16384" width="9.140625" style="690" customWidth="1"/>
  </cols>
  <sheetData>
    <row r="1" spans="1:19" ht="12.75">
      <c r="A1" s="1638" t="s">
        <v>725</v>
      </c>
      <c r="B1" s="1638"/>
      <c r="C1" s="1638"/>
      <c r="D1" s="1638"/>
      <c r="E1" s="1638"/>
      <c r="F1" s="1638"/>
      <c r="G1" s="1638"/>
      <c r="H1" s="1638"/>
      <c r="I1" s="1638"/>
      <c r="J1" s="1638"/>
      <c r="K1" s="1638"/>
      <c r="L1" s="1638"/>
      <c r="M1" s="1638"/>
      <c r="N1" s="1638"/>
      <c r="O1" s="1638"/>
      <c r="P1" s="1638"/>
      <c r="Q1" s="1638"/>
      <c r="R1" s="1638"/>
      <c r="S1" s="1638"/>
    </row>
    <row r="2" spans="1:19" ht="15.75">
      <c r="A2" s="1639" t="s">
        <v>726</v>
      </c>
      <c r="B2" s="1639"/>
      <c r="C2" s="1639"/>
      <c r="D2" s="1639"/>
      <c r="E2" s="1639"/>
      <c r="F2" s="1639"/>
      <c r="G2" s="1639"/>
      <c r="H2" s="1639"/>
      <c r="I2" s="1639"/>
      <c r="J2" s="1639"/>
      <c r="K2" s="1639"/>
      <c r="L2" s="1639"/>
      <c r="M2" s="1639"/>
      <c r="N2" s="1639"/>
      <c r="O2" s="1639"/>
      <c r="P2" s="1639"/>
      <c r="Q2" s="1639"/>
      <c r="R2" s="1639"/>
      <c r="S2" s="1639"/>
    </row>
    <row r="3" spans="1:19" ht="13.5" thickBot="1">
      <c r="A3" s="782"/>
      <c r="B3" s="782"/>
      <c r="C3" s="782"/>
      <c r="D3" s="782"/>
      <c r="E3" s="782"/>
      <c r="F3" s="782"/>
      <c r="G3" s="782"/>
      <c r="H3" s="1640" t="s">
        <v>59</v>
      </c>
      <c r="I3" s="1640"/>
      <c r="K3" s="782"/>
      <c r="L3" s="782"/>
      <c r="M3" s="782"/>
      <c r="N3" s="782"/>
      <c r="O3" s="782"/>
      <c r="P3" s="782"/>
      <c r="Q3" s="782"/>
      <c r="R3" s="1640" t="s">
        <v>59</v>
      </c>
      <c r="S3" s="1640"/>
    </row>
    <row r="4" spans="1:19" ht="13.5" customHeight="1" thickTop="1">
      <c r="A4" s="783"/>
      <c r="B4" s="745">
        <v>2015</v>
      </c>
      <c r="C4" s="625">
        <v>2016</v>
      </c>
      <c r="D4" s="746">
        <v>2016</v>
      </c>
      <c r="E4" s="625">
        <v>2017</v>
      </c>
      <c r="F4" s="1632" t="s">
        <v>578</v>
      </c>
      <c r="G4" s="1633"/>
      <c r="H4" s="1633"/>
      <c r="I4" s="1634"/>
      <c r="K4" s="783"/>
      <c r="L4" s="745">
        <v>2015</v>
      </c>
      <c r="M4" s="746">
        <v>2016</v>
      </c>
      <c r="N4" s="746">
        <v>2016</v>
      </c>
      <c r="O4" s="625">
        <v>2017</v>
      </c>
      <c r="P4" s="1632" t="s">
        <v>578</v>
      </c>
      <c r="Q4" s="1633"/>
      <c r="R4" s="1633"/>
      <c r="S4" s="1634"/>
    </row>
    <row r="5" spans="1:19" ht="12.75">
      <c r="A5" s="784" t="s">
        <v>620</v>
      </c>
      <c r="B5" s="748" t="s">
        <v>580</v>
      </c>
      <c r="C5" s="628" t="s">
        <v>581</v>
      </c>
      <c r="D5" s="748" t="s">
        <v>582</v>
      </c>
      <c r="E5" s="628" t="s">
        <v>583</v>
      </c>
      <c r="F5" s="1635" t="s">
        <v>42</v>
      </c>
      <c r="G5" s="1636"/>
      <c r="H5" s="1635" t="s">
        <v>105</v>
      </c>
      <c r="I5" s="1637"/>
      <c r="K5" s="784" t="s">
        <v>620</v>
      </c>
      <c r="L5" s="748" t="s">
        <v>580</v>
      </c>
      <c r="M5" s="628" t="s">
        <v>581</v>
      </c>
      <c r="N5" s="748" t="s">
        <v>582</v>
      </c>
      <c r="O5" s="628" t="s">
        <v>583</v>
      </c>
      <c r="P5" s="1635" t="s">
        <v>42</v>
      </c>
      <c r="Q5" s="1636"/>
      <c r="R5" s="1635" t="s">
        <v>105</v>
      </c>
      <c r="S5" s="1637"/>
    </row>
    <row r="6" spans="1:19" ht="12.75">
      <c r="A6" s="785"/>
      <c r="B6" s="786"/>
      <c r="C6" s="787"/>
      <c r="D6" s="787"/>
      <c r="E6" s="787"/>
      <c r="F6" s="752" t="s">
        <v>78</v>
      </c>
      <c r="G6" s="753" t="s">
        <v>584</v>
      </c>
      <c r="H6" s="752" t="s">
        <v>78</v>
      </c>
      <c r="I6" s="754" t="s">
        <v>584</v>
      </c>
      <c r="K6" s="785"/>
      <c r="L6" s="786"/>
      <c r="M6" s="787"/>
      <c r="N6" s="787"/>
      <c r="O6" s="787"/>
      <c r="P6" s="752" t="s">
        <v>78</v>
      </c>
      <c r="Q6" s="753" t="s">
        <v>584</v>
      </c>
      <c r="R6" s="752" t="s">
        <v>78</v>
      </c>
      <c r="S6" s="754" t="s">
        <v>584</v>
      </c>
    </row>
    <row r="7" spans="1:19" s="782" customFormat="1" ht="12.75">
      <c r="A7" s="788" t="s">
        <v>727</v>
      </c>
      <c r="B7" s="789">
        <v>65159.77609384413</v>
      </c>
      <c r="C7" s="790">
        <v>67701.9814242946</v>
      </c>
      <c r="D7" s="790">
        <v>78791.4543011786</v>
      </c>
      <c r="E7" s="790">
        <v>85160.74087785353</v>
      </c>
      <c r="F7" s="790">
        <v>2542.2053304504734</v>
      </c>
      <c r="G7" s="790">
        <v>3.9014948835753356</v>
      </c>
      <c r="H7" s="790">
        <v>6369.286576674931</v>
      </c>
      <c r="I7" s="791">
        <v>8.08372764935709</v>
      </c>
      <c r="J7" s="776"/>
      <c r="K7" s="788" t="s">
        <v>728</v>
      </c>
      <c r="L7" s="792">
        <v>23002.465491631418</v>
      </c>
      <c r="M7" s="793">
        <v>24243.508624544203</v>
      </c>
      <c r="N7" s="793">
        <v>29942.067053997056</v>
      </c>
      <c r="O7" s="793">
        <v>35056.39657460599</v>
      </c>
      <c r="P7" s="793">
        <v>1241.043132912786</v>
      </c>
      <c r="Q7" s="793">
        <v>5.395261361719216</v>
      </c>
      <c r="R7" s="793">
        <v>5114.329520608935</v>
      </c>
      <c r="S7" s="794">
        <v>17.080749673647556</v>
      </c>
    </row>
    <row r="8" spans="1:19" s="620" customFormat="1" ht="12.75">
      <c r="A8" s="795" t="s">
        <v>729</v>
      </c>
      <c r="B8" s="796">
        <v>7998.323793673232</v>
      </c>
      <c r="C8" s="797">
        <v>8819.926728849996</v>
      </c>
      <c r="D8" s="797">
        <v>10347.91153206</v>
      </c>
      <c r="E8" s="797">
        <v>11329.733263636097</v>
      </c>
      <c r="F8" s="798">
        <v>821.6029351767638</v>
      </c>
      <c r="G8" s="798">
        <v>10.27218897822893</v>
      </c>
      <c r="H8" s="798">
        <v>981.8217315760976</v>
      </c>
      <c r="I8" s="799">
        <v>9.488114858096806</v>
      </c>
      <c r="J8" s="760"/>
      <c r="K8" s="795" t="s">
        <v>730</v>
      </c>
      <c r="L8" s="800">
        <v>14342.269260266698</v>
      </c>
      <c r="M8" s="801">
        <v>15173.525083216702</v>
      </c>
      <c r="N8" s="801">
        <v>18943.62419662</v>
      </c>
      <c r="O8" s="801">
        <v>22377.866950322492</v>
      </c>
      <c r="P8" s="802">
        <v>831.2558229500046</v>
      </c>
      <c r="Q8" s="802">
        <v>5.795845886486636</v>
      </c>
      <c r="R8" s="802">
        <v>3434.2427537024923</v>
      </c>
      <c r="S8" s="803">
        <v>18.128752545224394</v>
      </c>
    </row>
    <row r="9" spans="1:19" s="620" customFormat="1" ht="12.75">
      <c r="A9" s="795" t="s">
        <v>731</v>
      </c>
      <c r="B9" s="804">
        <v>3479.861155805159</v>
      </c>
      <c r="C9" s="798">
        <v>3408.64521002</v>
      </c>
      <c r="D9" s="798">
        <v>3421.7982416800005</v>
      </c>
      <c r="E9" s="798">
        <v>2940.53782255</v>
      </c>
      <c r="F9" s="804">
        <v>-71.21594578515897</v>
      </c>
      <c r="G9" s="798">
        <v>-2.0465168751447287</v>
      </c>
      <c r="H9" s="798">
        <v>-481.2604191300006</v>
      </c>
      <c r="I9" s="799">
        <v>-14.06454691769659</v>
      </c>
      <c r="K9" s="795" t="s">
        <v>732</v>
      </c>
      <c r="L9" s="805">
        <v>44.92072345</v>
      </c>
      <c r="M9" s="802">
        <v>33.044501770000004</v>
      </c>
      <c r="N9" s="802">
        <v>49.51927504</v>
      </c>
      <c r="O9" s="802">
        <v>55.52640072</v>
      </c>
      <c r="P9" s="805">
        <v>-11.876221679999993</v>
      </c>
      <c r="Q9" s="802">
        <v>-26.438179904246383</v>
      </c>
      <c r="R9" s="802">
        <v>6.0071256800000015</v>
      </c>
      <c r="S9" s="803">
        <v>12.130883731935995</v>
      </c>
    </row>
    <row r="10" spans="1:19" s="620" customFormat="1" ht="12.75">
      <c r="A10" s="795" t="s">
        <v>733</v>
      </c>
      <c r="B10" s="804">
        <v>20730.12233032415</v>
      </c>
      <c r="C10" s="798">
        <v>23927.399979665002</v>
      </c>
      <c r="D10" s="798">
        <v>28761.712302441654</v>
      </c>
      <c r="E10" s="798">
        <v>31388.134844195</v>
      </c>
      <c r="F10" s="804">
        <v>3197.277649340853</v>
      </c>
      <c r="G10" s="798">
        <v>15.423341929168721</v>
      </c>
      <c r="H10" s="798">
        <v>2626.4225417533453</v>
      </c>
      <c r="I10" s="799">
        <v>9.131662656713182</v>
      </c>
      <c r="K10" s="795" t="s">
        <v>734</v>
      </c>
      <c r="L10" s="805">
        <v>6466.227867574001</v>
      </c>
      <c r="M10" s="802">
        <v>7082.7846928775</v>
      </c>
      <c r="N10" s="802">
        <v>7273.623215850001</v>
      </c>
      <c r="O10" s="802">
        <v>8131.5752614534995</v>
      </c>
      <c r="P10" s="805">
        <v>616.556825303499</v>
      </c>
      <c r="Q10" s="802">
        <v>9.535030901019248</v>
      </c>
      <c r="R10" s="802">
        <v>857.9520456034988</v>
      </c>
      <c r="S10" s="803">
        <v>11.795387527552016</v>
      </c>
    </row>
    <row r="11" spans="1:19" s="620" customFormat="1" ht="12.75">
      <c r="A11" s="795" t="s">
        <v>735</v>
      </c>
      <c r="B11" s="804">
        <v>1769.28074207</v>
      </c>
      <c r="C11" s="798">
        <v>1861.0384874800002</v>
      </c>
      <c r="D11" s="798">
        <v>2010.0968664000006</v>
      </c>
      <c r="E11" s="798">
        <v>1392.6856427500004</v>
      </c>
      <c r="F11" s="804">
        <v>91.7577454100001</v>
      </c>
      <c r="G11" s="798">
        <v>5.186160863461757</v>
      </c>
      <c r="H11" s="798">
        <v>-617.4112236500002</v>
      </c>
      <c r="I11" s="799">
        <v>-30.715496052474222</v>
      </c>
      <c r="K11" s="795" t="s">
        <v>736</v>
      </c>
      <c r="L11" s="806">
        <v>2149.04764034072</v>
      </c>
      <c r="M11" s="807">
        <v>1954.15434668</v>
      </c>
      <c r="N11" s="807">
        <v>3675.300366487057</v>
      </c>
      <c r="O11" s="807">
        <v>4491.42796211</v>
      </c>
      <c r="P11" s="802">
        <v>-194.89329366072025</v>
      </c>
      <c r="Q11" s="802">
        <v>-9.068821463158487</v>
      </c>
      <c r="R11" s="802">
        <v>816.1275956229433</v>
      </c>
      <c r="S11" s="803">
        <v>22.205738694576908</v>
      </c>
    </row>
    <row r="12" spans="1:19" s="620" customFormat="1" ht="12.75">
      <c r="A12" s="795" t="s">
        <v>737</v>
      </c>
      <c r="B12" s="808">
        <v>31182.18807197159</v>
      </c>
      <c r="C12" s="809">
        <v>29684.971018279593</v>
      </c>
      <c r="D12" s="809">
        <v>34249.93535859693</v>
      </c>
      <c r="E12" s="809">
        <v>38109.64930472244</v>
      </c>
      <c r="F12" s="798">
        <v>-1497.2170536919948</v>
      </c>
      <c r="G12" s="798">
        <v>-4.801513768810159</v>
      </c>
      <c r="H12" s="798">
        <v>3859.7139461255138</v>
      </c>
      <c r="I12" s="799">
        <v>11.269259067832675</v>
      </c>
      <c r="K12" s="788" t="s">
        <v>738</v>
      </c>
      <c r="L12" s="792">
        <v>60042.01386870157</v>
      </c>
      <c r="M12" s="793">
        <v>69302.06126192771</v>
      </c>
      <c r="N12" s="793">
        <v>83966.81437344912</v>
      </c>
      <c r="O12" s="793">
        <v>102258.011943234</v>
      </c>
      <c r="P12" s="793">
        <v>9260.047393226138</v>
      </c>
      <c r="Q12" s="793">
        <v>15.4226129281336</v>
      </c>
      <c r="R12" s="793">
        <v>18291.197569784883</v>
      </c>
      <c r="S12" s="794">
        <v>21.78384127857146</v>
      </c>
    </row>
    <row r="13" spans="1:19" s="782" customFormat="1" ht="12.75">
      <c r="A13" s="788" t="s">
        <v>739</v>
      </c>
      <c r="B13" s="789">
        <v>3526.16618513</v>
      </c>
      <c r="C13" s="790">
        <v>3609.3230865400005</v>
      </c>
      <c r="D13" s="790">
        <v>3404.02542476</v>
      </c>
      <c r="E13" s="790">
        <v>3191.1902628600005</v>
      </c>
      <c r="F13" s="790">
        <v>83.1569014100005</v>
      </c>
      <c r="G13" s="790">
        <v>2.35828083658328</v>
      </c>
      <c r="H13" s="790">
        <v>-212.83516189999955</v>
      </c>
      <c r="I13" s="791">
        <v>-6.252455118339942</v>
      </c>
      <c r="K13" s="795" t="s">
        <v>740</v>
      </c>
      <c r="L13" s="800">
        <v>10938.141335183493</v>
      </c>
      <c r="M13" s="801">
        <v>12368.844018180498</v>
      </c>
      <c r="N13" s="801">
        <v>15317.699804687185</v>
      </c>
      <c r="O13" s="801">
        <v>17692.847455439995</v>
      </c>
      <c r="P13" s="802">
        <v>1430.7026829970055</v>
      </c>
      <c r="Q13" s="802">
        <v>13.079943284285644</v>
      </c>
      <c r="R13" s="802">
        <v>2375.1476507528096</v>
      </c>
      <c r="S13" s="803">
        <v>15.505902851197146</v>
      </c>
    </row>
    <row r="14" spans="1:19" s="620" customFormat="1" ht="12.75">
      <c r="A14" s="795" t="s">
        <v>741</v>
      </c>
      <c r="B14" s="796">
        <v>1064.9545842500002</v>
      </c>
      <c r="C14" s="797">
        <v>1534.0915598200002</v>
      </c>
      <c r="D14" s="797">
        <v>1624.5139974299998</v>
      </c>
      <c r="E14" s="797">
        <v>1193.9931738000002</v>
      </c>
      <c r="F14" s="798">
        <v>469.13697557</v>
      </c>
      <c r="G14" s="798">
        <v>44.0522988029947</v>
      </c>
      <c r="H14" s="798">
        <v>-430.52082362999954</v>
      </c>
      <c r="I14" s="799">
        <v>-26.501515179991586</v>
      </c>
      <c r="K14" s="795" t="s">
        <v>742</v>
      </c>
      <c r="L14" s="805">
        <v>6241.116634909785</v>
      </c>
      <c r="M14" s="802">
        <v>7515.951860908201</v>
      </c>
      <c r="N14" s="802">
        <v>10873.652292877894</v>
      </c>
      <c r="O14" s="802">
        <v>14859.606493194</v>
      </c>
      <c r="P14" s="805">
        <v>1274.8352259984158</v>
      </c>
      <c r="Q14" s="802">
        <v>20.42639643790031</v>
      </c>
      <c r="R14" s="802">
        <v>3985.954200316106</v>
      </c>
      <c r="S14" s="803">
        <v>36.656995211506405</v>
      </c>
    </row>
    <row r="15" spans="1:19" s="620" customFormat="1" ht="12.75">
      <c r="A15" s="795" t="s">
        <v>743</v>
      </c>
      <c r="B15" s="804">
        <v>796.0430835399999</v>
      </c>
      <c r="C15" s="798">
        <v>702.36315326</v>
      </c>
      <c r="D15" s="798">
        <v>511.9188356800001</v>
      </c>
      <c r="E15" s="798">
        <v>500.45337254</v>
      </c>
      <c r="F15" s="804">
        <v>-93.6799302799999</v>
      </c>
      <c r="G15" s="798">
        <v>-11.768198507975935</v>
      </c>
      <c r="H15" s="798">
        <v>-11.46546314000011</v>
      </c>
      <c r="I15" s="799">
        <v>-2.2397033163997815</v>
      </c>
      <c r="K15" s="795" t="s">
        <v>744</v>
      </c>
      <c r="L15" s="805">
        <v>0</v>
      </c>
      <c r="M15" s="802">
        <v>0</v>
      </c>
      <c r="N15" s="802">
        <v>0</v>
      </c>
      <c r="O15" s="802">
        <v>0</v>
      </c>
      <c r="P15" s="810">
        <v>0</v>
      </c>
      <c r="Q15" s="811"/>
      <c r="R15" s="811">
        <v>0</v>
      </c>
      <c r="S15" s="812"/>
    </row>
    <row r="16" spans="1:19" s="620" customFormat="1" ht="12.75">
      <c r="A16" s="795" t="s">
        <v>745</v>
      </c>
      <c r="B16" s="804">
        <v>241.57251959</v>
      </c>
      <c r="C16" s="798">
        <v>259.05531832</v>
      </c>
      <c r="D16" s="798">
        <v>254.76278612000002</v>
      </c>
      <c r="E16" s="798">
        <v>317.64018025</v>
      </c>
      <c r="F16" s="804">
        <v>17.482798730000013</v>
      </c>
      <c r="G16" s="798">
        <v>7.237080922810278</v>
      </c>
      <c r="H16" s="798">
        <v>62.87739413</v>
      </c>
      <c r="I16" s="799">
        <v>24.68076091002674</v>
      </c>
      <c r="K16" s="795" t="s">
        <v>746</v>
      </c>
      <c r="L16" s="805">
        <v>0</v>
      </c>
      <c r="M16" s="802">
        <v>0</v>
      </c>
      <c r="N16" s="802">
        <v>0</v>
      </c>
      <c r="O16" s="802">
        <v>0</v>
      </c>
      <c r="P16" s="810">
        <v>0</v>
      </c>
      <c r="Q16" s="811"/>
      <c r="R16" s="811">
        <v>0</v>
      </c>
      <c r="S16" s="812"/>
    </row>
    <row r="17" spans="1:19" s="620" customFormat="1" ht="12.75">
      <c r="A17" s="795" t="s">
        <v>747</v>
      </c>
      <c r="B17" s="804">
        <v>11.854953219999999</v>
      </c>
      <c r="C17" s="798">
        <v>9.823017170000002</v>
      </c>
      <c r="D17" s="798">
        <v>14.13501966</v>
      </c>
      <c r="E17" s="798">
        <v>7.973905579999999</v>
      </c>
      <c r="F17" s="804">
        <v>-2.031936049999997</v>
      </c>
      <c r="G17" s="798">
        <v>-17.139975268497913</v>
      </c>
      <c r="H17" s="798">
        <v>-6.16111408</v>
      </c>
      <c r="I17" s="799">
        <v>-43.58758762419719</v>
      </c>
      <c r="J17" s="760"/>
      <c r="K17" s="795" t="s">
        <v>748</v>
      </c>
      <c r="L17" s="805">
        <v>31477.382981504998</v>
      </c>
      <c r="M17" s="802">
        <v>36239.688819578994</v>
      </c>
      <c r="N17" s="802">
        <v>42207.085875954006</v>
      </c>
      <c r="O17" s="802">
        <v>50478.26098512</v>
      </c>
      <c r="P17" s="805">
        <v>4762.305838073997</v>
      </c>
      <c r="Q17" s="813">
        <v>15.12929407400914</v>
      </c>
      <c r="R17" s="813">
        <v>8271.175109165997</v>
      </c>
      <c r="S17" s="814">
        <v>19.596650509051624</v>
      </c>
    </row>
    <row r="18" spans="1:19" s="620" customFormat="1" ht="12.75">
      <c r="A18" s="795" t="s">
        <v>749</v>
      </c>
      <c r="B18" s="804">
        <v>16.02626883</v>
      </c>
      <c r="C18" s="798">
        <v>18.75524822</v>
      </c>
      <c r="D18" s="798">
        <v>27.84733919</v>
      </c>
      <c r="E18" s="798">
        <v>28.095701419999997</v>
      </c>
      <c r="F18" s="804">
        <v>2.7289793899999992</v>
      </c>
      <c r="G18" s="798">
        <v>17.028164315399167</v>
      </c>
      <c r="H18" s="798">
        <v>0.2483622299999979</v>
      </c>
      <c r="I18" s="799">
        <v>0.891870595985648</v>
      </c>
      <c r="K18" s="795" t="s">
        <v>750</v>
      </c>
      <c r="L18" s="805">
        <v>3063.0504860332953</v>
      </c>
      <c r="M18" s="802">
        <v>3569.9256415800005</v>
      </c>
      <c r="N18" s="802">
        <v>4210.67966576</v>
      </c>
      <c r="O18" s="802">
        <v>5044.034200189999</v>
      </c>
      <c r="P18" s="805">
        <v>506.8751555467052</v>
      </c>
      <c r="Q18" s="813">
        <v>16.548050966117685</v>
      </c>
      <c r="R18" s="813">
        <v>833.3545344299991</v>
      </c>
      <c r="S18" s="814">
        <v>19.791449375895095</v>
      </c>
    </row>
    <row r="19" spans="1:19" s="620" customFormat="1" ht="12.75">
      <c r="A19" s="795" t="s">
        <v>751</v>
      </c>
      <c r="B19" s="804">
        <v>517.13052966</v>
      </c>
      <c r="C19" s="798">
        <v>712.74757824</v>
      </c>
      <c r="D19" s="798">
        <v>511.2040372600001</v>
      </c>
      <c r="E19" s="798">
        <v>565.6441663399999</v>
      </c>
      <c r="F19" s="804">
        <v>195.61704858000007</v>
      </c>
      <c r="G19" s="798">
        <v>37.82740282392788</v>
      </c>
      <c r="H19" s="798">
        <v>54.440129079999735</v>
      </c>
      <c r="I19" s="799">
        <v>10.649393414769005</v>
      </c>
      <c r="K19" s="795" t="s">
        <v>752</v>
      </c>
      <c r="L19" s="806">
        <v>8322.322431069999</v>
      </c>
      <c r="M19" s="807">
        <v>9607.65092168</v>
      </c>
      <c r="N19" s="807">
        <v>11357.696734170016</v>
      </c>
      <c r="O19" s="807">
        <v>14183.262809290007</v>
      </c>
      <c r="P19" s="802">
        <v>1285.3284906100016</v>
      </c>
      <c r="Q19" s="813">
        <v>15.444348632918171</v>
      </c>
      <c r="R19" s="813">
        <v>2825.5660751199903</v>
      </c>
      <c r="S19" s="814">
        <v>24.877984870111725</v>
      </c>
    </row>
    <row r="20" spans="1:19" s="620" customFormat="1" ht="12.75">
      <c r="A20" s="795" t="s">
        <v>753</v>
      </c>
      <c r="B20" s="808">
        <v>878.58424604</v>
      </c>
      <c r="C20" s="809">
        <v>372.48721151</v>
      </c>
      <c r="D20" s="809">
        <v>459.64340942</v>
      </c>
      <c r="E20" s="809">
        <v>577.38976293</v>
      </c>
      <c r="F20" s="798">
        <v>-506.09703453000003</v>
      </c>
      <c r="G20" s="798">
        <v>-57.603700135884125</v>
      </c>
      <c r="H20" s="798">
        <v>117.74635350999995</v>
      </c>
      <c r="I20" s="799">
        <v>25.616891506957078</v>
      </c>
      <c r="J20" s="760"/>
      <c r="K20" s="788" t="s">
        <v>754</v>
      </c>
      <c r="L20" s="792">
        <v>297464.8425950582</v>
      </c>
      <c r="M20" s="793">
        <v>317834.9866972379</v>
      </c>
      <c r="N20" s="793">
        <v>374349.8277711696</v>
      </c>
      <c r="O20" s="793">
        <v>421092.55262430303</v>
      </c>
      <c r="P20" s="793">
        <v>20370.144102179678</v>
      </c>
      <c r="Q20" s="815">
        <v>6.84791652165421</v>
      </c>
      <c r="R20" s="815">
        <v>46742.72485313343</v>
      </c>
      <c r="S20" s="816">
        <v>12.486375412921536</v>
      </c>
    </row>
    <row r="21" spans="1:19" s="782" customFormat="1" ht="12.75">
      <c r="A21" s="788" t="s">
        <v>755</v>
      </c>
      <c r="B21" s="789">
        <v>255565.55740765922</v>
      </c>
      <c r="C21" s="790">
        <v>277104.46231662546</v>
      </c>
      <c r="D21" s="790">
        <v>296111.1972812209</v>
      </c>
      <c r="E21" s="790">
        <v>332719.8552874088</v>
      </c>
      <c r="F21" s="790">
        <v>21538.904908966244</v>
      </c>
      <c r="G21" s="790">
        <v>8.427937288360411</v>
      </c>
      <c r="H21" s="790">
        <v>36608.65800618788</v>
      </c>
      <c r="I21" s="791">
        <v>12.363145447492188</v>
      </c>
      <c r="J21" s="776"/>
      <c r="K21" s="795" t="s">
        <v>756</v>
      </c>
      <c r="L21" s="800">
        <v>66556.96564459868</v>
      </c>
      <c r="M21" s="801">
        <v>66240.07430600228</v>
      </c>
      <c r="N21" s="801">
        <v>75449.7206057355</v>
      </c>
      <c r="O21" s="801">
        <v>86679.82492535148</v>
      </c>
      <c r="P21" s="802">
        <v>-316.89133859639696</v>
      </c>
      <c r="Q21" s="813">
        <v>-0.4761204714297455</v>
      </c>
      <c r="R21" s="813">
        <v>11230.104319615974</v>
      </c>
      <c r="S21" s="814">
        <v>14.88422253847589</v>
      </c>
    </row>
    <row r="22" spans="1:19" s="620" customFormat="1" ht="12.75">
      <c r="A22" s="795" t="s">
        <v>757</v>
      </c>
      <c r="B22" s="796">
        <v>49144.7073363505</v>
      </c>
      <c r="C22" s="797">
        <v>52317.1217123665</v>
      </c>
      <c r="D22" s="797">
        <v>59646.21329120616</v>
      </c>
      <c r="E22" s="797">
        <v>64301.689874555996</v>
      </c>
      <c r="F22" s="798">
        <v>3172.4143760160005</v>
      </c>
      <c r="G22" s="798">
        <v>6.455251334195014</v>
      </c>
      <c r="H22" s="798">
        <v>4655.476583349839</v>
      </c>
      <c r="I22" s="799">
        <v>7.805150279399567</v>
      </c>
      <c r="J22" s="760"/>
      <c r="K22" s="795" t="s">
        <v>758</v>
      </c>
      <c r="L22" s="805">
        <v>48139.0792284881</v>
      </c>
      <c r="M22" s="802">
        <v>51396.74659440211</v>
      </c>
      <c r="N22" s="802">
        <v>59146.07714425187</v>
      </c>
      <c r="O22" s="802">
        <v>67852.40096934952</v>
      </c>
      <c r="P22" s="805">
        <v>3257.667365914007</v>
      </c>
      <c r="Q22" s="813">
        <v>6.767199161520647</v>
      </c>
      <c r="R22" s="813">
        <v>8706.32382509765</v>
      </c>
      <c r="S22" s="814">
        <v>14.720035960903582</v>
      </c>
    </row>
    <row r="23" spans="1:19" s="620" customFormat="1" ht="12.75">
      <c r="A23" s="795" t="s">
        <v>759</v>
      </c>
      <c r="B23" s="804">
        <v>14607.971609179998</v>
      </c>
      <c r="C23" s="798">
        <v>16839.525663761004</v>
      </c>
      <c r="D23" s="798">
        <v>19602.753444843507</v>
      </c>
      <c r="E23" s="798">
        <v>17827.640688568503</v>
      </c>
      <c r="F23" s="804">
        <v>2231.5540545810054</v>
      </c>
      <c r="G23" s="798">
        <v>15.276275955921514</v>
      </c>
      <c r="H23" s="798">
        <v>-1775.1127562750044</v>
      </c>
      <c r="I23" s="799">
        <v>-9.05542561288474</v>
      </c>
      <c r="K23" s="795" t="s">
        <v>760</v>
      </c>
      <c r="L23" s="805">
        <v>26139.835300735725</v>
      </c>
      <c r="M23" s="802">
        <v>32070.223121905725</v>
      </c>
      <c r="N23" s="802">
        <v>39671.87261881226</v>
      </c>
      <c r="O23" s="802">
        <v>45289.92609825642</v>
      </c>
      <c r="P23" s="805">
        <v>5930.387821169999</v>
      </c>
      <c r="Q23" s="813">
        <v>22.687165978444725</v>
      </c>
      <c r="R23" s="813">
        <v>5618.053479444163</v>
      </c>
      <c r="S23" s="814">
        <v>14.161301467730821</v>
      </c>
    </row>
    <row r="24" spans="1:19" s="620" customFormat="1" ht="12.75">
      <c r="A24" s="795" t="s">
        <v>761</v>
      </c>
      <c r="B24" s="804">
        <v>9952.86956710395</v>
      </c>
      <c r="C24" s="798">
        <v>11056.546845013949</v>
      </c>
      <c r="D24" s="798">
        <v>13697.186892970001</v>
      </c>
      <c r="E24" s="798">
        <v>16312.186901899004</v>
      </c>
      <c r="F24" s="804">
        <v>1103.6772779099992</v>
      </c>
      <c r="G24" s="798">
        <v>11.089035885267242</v>
      </c>
      <c r="H24" s="798">
        <v>2615.0000089290024</v>
      </c>
      <c r="I24" s="817">
        <v>19.09151148599086</v>
      </c>
      <c r="K24" s="795" t="s">
        <v>762</v>
      </c>
      <c r="L24" s="805">
        <v>119664.8019044213</v>
      </c>
      <c r="M24" s="802">
        <v>127090.89760368239</v>
      </c>
      <c r="N24" s="802">
        <v>150233.75500248134</v>
      </c>
      <c r="O24" s="802">
        <v>166948.25422933552</v>
      </c>
      <c r="P24" s="805">
        <v>7426.095699261088</v>
      </c>
      <c r="Q24" s="813">
        <v>6.205747706157121</v>
      </c>
      <c r="R24" s="813">
        <v>16714.499226854183</v>
      </c>
      <c r="S24" s="814">
        <v>11.1256616241657</v>
      </c>
    </row>
    <row r="25" spans="1:19" s="620" customFormat="1" ht="12.75">
      <c r="A25" s="795" t="s">
        <v>763</v>
      </c>
      <c r="B25" s="804">
        <v>5640.701975473947</v>
      </c>
      <c r="C25" s="798">
        <v>6549.8307081739495</v>
      </c>
      <c r="D25" s="798">
        <v>9577.186901309999</v>
      </c>
      <c r="E25" s="798">
        <v>11486.404339789</v>
      </c>
      <c r="F25" s="804">
        <v>909.1287327000027</v>
      </c>
      <c r="G25" s="798">
        <v>16.117297752175876</v>
      </c>
      <c r="H25" s="798">
        <v>1909.2174384790014</v>
      </c>
      <c r="I25" s="799">
        <v>19.93505460583475</v>
      </c>
      <c r="K25" s="795" t="s">
        <v>764</v>
      </c>
      <c r="L25" s="805">
        <v>35801.55782196435</v>
      </c>
      <c r="M25" s="802">
        <v>39770.42442259936</v>
      </c>
      <c r="N25" s="802">
        <v>48367.84687966859</v>
      </c>
      <c r="O25" s="802">
        <v>52748.83827038001</v>
      </c>
      <c r="P25" s="805">
        <v>3968.8666006350104</v>
      </c>
      <c r="Q25" s="813">
        <v>11.085737163649622</v>
      </c>
      <c r="R25" s="813">
        <v>4380.991390711417</v>
      </c>
      <c r="S25" s="814">
        <v>9.057652290395762</v>
      </c>
    </row>
    <row r="26" spans="1:19" s="620" customFormat="1" ht="12.75">
      <c r="A26" s="795" t="s">
        <v>765</v>
      </c>
      <c r="B26" s="804">
        <v>4312.167591630001</v>
      </c>
      <c r="C26" s="798">
        <v>4506.71613684</v>
      </c>
      <c r="D26" s="798">
        <v>4119.999991660002</v>
      </c>
      <c r="E26" s="798">
        <v>4825.782562110003</v>
      </c>
      <c r="F26" s="804">
        <v>194.54854520999925</v>
      </c>
      <c r="G26" s="798">
        <v>4.511618370019329</v>
      </c>
      <c r="H26" s="798">
        <v>705.782570450001</v>
      </c>
      <c r="I26" s="799">
        <v>17.13064494851205</v>
      </c>
      <c r="K26" s="795" t="s">
        <v>766</v>
      </c>
      <c r="L26" s="806">
        <v>1162.6026948499998</v>
      </c>
      <c r="M26" s="807">
        <v>1266.6206486460003</v>
      </c>
      <c r="N26" s="807">
        <v>1480.5555202200196</v>
      </c>
      <c r="O26" s="807">
        <v>1573.3081316300195</v>
      </c>
      <c r="P26" s="802">
        <v>104.01795379600048</v>
      </c>
      <c r="Q26" s="813">
        <v>8.946990597628107</v>
      </c>
      <c r="R26" s="813">
        <v>92.75261140999987</v>
      </c>
      <c r="S26" s="814">
        <v>6.264716867640077</v>
      </c>
    </row>
    <row r="27" spans="1:19" s="620" customFormat="1" ht="12.75">
      <c r="A27" s="795" t="s">
        <v>767</v>
      </c>
      <c r="B27" s="804">
        <v>1277.4018440000004</v>
      </c>
      <c r="C27" s="798">
        <v>1416.7871726759997</v>
      </c>
      <c r="D27" s="798">
        <v>494.77012422999985</v>
      </c>
      <c r="E27" s="798">
        <v>608.1919519799999</v>
      </c>
      <c r="F27" s="804">
        <v>139.3853286759993</v>
      </c>
      <c r="G27" s="798">
        <v>10.91162732625578</v>
      </c>
      <c r="H27" s="798">
        <v>113.42182775000003</v>
      </c>
      <c r="I27" s="799">
        <v>22.92414642588131</v>
      </c>
      <c r="K27" s="788" t="s">
        <v>768</v>
      </c>
      <c r="L27" s="792">
        <v>107252.81507546373</v>
      </c>
      <c r="M27" s="793">
        <v>117287.53717648001</v>
      </c>
      <c r="N27" s="793">
        <v>135056.38298246288</v>
      </c>
      <c r="O27" s="793">
        <v>158978.98199888002</v>
      </c>
      <c r="P27" s="793">
        <v>10034.722101016276</v>
      </c>
      <c r="Q27" s="815">
        <v>9.35613866541012</v>
      </c>
      <c r="R27" s="815">
        <v>23922.599016417138</v>
      </c>
      <c r="S27" s="816">
        <v>17.713045831771975</v>
      </c>
    </row>
    <row r="28" spans="1:19" s="620" customFormat="1" ht="12.75">
      <c r="A28" s="795" t="s">
        <v>769</v>
      </c>
      <c r="B28" s="804">
        <v>5944.705740249078</v>
      </c>
      <c r="C28" s="798">
        <v>6244.880019515</v>
      </c>
      <c r="D28" s="798">
        <v>6808.2353452</v>
      </c>
      <c r="E28" s="798">
        <v>7620.580952840005</v>
      </c>
      <c r="F28" s="804">
        <v>300.17427926592154</v>
      </c>
      <c r="G28" s="798">
        <v>5.049438818032135</v>
      </c>
      <c r="H28" s="798">
        <v>812.3456076400053</v>
      </c>
      <c r="I28" s="799">
        <v>11.931808559067104</v>
      </c>
      <c r="K28" s="795" t="s">
        <v>770</v>
      </c>
      <c r="L28" s="800">
        <v>2160.39919307</v>
      </c>
      <c r="M28" s="801">
        <v>2115.9030343900004</v>
      </c>
      <c r="N28" s="801">
        <v>1497.29522539</v>
      </c>
      <c r="O28" s="801">
        <v>906.4237967000001</v>
      </c>
      <c r="P28" s="802">
        <v>-44.49615867999955</v>
      </c>
      <c r="Q28" s="813">
        <v>-2.0596267033764724</v>
      </c>
      <c r="R28" s="813">
        <v>-590.8714286899999</v>
      </c>
      <c r="S28" s="814">
        <v>-39.46258684796753</v>
      </c>
    </row>
    <row r="29" spans="1:19" s="620" customFormat="1" ht="12.75">
      <c r="A29" s="795" t="s">
        <v>771</v>
      </c>
      <c r="B29" s="804">
        <v>0</v>
      </c>
      <c r="C29" s="798">
        <v>0</v>
      </c>
      <c r="D29" s="798">
        <v>0</v>
      </c>
      <c r="E29" s="798">
        <v>0</v>
      </c>
      <c r="F29" s="818">
        <v>0</v>
      </c>
      <c r="G29" s="819"/>
      <c r="H29" s="819">
        <v>0</v>
      </c>
      <c r="I29" s="820"/>
      <c r="J29" s="760"/>
      <c r="K29" s="821" t="s">
        <v>772</v>
      </c>
      <c r="L29" s="805">
        <v>131.60030004</v>
      </c>
      <c r="M29" s="802">
        <v>306.89830987999994</v>
      </c>
      <c r="N29" s="802">
        <v>158.91970232</v>
      </c>
      <c r="O29" s="802">
        <v>147.54485949000002</v>
      </c>
      <c r="P29" s="805">
        <v>175.29800983999993</v>
      </c>
      <c r="Q29" s="813">
        <v>133.20487095144767</v>
      </c>
      <c r="R29" s="813">
        <v>-11.374842829999977</v>
      </c>
      <c r="S29" s="814">
        <v>-7.157603911877235</v>
      </c>
    </row>
    <row r="30" spans="1:19" s="620" customFormat="1" ht="12.75">
      <c r="A30" s="795" t="s">
        <v>773</v>
      </c>
      <c r="B30" s="804">
        <v>13283.049057741999</v>
      </c>
      <c r="C30" s="798">
        <v>13701.884852533</v>
      </c>
      <c r="D30" s="798">
        <v>15064.411486055002</v>
      </c>
      <c r="E30" s="798">
        <v>16616.972816866997</v>
      </c>
      <c r="F30" s="804">
        <v>418.8357947910008</v>
      </c>
      <c r="G30" s="822">
        <v>3.153160038559695</v>
      </c>
      <c r="H30" s="822">
        <v>1552.5613308119955</v>
      </c>
      <c r="I30" s="823">
        <v>10.306153229080262</v>
      </c>
      <c r="K30" s="795" t="s">
        <v>774</v>
      </c>
      <c r="L30" s="805">
        <v>567.73356983</v>
      </c>
      <c r="M30" s="802">
        <v>567.44875998</v>
      </c>
      <c r="N30" s="802">
        <v>507.23868614</v>
      </c>
      <c r="O30" s="802">
        <v>450.0750443200001</v>
      </c>
      <c r="P30" s="805">
        <v>-0.2848098499999878</v>
      </c>
      <c r="Q30" s="813">
        <v>-0.05016611050237354</v>
      </c>
      <c r="R30" s="813">
        <v>-57.16364181999995</v>
      </c>
      <c r="S30" s="814">
        <v>-11.269574537976496</v>
      </c>
    </row>
    <row r="31" spans="1:19" s="620" customFormat="1" ht="12.75">
      <c r="A31" s="795" t="s">
        <v>775</v>
      </c>
      <c r="B31" s="804">
        <v>11736.549682733475</v>
      </c>
      <c r="C31" s="798">
        <v>12501.213928030002</v>
      </c>
      <c r="D31" s="798">
        <v>13731.801656999</v>
      </c>
      <c r="E31" s="798">
        <v>16019.918215189002</v>
      </c>
      <c r="F31" s="804">
        <v>764.6642452965261</v>
      </c>
      <c r="G31" s="822">
        <v>6.515238856113577</v>
      </c>
      <c r="H31" s="822">
        <v>2288.1165581900023</v>
      </c>
      <c r="I31" s="823">
        <v>16.662901309995007</v>
      </c>
      <c r="K31" s="795" t="s">
        <v>776</v>
      </c>
      <c r="L31" s="805">
        <v>30965.701122430008</v>
      </c>
      <c r="M31" s="802">
        <v>34994.341156459996</v>
      </c>
      <c r="N31" s="802">
        <v>40879.62089620001</v>
      </c>
      <c r="O31" s="802">
        <v>49747.60739395998</v>
      </c>
      <c r="P31" s="805">
        <v>4028.640034029988</v>
      </c>
      <c r="Q31" s="813">
        <v>13.010007485707606</v>
      </c>
      <c r="R31" s="813">
        <v>8867.986497759972</v>
      </c>
      <c r="S31" s="814">
        <v>21.692927437554346</v>
      </c>
    </row>
    <row r="32" spans="1:19" s="620" customFormat="1" ht="12.75">
      <c r="A32" s="795" t="s">
        <v>777</v>
      </c>
      <c r="B32" s="804">
        <v>3889.9394175924995</v>
      </c>
      <c r="C32" s="798">
        <v>4127.119408052</v>
      </c>
      <c r="D32" s="798">
        <v>4792.517192405833</v>
      </c>
      <c r="E32" s="798">
        <v>5707.502905620001</v>
      </c>
      <c r="F32" s="804">
        <v>237.17999045950046</v>
      </c>
      <c r="G32" s="822">
        <v>6.097266949373011</v>
      </c>
      <c r="H32" s="822">
        <v>914.9857132141678</v>
      </c>
      <c r="I32" s="823">
        <v>19.091965171539574</v>
      </c>
      <c r="K32" s="795" t="s">
        <v>778</v>
      </c>
      <c r="L32" s="805">
        <v>3379.172844783744</v>
      </c>
      <c r="M32" s="802">
        <v>3411.3648036</v>
      </c>
      <c r="N32" s="802">
        <v>4013.5000495628806</v>
      </c>
      <c r="O32" s="802">
        <v>4521.410542280001</v>
      </c>
      <c r="P32" s="805">
        <v>32.19195881625592</v>
      </c>
      <c r="Q32" s="813">
        <v>0.9526579519585391</v>
      </c>
      <c r="R32" s="813">
        <v>507.91049271712063</v>
      </c>
      <c r="S32" s="814">
        <v>12.655051362773456</v>
      </c>
    </row>
    <row r="33" spans="1:19" s="620" customFormat="1" ht="12.75">
      <c r="A33" s="795" t="s">
        <v>779</v>
      </c>
      <c r="B33" s="804">
        <v>6546.317520439999</v>
      </c>
      <c r="C33" s="798">
        <v>7164.425009387999</v>
      </c>
      <c r="D33" s="798">
        <v>7318.6586114084985</v>
      </c>
      <c r="E33" s="798">
        <v>8319.111733659998</v>
      </c>
      <c r="F33" s="804">
        <v>618.1074889480005</v>
      </c>
      <c r="G33" s="822">
        <v>9.442063985103728</v>
      </c>
      <c r="H33" s="822">
        <v>1000.4531222514997</v>
      </c>
      <c r="I33" s="823">
        <v>13.669897386550723</v>
      </c>
      <c r="K33" s="795" t="s">
        <v>780</v>
      </c>
      <c r="L33" s="805">
        <v>40.99367049999999</v>
      </c>
      <c r="M33" s="802">
        <v>48.179943439999995</v>
      </c>
      <c r="N33" s="802">
        <v>75.75090191</v>
      </c>
      <c r="O33" s="802">
        <v>453.61763265999997</v>
      </c>
      <c r="P33" s="805">
        <v>7.186272940000002</v>
      </c>
      <c r="Q33" s="813">
        <v>17.53020125387407</v>
      </c>
      <c r="R33" s="813">
        <v>377.86673075</v>
      </c>
      <c r="S33" s="814">
        <v>498.8280287394403</v>
      </c>
    </row>
    <row r="34" spans="1:19" s="620" customFormat="1" ht="12.75">
      <c r="A34" s="795" t="s">
        <v>781</v>
      </c>
      <c r="B34" s="804">
        <v>0</v>
      </c>
      <c r="C34" s="798">
        <v>0</v>
      </c>
      <c r="D34" s="798">
        <v>0</v>
      </c>
      <c r="E34" s="798">
        <v>0</v>
      </c>
      <c r="F34" s="818">
        <v>0</v>
      </c>
      <c r="G34" s="819"/>
      <c r="H34" s="819">
        <v>0</v>
      </c>
      <c r="I34" s="820"/>
      <c r="K34" s="795" t="s">
        <v>782</v>
      </c>
      <c r="L34" s="805">
        <v>3323.2612199799996</v>
      </c>
      <c r="M34" s="802">
        <v>4299.441380869999</v>
      </c>
      <c r="N34" s="802">
        <v>5434.499547969999</v>
      </c>
      <c r="O34" s="802">
        <v>5165.030529909999</v>
      </c>
      <c r="P34" s="805">
        <v>976.1801608899996</v>
      </c>
      <c r="Q34" s="813">
        <v>29.37416279590187</v>
      </c>
      <c r="R34" s="813">
        <v>-269.46901806000005</v>
      </c>
      <c r="S34" s="814">
        <v>-4.958488186104596</v>
      </c>
    </row>
    <row r="35" spans="1:19" s="620" customFormat="1" ht="12.75">
      <c r="A35" s="795" t="s">
        <v>783</v>
      </c>
      <c r="B35" s="804">
        <v>8346.075369999999</v>
      </c>
      <c r="C35" s="798">
        <v>8967.203592210002</v>
      </c>
      <c r="D35" s="798">
        <v>9756.636961830001</v>
      </c>
      <c r="E35" s="798">
        <v>10864.32534459</v>
      </c>
      <c r="F35" s="804">
        <v>621.1282222100035</v>
      </c>
      <c r="G35" s="798">
        <v>7.4421592745573735</v>
      </c>
      <c r="H35" s="798">
        <v>1107.6883827599995</v>
      </c>
      <c r="I35" s="799">
        <v>11.353178222101606</v>
      </c>
      <c r="K35" s="795" t="s">
        <v>784</v>
      </c>
      <c r="L35" s="805">
        <v>0</v>
      </c>
      <c r="M35" s="802">
        <v>0</v>
      </c>
      <c r="N35" s="802">
        <v>0</v>
      </c>
      <c r="O35" s="802">
        <v>0</v>
      </c>
      <c r="P35" s="810">
        <v>0</v>
      </c>
      <c r="Q35" s="811"/>
      <c r="R35" s="811">
        <v>0</v>
      </c>
      <c r="S35" s="812"/>
    </row>
    <row r="36" spans="1:19" s="620" customFormat="1" ht="12.75">
      <c r="A36" s="795" t="s">
        <v>785</v>
      </c>
      <c r="B36" s="804">
        <v>1650.7727841995002</v>
      </c>
      <c r="C36" s="798">
        <v>1570.727452482</v>
      </c>
      <c r="D36" s="798">
        <v>1607.0436244189998</v>
      </c>
      <c r="E36" s="798">
        <v>1749.3179638674999</v>
      </c>
      <c r="F36" s="804">
        <v>-80.04533171750018</v>
      </c>
      <c r="G36" s="798">
        <v>-4.848961194639279</v>
      </c>
      <c r="H36" s="798">
        <v>142.2743394485001</v>
      </c>
      <c r="I36" s="799">
        <v>8.85317220308422</v>
      </c>
      <c r="K36" s="795" t="s">
        <v>786</v>
      </c>
      <c r="L36" s="805">
        <v>3358.7018525</v>
      </c>
      <c r="M36" s="802">
        <v>1929.0550434</v>
      </c>
      <c r="N36" s="802">
        <v>1614.92240128</v>
      </c>
      <c r="O36" s="802">
        <v>2581.08794591</v>
      </c>
      <c r="P36" s="805">
        <v>-1429.6468091</v>
      </c>
      <c r="Q36" s="813">
        <v>-42.565457485780215</v>
      </c>
      <c r="R36" s="813">
        <v>966.1655446300001</v>
      </c>
      <c r="S36" s="814">
        <v>59.827366557316296</v>
      </c>
    </row>
    <row r="37" spans="1:19" s="620" customFormat="1" ht="12.75">
      <c r="A37" s="795" t="s">
        <v>787</v>
      </c>
      <c r="B37" s="804">
        <v>804.1768271200002</v>
      </c>
      <c r="C37" s="798">
        <v>884.33388526</v>
      </c>
      <c r="D37" s="798">
        <v>991.1339984</v>
      </c>
      <c r="E37" s="798">
        <v>1239.8672160500003</v>
      </c>
      <c r="F37" s="804">
        <v>80.15705813999978</v>
      </c>
      <c r="G37" s="798">
        <v>9.967591136276132</v>
      </c>
      <c r="H37" s="798">
        <v>248.73321765000026</v>
      </c>
      <c r="I37" s="799">
        <v>25.095821357307223</v>
      </c>
      <c r="K37" s="795" t="s">
        <v>788</v>
      </c>
      <c r="L37" s="805">
        <v>783.9566853</v>
      </c>
      <c r="M37" s="802">
        <v>542.04511908</v>
      </c>
      <c r="N37" s="802">
        <v>811.3183150799999</v>
      </c>
      <c r="O37" s="802">
        <v>822.3120999900001</v>
      </c>
      <c r="P37" s="805">
        <v>-241.91156622000005</v>
      </c>
      <c r="Q37" s="813">
        <v>-30.85777196063157</v>
      </c>
      <c r="R37" s="813">
        <v>10.993784910000159</v>
      </c>
      <c r="S37" s="814">
        <v>1.3550519821453948</v>
      </c>
    </row>
    <row r="38" spans="1:19" s="620" customFormat="1" ht="12.75">
      <c r="A38" s="795" t="s">
        <v>789</v>
      </c>
      <c r="B38" s="804">
        <v>589.60718425</v>
      </c>
      <c r="C38" s="798">
        <v>563.3993058300001</v>
      </c>
      <c r="D38" s="798">
        <v>476.60258767000005</v>
      </c>
      <c r="E38" s="798">
        <v>498.46496233999994</v>
      </c>
      <c r="F38" s="804">
        <v>-26.20787841999993</v>
      </c>
      <c r="G38" s="798">
        <v>-4.444972707267334</v>
      </c>
      <c r="H38" s="798">
        <v>21.862374669999895</v>
      </c>
      <c r="I38" s="799">
        <v>4.587128822963383</v>
      </c>
      <c r="K38" s="795" t="s">
        <v>790</v>
      </c>
      <c r="L38" s="805">
        <v>56501.03256947998</v>
      </c>
      <c r="M38" s="802">
        <v>61827.74611193001</v>
      </c>
      <c r="N38" s="802">
        <v>68126.24783181</v>
      </c>
      <c r="O38" s="802">
        <v>82071.32157607</v>
      </c>
      <c r="P38" s="805">
        <v>5326.71354245003</v>
      </c>
      <c r="Q38" s="813">
        <v>9.42763928411345</v>
      </c>
      <c r="R38" s="813">
        <v>13945.073744259993</v>
      </c>
      <c r="S38" s="814">
        <v>20.469458084184488</v>
      </c>
    </row>
    <row r="39" spans="1:19" s="620" customFormat="1" ht="12.75">
      <c r="A39" s="795" t="s">
        <v>791</v>
      </c>
      <c r="B39" s="804">
        <v>1541.6826397700002</v>
      </c>
      <c r="C39" s="798">
        <v>1711.1723989575</v>
      </c>
      <c r="D39" s="798">
        <v>1822.803343857</v>
      </c>
      <c r="E39" s="798">
        <v>1838.1584634279995</v>
      </c>
      <c r="F39" s="804">
        <v>169.48975918749989</v>
      </c>
      <c r="G39" s="798">
        <v>10.993816419492513</v>
      </c>
      <c r="H39" s="798">
        <v>15.355119570999477</v>
      </c>
      <c r="I39" s="799">
        <v>0.8423903556435485</v>
      </c>
      <c r="K39" s="795" t="s">
        <v>792</v>
      </c>
      <c r="L39" s="806">
        <v>6040.262047549997</v>
      </c>
      <c r="M39" s="807">
        <v>7245.113513450002</v>
      </c>
      <c r="N39" s="807">
        <v>11937.0694248</v>
      </c>
      <c r="O39" s="807">
        <v>12112.55057759001</v>
      </c>
      <c r="P39" s="802">
        <v>1204.8514659000048</v>
      </c>
      <c r="Q39" s="813">
        <v>19.94700654400759</v>
      </c>
      <c r="R39" s="813">
        <v>175.48115279000922</v>
      </c>
      <c r="S39" s="814">
        <v>1.4700522091748607</v>
      </c>
    </row>
    <row r="40" spans="1:19" s="620" customFormat="1" ht="12.75">
      <c r="A40" s="795" t="s">
        <v>793</v>
      </c>
      <c r="B40" s="804">
        <v>12615.06808854875</v>
      </c>
      <c r="C40" s="798">
        <v>13637.567274116249</v>
      </c>
      <c r="D40" s="798">
        <v>14252.240938379999</v>
      </c>
      <c r="E40" s="798">
        <v>15353.284249641501</v>
      </c>
      <c r="F40" s="804">
        <v>1022.499185567498</v>
      </c>
      <c r="G40" s="798">
        <v>8.105379839334084</v>
      </c>
      <c r="H40" s="798">
        <v>1101.0433112615028</v>
      </c>
      <c r="I40" s="799">
        <v>7.725404839996021</v>
      </c>
      <c r="K40" s="788" t="s">
        <v>794</v>
      </c>
      <c r="L40" s="792">
        <v>107993.85060592178</v>
      </c>
      <c r="M40" s="793">
        <v>114812.58434502408</v>
      </c>
      <c r="N40" s="793">
        <v>126574.73428609353</v>
      </c>
      <c r="O40" s="793">
        <v>143649.3896884335</v>
      </c>
      <c r="P40" s="793">
        <v>6818.733739102303</v>
      </c>
      <c r="Q40" s="815">
        <v>6.314001862924963</v>
      </c>
      <c r="R40" s="815">
        <v>17074.655402339966</v>
      </c>
      <c r="S40" s="816">
        <v>13.489781747237622</v>
      </c>
    </row>
    <row r="41" spans="1:19" s="620" customFormat="1" ht="12.75">
      <c r="A41" s="795" t="s">
        <v>795</v>
      </c>
      <c r="B41" s="804">
        <v>35459.97253626999</v>
      </c>
      <c r="C41" s="798">
        <v>36755.41881251</v>
      </c>
      <c r="D41" s="798">
        <v>38608.39559951</v>
      </c>
      <c r="E41" s="798">
        <v>44185.015990721</v>
      </c>
      <c r="F41" s="804">
        <v>1295.4462762400071</v>
      </c>
      <c r="G41" s="798">
        <v>3.653263619747502</v>
      </c>
      <c r="H41" s="798">
        <v>5576.620391211007</v>
      </c>
      <c r="I41" s="799">
        <v>14.444061465433656</v>
      </c>
      <c r="K41" s="795" t="s">
        <v>796</v>
      </c>
      <c r="L41" s="800">
        <v>11154.811679539996</v>
      </c>
      <c r="M41" s="801">
        <v>12105.128675736001</v>
      </c>
      <c r="N41" s="801">
        <v>11478.185984962998</v>
      </c>
      <c r="O41" s="801">
        <v>12208.229826212497</v>
      </c>
      <c r="P41" s="802">
        <v>950.3169961960048</v>
      </c>
      <c r="Q41" s="813">
        <v>8.51934594233503</v>
      </c>
      <c r="R41" s="813">
        <v>730.0438412494987</v>
      </c>
      <c r="S41" s="814">
        <v>6.360271929779608</v>
      </c>
    </row>
    <row r="42" spans="1:19" s="620" customFormat="1" ht="12.75">
      <c r="A42" s="795" t="s">
        <v>797</v>
      </c>
      <c r="B42" s="804">
        <v>5652.9988508021</v>
      </c>
      <c r="C42" s="798">
        <v>6121.88850633</v>
      </c>
      <c r="D42" s="798">
        <v>7090.831829739999</v>
      </c>
      <c r="E42" s="798">
        <v>8238.679472310001</v>
      </c>
      <c r="F42" s="804">
        <v>468.8896555279007</v>
      </c>
      <c r="G42" s="798">
        <v>8.294529468396588</v>
      </c>
      <c r="H42" s="798">
        <v>1147.8476425700019</v>
      </c>
      <c r="I42" s="799">
        <v>16.187771338134954</v>
      </c>
      <c r="K42" s="795" t="s">
        <v>798</v>
      </c>
      <c r="L42" s="805">
        <v>30110.321948470006</v>
      </c>
      <c r="M42" s="802">
        <v>34362.07787603058</v>
      </c>
      <c r="N42" s="802">
        <v>39907.14514883589</v>
      </c>
      <c r="O42" s="802">
        <v>47825.323799319995</v>
      </c>
      <c r="P42" s="805">
        <v>4251.755927560571</v>
      </c>
      <c r="Q42" s="813">
        <v>14.120592715139052</v>
      </c>
      <c r="R42" s="813">
        <v>7918.1786504841075</v>
      </c>
      <c r="S42" s="814">
        <v>19.84150612867151</v>
      </c>
    </row>
    <row r="43" spans="1:19" s="620" customFormat="1" ht="12.75">
      <c r="A43" s="795" t="s">
        <v>799</v>
      </c>
      <c r="B43" s="804">
        <v>38116.09233171301</v>
      </c>
      <c r="C43" s="798">
        <v>46156.31670008506</v>
      </c>
      <c r="D43" s="798">
        <v>41259.998918947495</v>
      </c>
      <c r="E43" s="798">
        <v>51709.5737934095</v>
      </c>
      <c r="F43" s="804">
        <v>8040.224368372052</v>
      </c>
      <c r="G43" s="798">
        <v>21.094041588524796</v>
      </c>
      <c r="H43" s="798">
        <v>10449.574874462007</v>
      </c>
      <c r="I43" s="799">
        <v>25.326163713647926</v>
      </c>
      <c r="K43" s="795" t="s">
        <v>800</v>
      </c>
      <c r="L43" s="805">
        <v>1011.4556164499999</v>
      </c>
      <c r="M43" s="802">
        <v>1054.08634438</v>
      </c>
      <c r="N43" s="802">
        <v>1022.18701226</v>
      </c>
      <c r="O43" s="802">
        <v>1433.5616377799997</v>
      </c>
      <c r="P43" s="805">
        <v>42.630727930000035</v>
      </c>
      <c r="Q43" s="813">
        <v>4.214789777887148</v>
      </c>
      <c r="R43" s="813">
        <v>411.37462551999977</v>
      </c>
      <c r="S43" s="814">
        <v>40.24455609257574</v>
      </c>
    </row>
    <row r="44" spans="1:19" s="620" customFormat="1" ht="12.75">
      <c r="A44" s="795" t="s">
        <v>801</v>
      </c>
      <c r="B44" s="804">
        <v>3864.3572224248</v>
      </c>
      <c r="C44" s="798">
        <v>3930.6574478831994</v>
      </c>
      <c r="D44" s="798">
        <v>4113.232076321699</v>
      </c>
      <c r="E44" s="798">
        <v>4847.3527357</v>
      </c>
      <c r="F44" s="804">
        <v>66.30022545839938</v>
      </c>
      <c r="G44" s="798">
        <v>1.7156857309583151</v>
      </c>
      <c r="H44" s="798">
        <v>734.1206593783008</v>
      </c>
      <c r="I44" s="799">
        <v>17.847781154979124</v>
      </c>
      <c r="K44" s="795" t="s">
        <v>802</v>
      </c>
      <c r="L44" s="805">
        <v>1863.5778728299995</v>
      </c>
      <c r="M44" s="802">
        <v>1703.9178150200003</v>
      </c>
      <c r="N44" s="802">
        <v>1973.4139351400001</v>
      </c>
      <c r="O44" s="802">
        <v>2543.3724577400003</v>
      </c>
      <c r="P44" s="805">
        <v>-159.66005780999922</v>
      </c>
      <c r="Q44" s="813">
        <v>-8.567393943540552</v>
      </c>
      <c r="R44" s="813">
        <v>569.9585226000002</v>
      </c>
      <c r="S44" s="814">
        <v>28.881853545823144</v>
      </c>
    </row>
    <row r="45" spans="1:19" s="620" customFormat="1" ht="12.75">
      <c r="A45" s="795" t="s">
        <v>803</v>
      </c>
      <c r="B45" s="808">
        <v>30541.24179716959</v>
      </c>
      <c r="C45" s="809">
        <v>31436.272329625997</v>
      </c>
      <c r="D45" s="809">
        <v>34975.729356827804</v>
      </c>
      <c r="E45" s="809">
        <v>38862.0190541717</v>
      </c>
      <c r="F45" s="798">
        <v>895.030532456407</v>
      </c>
      <c r="G45" s="798">
        <v>2.930563656843036</v>
      </c>
      <c r="H45" s="798">
        <v>3886.2896973438983</v>
      </c>
      <c r="I45" s="799">
        <v>11.111390009041324</v>
      </c>
      <c r="K45" s="795" t="s">
        <v>804</v>
      </c>
      <c r="L45" s="805">
        <v>17695.73565615765</v>
      </c>
      <c r="M45" s="802">
        <v>19110.129118255</v>
      </c>
      <c r="N45" s="802">
        <v>21023.335356708365</v>
      </c>
      <c r="O45" s="802">
        <v>22633.280105719998</v>
      </c>
      <c r="P45" s="805">
        <v>1414.3934620973523</v>
      </c>
      <c r="Q45" s="813">
        <v>7.992849178921707</v>
      </c>
      <c r="R45" s="813">
        <v>1609.9447490116327</v>
      </c>
      <c r="S45" s="814">
        <v>7.657894057699618</v>
      </c>
    </row>
    <row r="46" spans="1:19" s="782" customFormat="1" ht="12.75">
      <c r="A46" s="788" t="s">
        <v>805</v>
      </c>
      <c r="B46" s="789">
        <v>152872.33680894147</v>
      </c>
      <c r="C46" s="790">
        <v>159997.5272676244</v>
      </c>
      <c r="D46" s="790">
        <v>182872.1444777414</v>
      </c>
      <c r="E46" s="790">
        <v>213629.35131505207</v>
      </c>
      <c r="F46" s="790">
        <v>7125.190458682919</v>
      </c>
      <c r="G46" s="790">
        <v>4.660876262778609</v>
      </c>
      <c r="H46" s="790">
        <v>30757.20683731066</v>
      </c>
      <c r="I46" s="791">
        <v>16.818967659152882</v>
      </c>
      <c r="K46" s="795" t="s">
        <v>806</v>
      </c>
      <c r="L46" s="805">
        <v>25902.419926873616</v>
      </c>
      <c r="M46" s="802">
        <v>25289.553586519996</v>
      </c>
      <c r="N46" s="802">
        <v>27130.412025736256</v>
      </c>
      <c r="O46" s="802">
        <v>29173.639228310003</v>
      </c>
      <c r="P46" s="805">
        <v>-612.8663403536193</v>
      </c>
      <c r="Q46" s="813">
        <v>-2.3660582373532364</v>
      </c>
      <c r="R46" s="813">
        <v>2043.2272025737475</v>
      </c>
      <c r="S46" s="814">
        <v>7.531132223998354</v>
      </c>
    </row>
    <row r="47" spans="1:19" s="620" customFormat="1" ht="12.75">
      <c r="A47" s="795" t="s">
        <v>807</v>
      </c>
      <c r="B47" s="796">
        <v>126107.459511857</v>
      </c>
      <c r="C47" s="797">
        <v>131026.5772119144</v>
      </c>
      <c r="D47" s="797">
        <v>149442.7751324195</v>
      </c>
      <c r="E47" s="797">
        <v>175610.74428559703</v>
      </c>
      <c r="F47" s="798">
        <v>4919.117700057395</v>
      </c>
      <c r="G47" s="798">
        <v>3.9007349121919983</v>
      </c>
      <c r="H47" s="798">
        <v>26167.969153177517</v>
      </c>
      <c r="I47" s="799">
        <v>17.51036082539981</v>
      </c>
      <c r="K47" s="795" t="s">
        <v>808</v>
      </c>
      <c r="L47" s="805">
        <v>2766.58713587</v>
      </c>
      <c r="M47" s="802">
        <v>3202.733022969999</v>
      </c>
      <c r="N47" s="802">
        <v>3048.4579758499995</v>
      </c>
      <c r="O47" s="802">
        <v>3446.5400814100003</v>
      </c>
      <c r="P47" s="805">
        <v>436.1458870999991</v>
      </c>
      <c r="Q47" s="813">
        <v>15.764762347268185</v>
      </c>
      <c r="R47" s="813">
        <v>398.08210556000085</v>
      </c>
      <c r="S47" s="814">
        <v>13.058474438999076</v>
      </c>
    </row>
    <row r="48" spans="1:19" s="620" customFormat="1" ht="12.75">
      <c r="A48" s="795" t="s">
        <v>809</v>
      </c>
      <c r="B48" s="804">
        <v>11680.472307719998</v>
      </c>
      <c r="C48" s="798">
        <v>12306.44271450998</v>
      </c>
      <c r="D48" s="798">
        <v>13822.840305757914</v>
      </c>
      <c r="E48" s="798">
        <v>14552.979426561044</v>
      </c>
      <c r="F48" s="804">
        <v>625.970406789982</v>
      </c>
      <c r="G48" s="798">
        <v>5.359118966244696</v>
      </c>
      <c r="H48" s="798">
        <v>730.1391208031291</v>
      </c>
      <c r="I48" s="799">
        <v>5.282120784532171</v>
      </c>
      <c r="K48" s="795" t="s">
        <v>810</v>
      </c>
      <c r="L48" s="806">
        <v>17488.940769730503</v>
      </c>
      <c r="M48" s="807">
        <v>17984.9579061125</v>
      </c>
      <c r="N48" s="807">
        <v>20991.596846599998</v>
      </c>
      <c r="O48" s="807">
        <v>24385.442551941003</v>
      </c>
      <c r="P48" s="802">
        <v>496.01713638199726</v>
      </c>
      <c r="Q48" s="811">
        <v>2.836175974936649</v>
      </c>
      <c r="R48" s="813">
        <v>3393.8457053410057</v>
      </c>
      <c r="S48" s="814">
        <v>16.167639509000505</v>
      </c>
    </row>
    <row r="49" spans="1:19" s="620" customFormat="1" ht="12.75">
      <c r="A49" s="795" t="s">
        <v>811</v>
      </c>
      <c r="B49" s="808">
        <v>15084.404989364477</v>
      </c>
      <c r="C49" s="809">
        <v>16664.507341200024</v>
      </c>
      <c r="D49" s="809">
        <v>19606.529039563993</v>
      </c>
      <c r="E49" s="809">
        <v>23465.627602893994</v>
      </c>
      <c r="F49" s="798">
        <v>1580.1023518355469</v>
      </c>
      <c r="G49" s="798">
        <v>10.475072453634237</v>
      </c>
      <c r="H49" s="798">
        <v>3859.0985633300006</v>
      </c>
      <c r="I49" s="799">
        <v>19.68272178896494</v>
      </c>
      <c r="K49" s="788" t="s">
        <v>812</v>
      </c>
      <c r="L49" s="792">
        <v>58687.86635401688</v>
      </c>
      <c r="M49" s="793">
        <v>56402.61050263016</v>
      </c>
      <c r="N49" s="793">
        <v>65186.970792073036</v>
      </c>
      <c r="O49" s="793">
        <v>77984.22142997685</v>
      </c>
      <c r="P49" s="793">
        <v>-2285.255851386719</v>
      </c>
      <c r="Q49" s="815">
        <v>-3.8939153752866074</v>
      </c>
      <c r="R49" s="815">
        <v>12797.250637903817</v>
      </c>
      <c r="S49" s="816">
        <v>19.631608099605096</v>
      </c>
    </row>
    <row r="50" spans="1:19" s="782" customFormat="1" ht="12.75">
      <c r="A50" s="788" t="s">
        <v>813</v>
      </c>
      <c r="B50" s="789">
        <v>16208.358571580195</v>
      </c>
      <c r="C50" s="790">
        <v>16757.1386754482</v>
      </c>
      <c r="D50" s="790">
        <v>19473.464319079496</v>
      </c>
      <c r="E50" s="790">
        <v>23089.814614593</v>
      </c>
      <c r="F50" s="790">
        <v>548.7801038680063</v>
      </c>
      <c r="G50" s="790">
        <v>3.3857845718581263</v>
      </c>
      <c r="H50" s="790">
        <v>3616.3502955135045</v>
      </c>
      <c r="I50" s="791">
        <v>18.570657158163257</v>
      </c>
      <c r="K50" s="795" t="s">
        <v>814</v>
      </c>
      <c r="L50" s="800">
        <v>32646.192379403477</v>
      </c>
      <c r="M50" s="801">
        <v>30225.418611299992</v>
      </c>
      <c r="N50" s="801">
        <v>31271.07226622</v>
      </c>
      <c r="O50" s="801">
        <v>33030.504305219016</v>
      </c>
      <c r="P50" s="802">
        <v>-2420.773768103485</v>
      </c>
      <c r="Q50" s="813">
        <v>-7.4151795099717495</v>
      </c>
      <c r="R50" s="813">
        <v>1759.432038999017</v>
      </c>
      <c r="S50" s="814">
        <v>5.626388580540013</v>
      </c>
    </row>
    <row r="51" spans="1:19" s="620" customFormat="1" ht="12.75">
      <c r="A51" s="795" t="s">
        <v>815</v>
      </c>
      <c r="B51" s="796">
        <v>3481.42543444</v>
      </c>
      <c r="C51" s="797">
        <v>2961.39797692</v>
      </c>
      <c r="D51" s="797">
        <v>3887.378198669999</v>
      </c>
      <c r="E51" s="797">
        <v>5092.385849433999</v>
      </c>
      <c r="F51" s="798">
        <v>-520.0274575200001</v>
      </c>
      <c r="G51" s="798">
        <v>-14.937199354483615</v>
      </c>
      <c r="H51" s="798">
        <v>1205.0076507640001</v>
      </c>
      <c r="I51" s="799">
        <v>30.997952583473175</v>
      </c>
      <c r="K51" s="795" t="s">
        <v>816</v>
      </c>
      <c r="L51" s="805">
        <v>7280.060389245924</v>
      </c>
      <c r="M51" s="802">
        <v>6399.350070610009</v>
      </c>
      <c r="N51" s="802">
        <v>7501.0507342409865</v>
      </c>
      <c r="O51" s="802">
        <v>14343.928699689988</v>
      </c>
      <c r="P51" s="805">
        <v>-880.7103186359145</v>
      </c>
      <c r="Q51" s="813">
        <v>-12.097568859962978</v>
      </c>
      <c r="R51" s="813">
        <v>6842.877965449002</v>
      </c>
      <c r="S51" s="814">
        <v>91.22559235884727</v>
      </c>
    </row>
    <row r="52" spans="1:19" s="620" customFormat="1" ht="12.75">
      <c r="A52" s="795" t="s">
        <v>817</v>
      </c>
      <c r="B52" s="804">
        <v>105</v>
      </c>
      <c r="C52" s="798">
        <v>106.3</v>
      </c>
      <c r="D52" s="798">
        <v>91.5</v>
      </c>
      <c r="E52" s="798">
        <v>99.30000000000001</v>
      </c>
      <c r="F52" s="804">
        <v>1.2999999999999972</v>
      </c>
      <c r="G52" s="798">
        <v>1.2380952380952355</v>
      </c>
      <c r="H52" s="798">
        <v>7.800000000000011</v>
      </c>
      <c r="I52" s="799">
        <v>8.524590163934437</v>
      </c>
      <c r="K52" s="795" t="s">
        <v>818</v>
      </c>
      <c r="L52" s="805">
        <v>18336.65131876</v>
      </c>
      <c r="M52" s="802">
        <v>19198.726689333995</v>
      </c>
      <c r="N52" s="802">
        <v>25868.472679219867</v>
      </c>
      <c r="O52" s="802">
        <v>29813.66706924986</v>
      </c>
      <c r="P52" s="805">
        <v>862.0753705739953</v>
      </c>
      <c r="Q52" s="813">
        <v>4.70137843376024</v>
      </c>
      <c r="R52" s="813">
        <v>3945.194390029992</v>
      </c>
      <c r="S52" s="814">
        <v>15.250975343430945</v>
      </c>
    </row>
    <row r="53" spans="1:19" s="620" customFormat="1" ht="12.75">
      <c r="A53" s="795" t="s">
        <v>819</v>
      </c>
      <c r="B53" s="804">
        <v>1058.8240239400002</v>
      </c>
      <c r="C53" s="798">
        <v>1076.1340549000006</v>
      </c>
      <c r="D53" s="798">
        <v>1009.2920061000003</v>
      </c>
      <c r="E53" s="798">
        <v>1004.9894756900003</v>
      </c>
      <c r="F53" s="804">
        <v>17.310030960000404</v>
      </c>
      <c r="G53" s="798">
        <v>1.6348354937761878</v>
      </c>
      <c r="H53" s="798">
        <v>-4.302530410000031</v>
      </c>
      <c r="I53" s="799">
        <v>-0.42629193375120594</v>
      </c>
      <c r="K53" s="795" t="s">
        <v>820</v>
      </c>
      <c r="L53" s="806">
        <v>424.9622666074799</v>
      </c>
      <c r="M53" s="807">
        <v>579.1152613861624</v>
      </c>
      <c r="N53" s="807">
        <v>546.3751123921819</v>
      </c>
      <c r="O53" s="807">
        <v>796.1213558180002</v>
      </c>
      <c r="P53" s="802">
        <v>154.1529947786825</v>
      </c>
      <c r="Q53" s="813">
        <v>36.27451350194046</v>
      </c>
      <c r="R53" s="813">
        <v>249.7462434258183</v>
      </c>
      <c r="S53" s="814">
        <v>45.70966681340223</v>
      </c>
    </row>
    <row r="54" spans="1:19" s="620" customFormat="1" ht="12.75">
      <c r="A54" s="795" t="s">
        <v>821</v>
      </c>
      <c r="B54" s="804">
        <v>588.85996013</v>
      </c>
      <c r="C54" s="798">
        <v>636.97318044</v>
      </c>
      <c r="D54" s="798">
        <v>970.1857130400001</v>
      </c>
      <c r="E54" s="798">
        <v>1125.4316736399999</v>
      </c>
      <c r="F54" s="804">
        <v>48.113220309999974</v>
      </c>
      <c r="G54" s="798">
        <v>8.170570860239543</v>
      </c>
      <c r="H54" s="798">
        <v>155.24596059999976</v>
      </c>
      <c r="I54" s="799">
        <v>16.00167457770006</v>
      </c>
      <c r="K54" s="788" t="s">
        <v>822</v>
      </c>
      <c r="L54" s="792">
        <v>1715.20585942</v>
      </c>
      <c r="M54" s="793">
        <v>1622.1987697900001</v>
      </c>
      <c r="N54" s="793">
        <v>1654.9809354899999</v>
      </c>
      <c r="O54" s="793">
        <v>1557.3678513800003</v>
      </c>
      <c r="P54" s="793">
        <v>-93.00708962999988</v>
      </c>
      <c r="Q54" s="815">
        <v>-5.42250302604787</v>
      </c>
      <c r="R54" s="815">
        <v>-97.61308410999959</v>
      </c>
      <c r="S54" s="816">
        <v>-5.8981394901143505</v>
      </c>
    </row>
    <row r="55" spans="1:19" s="620" customFormat="1" ht="12.75">
      <c r="A55" s="795" t="s">
        <v>823</v>
      </c>
      <c r="B55" s="804">
        <v>398.3091532</v>
      </c>
      <c r="C55" s="798">
        <v>252.60102913</v>
      </c>
      <c r="D55" s="798">
        <v>543.4098541</v>
      </c>
      <c r="E55" s="798">
        <v>816.3358335399998</v>
      </c>
      <c r="F55" s="804">
        <v>-145.70812407000003</v>
      </c>
      <c r="G55" s="798">
        <v>-36.581665999735804</v>
      </c>
      <c r="H55" s="798">
        <v>272.9259794399999</v>
      </c>
      <c r="I55" s="799">
        <v>50.224701922644044</v>
      </c>
      <c r="K55" s="788" t="s">
        <v>824</v>
      </c>
      <c r="L55" s="792">
        <v>212595.52070235155</v>
      </c>
      <c r="M55" s="792">
        <v>231906.75251726122</v>
      </c>
      <c r="N55" s="792">
        <v>284468.66294568294</v>
      </c>
      <c r="O55" s="792">
        <v>332136.71117862535</v>
      </c>
      <c r="P55" s="793">
        <v>19311.231814909668</v>
      </c>
      <c r="Q55" s="815">
        <v>9.083555359544347</v>
      </c>
      <c r="R55" s="815">
        <v>47668.04823294241</v>
      </c>
      <c r="S55" s="816">
        <v>16.75687147376379</v>
      </c>
    </row>
    <row r="56" spans="1:19" s="620" customFormat="1" ht="13.5" thickBot="1">
      <c r="A56" s="795" t="s">
        <v>825</v>
      </c>
      <c r="B56" s="804">
        <v>1385.9421205899998</v>
      </c>
      <c r="C56" s="798">
        <v>1253.20833783</v>
      </c>
      <c r="D56" s="798">
        <v>1475.18554584</v>
      </c>
      <c r="E56" s="798">
        <v>1860.69170051</v>
      </c>
      <c r="F56" s="804">
        <v>-132.73378275999994</v>
      </c>
      <c r="G56" s="798">
        <v>-9.577151945096723</v>
      </c>
      <c r="H56" s="798">
        <v>385.5061546699999</v>
      </c>
      <c r="I56" s="799">
        <v>26.132723151817828</v>
      </c>
      <c r="K56" s="824" t="s">
        <v>826</v>
      </c>
      <c r="L56" s="825">
        <v>1362086.77561972</v>
      </c>
      <c r="M56" s="825">
        <v>1458582.772665428</v>
      </c>
      <c r="N56" s="825">
        <v>1681852.7269443984</v>
      </c>
      <c r="O56" s="825">
        <v>1930504.585647206</v>
      </c>
      <c r="P56" s="825">
        <v>96495.89704570777</v>
      </c>
      <c r="Q56" s="826">
        <v>7.084416262818808</v>
      </c>
      <c r="R56" s="826">
        <v>248651.85870280754</v>
      </c>
      <c r="S56" s="827">
        <v>14.784401435348027</v>
      </c>
    </row>
    <row r="57" spans="1:11" s="620" customFormat="1" ht="13.5" thickTop="1">
      <c r="A57" s="795" t="s">
        <v>827</v>
      </c>
      <c r="B57" s="804">
        <v>3501.7259398301962</v>
      </c>
      <c r="C57" s="798">
        <v>3514.9940506421985</v>
      </c>
      <c r="D57" s="798">
        <v>3634.4989916394998</v>
      </c>
      <c r="E57" s="798">
        <v>3999.8819844600007</v>
      </c>
      <c r="F57" s="804">
        <v>13.268110812002305</v>
      </c>
      <c r="G57" s="798">
        <v>0.3789020340251326</v>
      </c>
      <c r="H57" s="798">
        <v>365.38299282050093</v>
      </c>
      <c r="I57" s="799">
        <v>10.053187348820227</v>
      </c>
      <c r="K57" s="680" t="s">
        <v>614</v>
      </c>
    </row>
    <row r="58" spans="1:9" s="620" customFormat="1" ht="12.75">
      <c r="A58" s="795" t="s">
        <v>828</v>
      </c>
      <c r="B58" s="804">
        <v>2301.5686457199995</v>
      </c>
      <c r="C58" s="798">
        <v>2867.93070156</v>
      </c>
      <c r="D58" s="798">
        <v>2955.3369070400004</v>
      </c>
      <c r="E58" s="798">
        <v>3353.325698749</v>
      </c>
      <c r="F58" s="804">
        <v>566.3620558400007</v>
      </c>
      <c r="G58" s="798">
        <v>24.607654301044136</v>
      </c>
      <c r="H58" s="798">
        <v>397.98879170899954</v>
      </c>
      <c r="I58" s="799">
        <v>13.466782442331295</v>
      </c>
    </row>
    <row r="59" spans="1:9" s="620" customFormat="1" ht="12.75">
      <c r="A59" s="795" t="s">
        <v>829</v>
      </c>
      <c r="B59" s="804">
        <v>670.0209974599998</v>
      </c>
      <c r="C59" s="798">
        <v>1576.9722527299996</v>
      </c>
      <c r="D59" s="798">
        <v>1918.6132841600004</v>
      </c>
      <c r="E59" s="798">
        <v>2478.9832062499986</v>
      </c>
      <c r="F59" s="804">
        <v>906.9512552699998</v>
      </c>
      <c r="G59" s="798">
        <v>135.3616168311419</v>
      </c>
      <c r="H59" s="798">
        <v>560.3699220899982</v>
      </c>
      <c r="I59" s="799">
        <v>29.20702815499045</v>
      </c>
    </row>
    <row r="60" spans="1:9" s="620" customFormat="1" ht="12.75">
      <c r="A60" s="795" t="s">
        <v>830</v>
      </c>
      <c r="B60" s="804">
        <v>1998.9845559299993</v>
      </c>
      <c r="C60" s="798">
        <v>1798.7048667499998</v>
      </c>
      <c r="D60" s="798">
        <v>2239.3474177900002</v>
      </c>
      <c r="E60" s="798">
        <v>2399.337230010001</v>
      </c>
      <c r="F60" s="804">
        <v>-200.27968917999942</v>
      </c>
      <c r="G60" s="798">
        <v>-10.019071362300853</v>
      </c>
      <c r="H60" s="798">
        <v>159.98981222000066</v>
      </c>
      <c r="I60" s="799">
        <v>7.1444837432993635</v>
      </c>
    </row>
    <row r="61" spans="1:9" s="620" customFormat="1" ht="12.75">
      <c r="A61" s="795" t="s">
        <v>831</v>
      </c>
      <c r="B61" s="804">
        <v>611.52664983</v>
      </c>
      <c r="C61" s="798">
        <v>602.8791869060001</v>
      </c>
      <c r="D61" s="798">
        <v>675.6725200899999</v>
      </c>
      <c r="E61" s="798">
        <v>749.6354777099998</v>
      </c>
      <c r="F61" s="804">
        <v>-8.64746292399991</v>
      </c>
      <c r="G61" s="798">
        <v>-1.4140778535823162</v>
      </c>
      <c r="H61" s="798">
        <v>73.96295761999988</v>
      </c>
      <c r="I61" s="799">
        <v>10.946568851157064</v>
      </c>
    </row>
    <row r="62" spans="1:9" s="620" customFormat="1" ht="12.75">
      <c r="A62" s="795" t="s">
        <v>832</v>
      </c>
      <c r="B62" s="804">
        <v>101.79091411</v>
      </c>
      <c r="C62" s="798">
        <v>95.25163013</v>
      </c>
      <c r="D62" s="798">
        <v>63.51142248999999</v>
      </c>
      <c r="E62" s="798">
        <v>102.52528566</v>
      </c>
      <c r="F62" s="804">
        <v>-6.5392839800000075</v>
      </c>
      <c r="G62" s="798">
        <v>-6.424231511403221</v>
      </c>
      <c r="H62" s="798">
        <v>39.01386317000001</v>
      </c>
      <c r="I62" s="799">
        <v>61.4281048045221</v>
      </c>
    </row>
    <row r="63" spans="1:9" s="620" customFormat="1" ht="13.5" thickBot="1">
      <c r="A63" s="828" t="s">
        <v>833</v>
      </c>
      <c r="B63" s="829">
        <v>4.4153975499999945</v>
      </c>
      <c r="C63" s="829">
        <v>13.720502619999994</v>
      </c>
      <c r="D63" s="829">
        <v>9.564664999999996</v>
      </c>
      <c r="E63" s="829">
        <v>6.993099849999997</v>
      </c>
      <c r="F63" s="829">
        <v>9.30510507</v>
      </c>
      <c r="G63" s="829">
        <v>210.7421803955119</v>
      </c>
      <c r="H63" s="829">
        <v>-2.5715651499999996</v>
      </c>
      <c r="I63" s="830">
        <v>-26.886097422126138</v>
      </c>
    </row>
    <row r="64" spans="1:5" ht="13.5" thickTop="1">
      <c r="A64" s="680" t="s">
        <v>614</v>
      </c>
      <c r="B64" s="691"/>
      <c r="C64" s="691"/>
      <c r="D64" s="691"/>
      <c r="E64" s="691"/>
    </row>
  </sheetData>
  <sheetProtection/>
  <mergeCells count="10">
    <mergeCell ref="F5:G5"/>
    <mergeCell ref="H5:I5"/>
    <mergeCell ref="P5:Q5"/>
    <mergeCell ref="R5:S5"/>
    <mergeCell ref="A1:S1"/>
    <mergeCell ref="A2:S2"/>
    <mergeCell ref="H3:I3"/>
    <mergeCell ref="R3:S3"/>
    <mergeCell ref="F4:I4"/>
    <mergeCell ref="P4:S4"/>
  </mergeCells>
  <printOptions/>
  <pageMargins left="0.7" right="0.43" top="0.78" bottom="0.75" header="0.3" footer="0.3"/>
  <pageSetup fitToHeight="1" fitToWidth="1" horizontalDpi="600" verticalDpi="600" orientation="landscape" scale="4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34.421875" style="690" bestFit="1" customWidth="1"/>
    <col min="2" max="2" width="12.7109375" style="690" bestFit="1" customWidth="1"/>
    <col min="3" max="5" width="13.28125" style="690" bestFit="1" customWidth="1"/>
    <col min="6" max="6" width="10.57421875" style="690" bestFit="1" customWidth="1"/>
    <col min="7" max="7" width="7.421875" style="690" bestFit="1" customWidth="1"/>
    <col min="8" max="8" width="9.57421875" style="690" customWidth="1"/>
    <col min="9" max="9" width="7.7109375" style="690" bestFit="1" customWidth="1"/>
    <col min="10" max="16384" width="9.140625" style="690" customWidth="1"/>
  </cols>
  <sheetData>
    <row r="1" spans="1:9" ht="12.75">
      <c r="A1" s="1638" t="s">
        <v>834</v>
      </c>
      <c r="B1" s="1638"/>
      <c r="C1" s="1638"/>
      <c r="D1" s="1638"/>
      <c r="E1" s="1638"/>
      <c r="F1" s="1638"/>
      <c r="G1" s="1638"/>
      <c r="H1" s="1638"/>
      <c r="I1" s="1638"/>
    </row>
    <row r="2" spans="1:9" ht="15.75">
      <c r="A2" s="1639" t="s">
        <v>33</v>
      </c>
      <c r="B2" s="1639"/>
      <c r="C2" s="1639"/>
      <c r="D2" s="1639"/>
      <c r="E2" s="1639"/>
      <c r="F2" s="1639"/>
      <c r="G2" s="1639"/>
      <c r="H2" s="1639"/>
      <c r="I2" s="1639"/>
    </row>
    <row r="3" spans="1:9" ht="13.5" thickBot="1">
      <c r="A3" s="782"/>
      <c r="B3" s="782"/>
      <c r="C3" s="782"/>
      <c r="D3" s="782"/>
      <c r="E3" s="782"/>
      <c r="F3" s="782"/>
      <c r="G3" s="782"/>
      <c r="H3" s="1640" t="s">
        <v>59</v>
      </c>
      <c r="I3" s="1640"/>
    </row>
    <row r="4" spans="1:9" ht="13.5" customHeight="1" thickTop="1">
      <c r="A4" s="783"/>
      <c r="B4" s="831">
        <f>'Sect credit'!B4</f>
        <v>2015</v>
      </c>
      <c r="C4" s="832">
        <f>'Sect credit'!C4</f>
        <v>2016</v>
      </c>
      <c r="D4" s="746">
        <f>'Sect credit'!D4</f>
        <v>2016</v>
      </c>
      <c r="E4" s="746">
        <f>'Sect credit'!E4</f>
        <v>2017</v>
      </c>
      <c r="F4" s="1632" t="str">
        <f>'Sect credit'!F4</f>
        <v>Changes during seven months</v>
      </c>
      <c r="G4" s="1633"/>
      <c r="H4" s="1633"/>
      <c r="I4" s="1634"/>
    </row>
    <row r="5" spans="1:9" ht="12.75">
      <c r="A5" s="784" t="s">
        <v>620</v>
      </c>
      <c r="B5" s="748" t="s">
        <v>580</v>
      </c>
      <c r="C5" s="628" t="s">
        <v>581</v>
      </c>
      <c r="D5" s="748" t="s">
        <v>582</v>
      </c>
      <c r="E5" s="628" t="s">
        <v>835</v>
      </c>
      <c r="F5" s="1635" t="str">
        <f>'Sect credit'!F5:G5</f>
        <v>2015/16</v>
      </c>
      <c r="G5" s="1636"/>
      <c r="H5" s="1635" t="str">
        <f>'Sect credit'!H5:I5</f>
        <v>2016/17</v>
      </c>
      <c r="I5" s="1637"/>
    </row>
    <row r="6" spans="1:9" ht="12.75">
      <c r="A6" s="785"/>
      <c r="B6" s="787"/>
      <c r="C6" s="787"/>
      <c r="D6" s="787"/>
      <c r="E6" s="787"/>
      <c r="F6" s="787" t="s">
        <v>78</v>
      </c>
      <c r="G6" s="787" t="s">
        <v>584</v>
      </c>
      <c r="H6" s="787" t="s">
        <v>78</v>
      </c>
      <c r="I6" s="833" t="s">
        <v>584</v>
      </c>
    </row>
    <row r="7" spans="1:9" s="782" customFormat="1" ht="12.75">
      <c r="A7" s="788" t="s">
        <v>836</v>
      </c>
      <c r="B7" s="834">
        <v>31372.37553562899</v>
      </c>
      <c r="C7" s="834">
        <v>29269.846761689998</v>
      </c>
      <c r="D7" s="834">
        <v>30642.24724548</v>
      </c>
      <c r="E7" s="834">
        <v>32241.525707169003</v>
      </c>
      <c r="F7" s="834">
        <v>-2102.5287739389933</v>
      </c>
      <c r="G7" s="834">
        <v>-6.701847526819233</v>
      </c>
      <c r="H7" s="834">
        <v>1599.2784616890021</v>
      </c>
      <c r="I7" s="835">
        <v>5.21919443073781</v>
      </c>
    </row>
    <row r="8" spans="1:9" s="782" customFormat="1" ht="12.75">
      <c r="A8" s="788" t="s">
        <v>837</v>
      </c>
      <c r="B8" s="834">
        <v>784.7315755800001</v>
      </c>
      <c r="C8" s="834">
        <v>845.9224415000001</v>
      </c>
      <c r="D8" s="834">
        <v>1014.6742012399998</v>
      </c>
      <c r="E8" s="834">
        <v>2675.6820771000007</v>
      </c>
      <c r="F8" s="834">
        <v>61.190865919999965</v>
      </c>
      <c r="G8" s="834">
        <v>7.797681121060205</v>
      </c>
      <c r="H8" s="834">
        <v>1661.007875860001</v>
      </c>
      <c r="I8" s="835">
        <v>163.6986407883573</v>
      </c>
    </row>
    <row r="9" spans="1:9" s="782" customFormat="1" ht="12.75">
      <c r="A9" s="788" t="s">
        <v>838</v>
      </c>
      <c r="B9" s="834">
        <v>18762.58201681</v>
      </c>
      <c r="C9" s="834">
        <v>21389.531206889995</v>
      </c>
      <c r="D9" s="834">
        <v>29668.6973924</v>
      </c>
      <c r="E9" s="834">
        <v>32782.66691808</v>
      </c>
      <c r="F9" s="834">
        <v>2626.949190079995</v>
      </c>
      <c r="G9" s="834">
        <v>14.00100043654134</v>
      </c>
      <c r="H9" s="834">
        <v>3113.9695256800005</v>
      </c>
      <c r="I9" s="835">
        <v>10.49580803799523</v>
      </c>
    </row>
    <row r="10" spans="1:9" s="782" customFormat="1" ht="12.75">
      <c r="A10" s="788" t="s">
        <v>839</v>
      </c>
      <c r="B10" s="834">
        <v>9911.185088269443</v>
      </c>
      <c r="C10" s="834">
        <v>9402.522360450012</v>
      </c>
      <c r="D10" s="834">
        <v>10549.536879520989</v>
      </c>
      <c r="E10" s="834">
        <v>18401.602179190988</v>
      </c>
      <c r="F10" s="834">
        <v>-508.6627278194319</v>
      </c>
      <c r="G10" s="834">
        <v>-5.132208946652288</v>
      </c>
      <c r="H10" s="834">
        <v>7852.065299669999</v>
      </c>
      <c r="I10" s="835">
        <v>74.43042656130825</v>
      </c>
    </row>
    <row r="11" spans="1:10" ht="12.75">
      <c r="A11" s="795" t="s">
        <v>840</v>
      </c>
      <c r="B11" s="836">
        <v>9012.167387389443</v>
      </c>
      <c r="C11" s="836">
        <v>8265.346177720012</v>
      </c>
      <c r="D11" s="836">
        <v>9573.28587120099</v>
      </c>
      <c r="E11" s="836">
        <v>17018.482736270988</v>
      </c>
      <c r="F11" s="836">
        <v>-746.8212096694315</v>
      </c>
      <c r="G11" s="836">
        <v>-8.286810237395773</v>
      </c>
      <c r="H11" s="836">
        <v>7445.196865069998</v>
      </c>
      <c r="I11" s="837">
        <v>77.77054780602704</v>
      </c>
      <c r="J11" s="782"/>
    </row>
    <row r="12" spans="1:10" ht="12.75">
      <c r="A12" s="795" t="s">
        <v>841</v>
      </c>
      <c r="B12" s="836">
        <v>899.0177008799999</v>
      </c>
      <c r="C12" s="836">
        <v>1137.17618273</v>
      </c>
      <c r="D12" s="836">
        <v>976.25100832</v>
      </c>
      <c r="E12" s="836">
        <v>1383.1194429200002</v>
      </c>
      <c r="F12" s="836">
        <v>238.15848185000004</v>
      </c>
      <c r="G12" s="836">
        <v>26.490966931672155</v>
      </c>
      <c r="H12" s="836">
        <v>406.8684346000002</v>
      </c>
      <c r="I12" s="837">
        <v>41.67662118988921</v>
      </c>
      <c r="J12" s="782"/>
    </row>
    <row r="13" spans="1:9" s="782" customFormat="1" ht="12.75">
      <c r="A13" s="788" t="s">
        <v>842</v>
      </c>
      <c r="B13" s="834">
        <v>1132441.7169778894</v>
      </c>
      <c r="C13" s="834">
        <v>1218098.9497672291</v>
      </c>
      <c r="D13" s="834">
        <v>1463885.5165692642</v>
      </c>
      <c r="E13" s="834">
        <v>1678589.177761757</v>
      </c>
      <c r="F13" s="834">
        <v>85657.23278933973</v>
      </c>
      <c r="G13" s="834">
        <v>7.563941835163969</v>
      </c>
      <c r="H13" s="834">
        <v>214703.66119249281</v>
      </c>
      <c r="I13" s="835">
        <v>14.666697549933309</v>
      </c>
    </row>
    <row r="14" spans="1:10" ht="12.75">
      <c r="A14" s="795" t="s">
        <v>843</v>
      </c>
      <c r="B14" s="836">
        <v>957843.1807565038</v>
      </c>
      <c r="C14" s="836">
        <v>1029055.6804649513</v>
      </c>
      <c r="D14" s="836">
        <v>1207457.4441309331</v>
      </c>
      <c r="E14" s="836">
        <v>1400717.2528587063</v>
      </c>
      <c r="F14" s="836">
        <v>71212.49970844749</v>
      </c>
      <c r="G14" s="836">
        <v>7.434672098641857</v>
      </c>
      <c r="H14" s="836">
        <v>193259.80872777314</v>
      </c>
      <c r="I14" s="837">
        <v>16.005517185483235</v>
      </c>
      <c r="J14" s="782"/>
    </row>
    <row r="15" spans="1:10" ht="12.75">
      <c r="A15" s="795" t="s">
        <v>844</v>
      </c>
      <c r="B15" s="836">
        <v>811773.974706145</v>
      </c>
      <c r="C15" s="836">
        <v>871630.385750928</v>
      </c>
      <c r="D15" s="836">
        <v>1021955.0148755575</v>
      </c>
      <c r="E15" s="836">
        <v>1162415.46967266</v>
      </c>
      <c r="F15" s="836">
        <v>59856.41104478296</v>
      </c>
      <c r="G15" s="836">
        <v>7.373531661501029</v>
      </c>
      <c r="H15" s="836">
        <v>140460.4547971026</v>
      </c>
      <c r="I15" s="837">
        <v>13.744289401447512</v>
      </c>
      <c r="J15" s="782"/>
    </row>
    <row r="16" spans="1:10" ht="12.75">
      <c r="A16" s="795" t="s">
        <v>845</v>
      </c>
      <c r="B16" s="836">
        <v>29897.539750808795</v>
      </c>
      <c r="C16" s="836">
        <v>34094.799789425546</v>
      </c>
      <c r="D16" s="836">
        <v>38739.90966501899</v>
      </c>
      <c r="E16" s="836">
        <v>48877.58535026501</v>
      </c>
      <c r="F16" s="836">
        <v>4197.2600386167505</v>
      </c>
      <c r="G16" s="836">
        <v>14.038814141900104</v>
      </c>
      <c r="H16" s="836">
        <v>10137.675685246024</v>
      </c>
      <c r="I16" s="837">
        <v>26.1685578848937</v>
      </c>
      <c r="J16" s="782"/>
    </row>
    <row r="17" spans="1:10" ht="12.75">
      <c r="A17" s="795" t="s">
        <v>846</v>
      </c>
      <c r="B17" s="836">
        <v>897.6051129200002</v>
      </c>
      <c r="C17" s="836">
        <v>954.61882661</v>
      </c>
      <c r="D17" s="836">
        <v>913.7726821233437</v>
      </c>
      <c r="E17" s="836">
        <v>970.8417974033434</v>
      </c>
      <c r="F17" s="836">
        <v>57.013713689999804</v>
      </c>
      <c r="G17" s="836">
        <v>6.35175901622579</v>
      </c>
      <c r="H17" s="836">
        <v>57.06911527999978</v>
      </c>
      <c r="I17" s="837">
        <v>6.245438980227298</v>
      </c>
      <c r="J17" s="782"/>
    </row>
    <row r="18" spans="1:10" ht="12.75">
      <c r="A18" s="795" t="s">
        <v>847</v>
      </c>
      <c r="B18" s="836">
        <v>84902.03660718203</v>
      </c>
      <c r="C18" s="836">
        <v>94338.17992199044</v>
      </c>
      <c r="D18" s="836">
        <v>115407.51848351916</v>
      </c>
      <c r="E18" s="836">
        <v>155276.31583734663</v>
      </c>
      <c r="F18" s="836">
        <v>9436.143314808403</v>
      </c>
      <c r="G18" s="836">
        <v>11.114154255765145</v>
      </c>
      <c r="H18" s="836">
        <v>39868.79735382747</v>
      </c>
      <c r="I18" s="837">
        <v>34.54610052942171</v>
      </c>
      <c r="J18" s="782"/>
    </row>
    <row r="19" spans="1:10" ht="12.75">
      <c r="A19" s="795" t="s">
        <v>848</v>
      </c>
      <c r="B19" s="836">
        <v>30372.02457944801</v>
      </c>
      <c r="C19" s="836">
        <v>28037.696175997502</v>
      </c>
      <c r="D19" s="836">
        <v>30441.228424714</v>
      </c>
      <c r="E19" s="836">
        <v>33177.040201030984</v>
      </c>
      <c r="F19" s="836">
        <v>-2334.3284034505086</v>
      </c>
      <c r="G19" s="836">
        <v>-7.685784651412702</v>
      </c>
      <c r="H19" s="836">
        <v>2735.811776316983</v>
      </c>
      <c r="I19" s="837">
        <v>8.98719242911987</v>
      </c>
      <c r="J19" s="782"/>
    </row>
    <row r="20" spans="1:10" ht="12.75">
      <c r="A20" s="795" t="s">
        <v>849</v>
      </c>
      <c r="B20" s="836">
        <v>174598.5362213854</v>
      </c>
      <c r="C20" s="836">
        <v>189043.26930227788</v>
      </c>
      <c r="D20" s="836">
        <v>256428.07243833123</v>
      </c>
      <c r="E20" s="836">
        <v>277871.924903051</v>
      </c>
      <c r="F20" s="836">
        <v>14444.733080892474</v>
      </c>
      <c r="G20" s="836">
        <v>8.273112360218764</v>
      </c>
      <c r="H20" s="836">
        <v>21443.852464719763</v>
      </c>
      <c r="I20" s="837">
        <v>8.362521412267304</v>
      </c>
      <c r="J20" s="782"/>
    </row>
    <row r="21" spans="1:10" ht="12.75">
      <c r="A21" s="795" t="s">
        <v>850</v>
      </c>
      <c r="B21" s="836">
        <v>14736.283729769999</v>
      </c>
      <c r="C21" s="836">
        <v>13794.604177767495</v>
      </c>
      <c r="D21" s="836">
        <v>17327.638864479995</v>
      </c>
      <c r="E21" s="836">
        <v>19985.74295649349</v>
      </c>
      <c r="F21" s="836">
        <v>-941.6795520025044</v>
      </c>
      <c r="G21" s="836">
        <v>-6.3902105121669095</v>
      </c>
      <c r="H21" s="836">
        <v>2658.1040920134947</v>
      </c>
      <c r="I21" s="837">
        <v>15.340255604370622</v>
      </c>
      <c r="J21" s="782"/>
    </row>
    <row r="22" spans="1:10" ht="12.75">
      <c r="A22" s="795" t="s">
        <v>851</v>
      </c>
      <c r="B22" s="836">
        <v>6347.36656492</v>
      </c>
      <c r="C22" s="836">
        <v>5734.9443722800015</v>
      </c>
      <c r="D22" s="836">
        <v>6520.465008359999</v>
      </c>
      <c r="E22" s="836">
        <v>7376.35414471</v>
      </c>
      <c r="F22" s="836">
        <v>-612.4221926399987</v>
      </c>
      <c r="G22" s="836">
        <v>-9.64844532573041</v>
      </c>
      <c r="H22" s="836">
        <v>855.8891363500006</v>
      </c>
      <c r="I22" s="837">
        <v>13.126197828723113</v>
      </c>
      <c r="J22" s="782"/>
    </row>
    <row r="23" spans="1:10" ht="12.75">
      <c r="A23" s="795" t="s">
        <v>852</v>
      </c>
      <c r="B23" s="836">
        <v>390.41168038</v>
      </c>
      <c r="C23" s="836">
        <v>469.3411566</v>
      </c>
      <c r="D23" s="836">
        <v>287.13090332</v>
      </c>
      <c r="E23" s="836">
        <v>282.46238623</v>
      </c>
      <c r="F23" s="836">
        <v>78.92947621999997</v>
      </c>
      <c r="G23" s="836">
        <v>20.21698637273747</v>
      </c>
      <c r="H23" s="836">
        <v>-4.668517090000023</v>
      </c>
      <c r="I23" s="837">
        <v>-1.625919410282731</v>
      </c>
      <c r="J23" s="782"/>
    </row>
    <row r="24" spans="1:10" ht="12.75">
      <c r="A24" s="795" t="s">
        <v>853</v>
      </c>
      <c r="B24" s="836">
        <v>7998.505484470001</v>
      </c>
      <c r="C24" s="836">
        <v>7590.3186488874935</v>
      </c>
      <c r="D24" s="836">
        <v>10520.042952799995</v>
      </c>
      <c r="E24" s="836">
        <v>12326.926425553494</v>
      </c>
      <c r="F24" s="836">
        <v>-408.18683558250723</v>
      </c>
      <c r="G24" s="836">
        <v>-5.103288812829446</v>
      </c>
      <c r="H24" s="836">
        <v>1806.8834727534995</v>
      </c>
      <c r="I24" s="837">
        <v>17.175628282701858</v>
      </c>
      <c r="J24" s="782"/>
    </row>
    <row r="25" spans="1:10" ht="12.75">
      <c r="A25" s="795" t="s">
        <v>854</v>
      </c>
      <c r="B25" s="836">
        <v>159862.2524916154</v>
      </c>
      <c r="C25" s="836">
        <v>175248.6651245104</v>
      </c>
      <c r="D25" s="836">
        <v>239100.43357385125</v>
      </c>
      <c r="E25" s="836">
        <v>257886.1819465575</v>
      </c>
      <c r="F25" s="836">
        <v>15386.412632894993</v>
      </c>
      <c r="G25" s="836">
        <v>9.624794091839782</v>
      </c>
      <c r="H25" s="836">
        <v>18785.748372706264</v>
      </c>
      <c r="I25" s="837">
        <v>7.856844126927895</v>
      </c>
      <c r="J25" s="782"/>
    </row>
    <row r="26" spans="1:10" ht="12.75">
      <c r="A26" s="795" t="s">
        <v>855</v>
      </c>
      <c r="B26" s="836">
        <v>17614.07052342538</v>
      </c>
      <c r="C26" s="836">
        <v>20665.845795275385</v>
      </c>
      <c r="D26" s="836">
        <v>21244.037959647005</v>
      </c>
      <c r="E26" s="836">
        <v>23241.552621994007</v>
      </c>
      <c r="F26" s="836">
        <v>3051.775271850005</v>
      </c>
      <c r="G26" s="836">
        <v>17.32578093059963</v>
      </c>
      <c r="H26" s="836">
        <v>1997.5146623470027</v>
      </c>
      <c r="I26" s="837">
        <v>9.402707084883188</v>
      </c>
      <c r="J26" s="782"/>
    </row>
    <row r="27" spans="1:10" ht="12.75">
      <c r="A27" s="795" t="s">
        <v>856</v>
      </c>
      <c r="B27" s="836">
        <v>3638.109822330001</v>
      </c>
      <c r="C27" s="836">
        <v>3117.001397139999</v>
      </c>
      <c r="D27" s="836">
        <v>4896.81935687</v>
      </c>
      <c r="E27" s="836">
        <v>5581.381652789999</v>
      </c>
      <c r="F27" s="836">
        <v>-521.108425190002</v>
      </c>
      <c r="G27" s="836">
        <v>-14.323603481993347</v>
      </c>
      <c r="H27" s="836">
        <v>684.5622959199991</v>
      </c>
      <c r="I27" s="837">
        <v>13.979733497001302</v>
      </c>
      <c r="J27" s="782"/>
    </row>
    <row r="28" spans="1:9" ht="12.75">
      <c r="A28" s="795" t="s">
        <v>857</v>
      </c>
      <c r="B28" s="836">
        <v>138610.07214586</v>
      </c>
      <c r="C28" s="836">
        <v>151465.81793209497</v>
      </c>
      <c r="D28" s="836">
        <v>212959.57625733424</v>
      </c>
      <c r="E28" s="836">
        <v>229063.2476717735</v>
      </c>
      <c r="F28" s="836">
        <v>12855.74578623497</v>
      </c>
      <c r="G28" s="836">
        <v>9.274755858078489</v>
      </c>
      <c r="H28" s="836">
        <v>16103.671414439275</v>
      </c>
      <c r="I28" s="837">
        <v>7.561844222952464</v>
      </c>
    </row>
    <row r="29" spans="1:9" ht="12.75">
      <c r="A29" s="795" t="s">
        <v>858</v>
      </c>
      <c r="B29" s="836">
        <v>6111.564597540002</v>
      </c>
      <c r="C29" s="836">
        <v>5628.437399250001</v>
      </c>
      <c r="D29" s="836">
        <v>5278.961100070001</v>
      </c>
      <c r="E29" s="836">
        <v>7187.1166666495</v>
      </c>
      <c r="F29" s="836">
        <v>-483.1271982900007</v>
      </c>
      <c r="G29" s="836">
        <v>-7.905131175157123</v>
      </c>
      <c r="H29" s="836">
        <v>1908.1555665794995</v>
      </c>
      <c r="I29" s="837">
        <v>36.14642219193843</v>
      </c>
    </row>
    <row r="30" spans="1:9" ht="12.75">
      <c r="A30" s="795" t="s">
        <v>859</v>
      </c>
      <c r="B30" s="836">
        <v>4633.831004360001</v>
      </c>
      <c r="C30" s="836">
        <v>4996.657030040001</v>
      </c>
      <c r="D30" s="836">
        <v>6049.5126459699995</v>
      </c>
      <c r="E30" s="836">
        <v>6418.292191609999</v>
      </c>
      <c r="F30" s="836">
        <v>362.8260256799995</v>
      </c>
      <c r="G30" s="836">
        <v>7.829936511249852</v>
      </c>
      <c r="H30" s="836">
        <v>368.779545639999</v>
      </c>
      <c r="I30" s="837">
        <v>6.096020741202494</v>
      </c>
    </row>
    <row r="31" spans="1:9" ht="12.75">
      <c r="A31" s="795" t="s">
        <v>860</v>
      </c>
      <c r="B31" s="836">
        <v>127864.67654396</v>
      </c>
      <c r="C31" s="836">
        <v>140840.72350280496</v>
      </c>
      <c r="D31" s="836">
        <v>201631.10251129424</v>
      </c>
      <c r="E31" s="836">
        <v>215457.838813514</v>
      </c>
      <c r="F31" s="836">
        <v>12976.046958844963</v>
      </c>
      <c r="G31" s="836">
        <v>10.148265580121956</v>
      </c>
      <c r="H31" s="836">
        <v>13826.736302219768</v>
      </c>
      <c r="I31" s="837">
        <v>6.857442195181804</v>
      </c>
    </row>
    <row r="32" spans="1:9" s="782" customFormat="1" ht="12.75">
      <c r="A32" s="788" t="s">
        <v>861</v>
      </c>
      <c r="B32" s="834">
        <v>13965.210994323697</v>
      </c>
      <c r="C32" s="834">
        <v>12939.57951514535</v>
      </c>
      <c r="D32" s="834">
        <v>15710.44876648047</v>
      </c>
      <c r="E32" s="834">
        <v>19677.377170803426</v>
      </c>
      <c r="F32" s="834">
        <v>-1025.631479178348</v>
      </c>
      <c r="G32" s="834">
        <v>-7.344188924859255</v>
      </c>
      <c r="H32" s="834">
        <v>3966.9284043229563</v>
      </c>
      <c r="I32" s="835">
        <v>25.250255185496183</v>
      </c>
    </row>
    <row r="33" spans="1:10" ht="12.75">
      <c r="A33" s="795" t="s">
        <v>862</v>
      </c>
      <c r="B33" s="836">
        <v>3529.000557676497</v>
      </c>
      <c r="C33" s="836">
        <v>3843.002223679152</v>
      </c>
      <c r="D33" s="836">
        <v>3525.866136957453</v>
      </c>
      <c r="E33" s="836">
        <v>2059.7983523100033</v>
      </c>
      <c r="F33" s="836">
        <v>314.00166600265493</v>
      </c>
      <c r="G33" s="836">
        <v>8.89775053505218</v>
      </c>
      <c r="H33" s="836">
        <v>-1466.0677846474496</v>
      </c>
      <c r="I33" s="837">
        <v>-41.58035863246219</v>
      </c>
      <c r="J33" s="782"/>
    </row>
    <row r="34" spans="1:10" ht="12.75">
      <c r="A34" s="795" t="s">
        <v>863</v>
      </c>
      <c r="B34" s="836">
        <v>10436.210436647201</v>
      </c>
      <c r="C34" s="836">
        <v>9096.577291466196</v>
      </c>
      <c r="D34" s="836">
        <v>12184.582629523016</v>
      </c>
      <c r="E34" s="836">
        <v>17617.57881849342</v>
      </c>
      <c r="F34" s="836">
        <v>-1339.6331451810056</v>
      </c>
      <c r="G34" s="836">
        <v>-12.836394525706632</v>
      </c>
      <c r="H34" s="836">
        <v>5432.996188970405</v>
      </c>
      <c r="I34" s="837">
        <v>44.58910374005225</v>
      </c>
      <c r="J34" s="782"/>
    </row>
    <row r="35" spans="1:10" ht="12.75">
      <c r="A35" s="795" t="s">
        <v>864</v>
      </c>
      <c r="B35" s="836">
        <v>9867.0592467172</v>
      </c>
      <c r="C35" s="836">
        <v>8349.323419798695</v>
      </c>
      <c r="D35" s="836">
        <v>11320.202087583017</v>
      </c>
      <c r="E35" s="836">
        <v>16116.298712853415</v>
      </c>
      <c r="F35" s="836">
        <v>-1517.7358269185042</v>
      </c>
      <c r="G35" s="836">
        <v>-15.381845684401455</v>
      </c>
      <c r="H35" s="836">
        <v>4796.096625270398</v>
      </c>
      <c r="I35" s="837">
        <v>42.36758838900212</v>
      </c>
      <c r="J35" s="782"/>
    </row>
    <row r="36" spans="1:10" ht="12.75">
      <c r="A36" s="795" t="s">
        <v>865</v>
      </c>
      <c r="B36" s="836">
        <v>314.94784489</v>
      </c>
      <c r="C36" s="836">
        <v>287.21350576750007</v>
      </c>
      <c r="D36" s="836">
        <v>265.39942653</v>
      </c>
      <c r="E36" s="836">
        <v>379.38001984</v>
      </c>
      <c r="F36" s="836">
        <v>-27.734339122499932</v>
      </c>
      <c r="G36" s="836">
        <v>-8.80601012913314</v>
      </c>
      <c r="H36" s="836">
        <v>113.98059330999996</v>
      </c>
      <c r="I36" s="837">
        <v>42.94681220688919</v>
      </c>
      <c r="J36" s="782"/>
    </row>
    <row r="37" spans="1:10" ht="12.75">
      <c r="A37" s="795" t="s">
        <v>866</v>
      </c>
      <c r="B37" s="836">
        <v>132.45744493999985</v>
      </c>
      <c r="C37" s="836">
        <v>384.1915199999999</v>
      </c>
      <c r="D37" s="836">
        <v>384.82057557999997</v>
      </c>
      <c r="E37" s="836">
        <v>323.4495300000001</v>
      </c>
      <c r="F37" s="836">
        <v>251.73407506000007</v>
      </c>
      <c r="G37" s="836">
        <v>190.0490192710797</v>
      </c>
      <c r="H37" s="836">
        <v>-61.37104557999987</v>
      </c>
      <c r="I37" s="837">
        <v>-15.947963667873447</v>
      </c>
      <c r="J37" s="782"/>
    </row>
    <row r="38" spans="1:10" ht="12.75">
      <c r="A38" s="795" t="s">
        <v>867</v>
      </c>
      <c r="B38" s="836">
        <v>121.74590009999999</v>
      </c>
      <c r="C38" s="836">
        <v>75.8488459</v>
      </c>
      <c r="D38" s="836">
        <v>214.16053982999998</v>
      </c>
      <c r="E38" s="836">
        <v>798.4505558000001</v>
      </c>
      <c r="F38" s="836">
        <v>-45.897054199999985</v>
      </c>
      <c r="G38" s="836">
        <v>-37.69905529656517</v>
      </c>
      <c r="H38" s="836">
        <v>584.2900159700001</v>
      </c>
      <c r="I38" s="837">
        <v>272.8280459293798</v>
      </c>
      <c r="J38" s="782"/>
    </row>
    <row r="39" spans="1:9" s="782" customFormat="1" ht="12.75">
      <c r="A39" s="788" t="s">
        <v>868</v>
      </c>
      <c r="B39" s="838">
        <v>40499.24487677</v>
      </c>
      <c r="C39" s="838">
        <v>42761.12305369002</v>
      </c>
      <c r="D39" s="838">
        <v>52982.20217808001</v>
      </c>
      <c r="E39" s="838">
        <v>57992.66475472001</v>
      </c>
      <c r="F39" s="838">
        <v>2261.8781769200214</v>
      </c>
      <c r="G39" s="838">
        <v>5.58498851966846</v>
      </c>
      <c r="H39" s="838">
        <v>5010.462576639999</v>
      </c>
      <c r="I39" s="839">
        <v>9.456878669933703</v>
      </c>
    </row>
    <row r="40" spans="1:10" ht="12.75">
      <c r="A40" s="795" t="s">
        <v>869</v>
      </c>
      <c r="B40" s="836">
        <v>2385.5424673799994</v>
      </c>
      <c r="C40" s="836">
        <v>2388.2610160199997</v>
      </c>
      <c r="D40" s="836">
        <v>2364.1932916099995</v>
      </c>
      <c r="E40" s="836">
        <v>2655.6673656699995</v>
      </c>
      <c r="F40" s="836">
        <v>2.7185486400003356</v>
      </c>
      <c r="G40" s="836">
        <v>0.11395934791242979</v>
      </c>
      <c r="H40" s="836">
        <v>291.47407406</v>
      </c>
      <c r="I40" s="837">
        <v>12.328690513350885</v>
      </c>
      <c r="J40" s="782"/>
    </row>
    <row r="41" spans="1:10" ht="12.75">
      <c r="A41" s="795" t="s">
        <v>870</v>
      </c>
      <c r="B41" s="836">
        <v>27840.505172060002</v>
      </c>
      <c r="C41" s="836">
        <v>28115.07565361999</v>
      </c>
      <c r="D41" s="836">
        <v>33199.25556479</v>
      </c>
      <c r="E41" s="836">
        <v>36131.77087841</v>
      </c>
      <c r="F41" s="836">
        <v>274.5704815599893</v>
      </c>
      <c r="G41" s="836">
        <v>0.9862266502101442</v>
      </c>
      <c r="H41" s="836">
        <v>2932.5153136200024</v>
      </c>
      <c r="I41" s="837">
        <v>8.83307551248266</v>
      </c>
      <c r="J41" s="782"/>
    </row>
    <row r="42" spans="1:10" ht="12.75">
      <c r="A42" s="795" t="s">
        <v>871</v>
      </c>
      <c r="B42" s="836">
        <v>2363.42399965</v>
      </c>
      <c r="C42" s="836">
        <v>3145.1768933700023</v>
      </c>
      <c r="D42" s="836">
        <v>4053.484134090002</v>
      </c>
      <c r="E42" s="836">
        <v>6104.763096820005</v>
      </c>
      <c r="F42" s="836">
        <v>781.7528937200022</v>
      </c>
      <c r="G42" s="836">
        <v>33.07713274620941</v>
      </c>
      <c r="H42" s="836">
        <v>2051.2789627300026</v>
      </c>
      <c r="I42" s="837">
        <v>50.60532852413668</v>
      </c>
      <c r="J42" s="782"/>
    </row>
    <row r="43" spans="1:10" ht="12.75">
      <c r="A43" s="795" t="s">
        <v>872</v>
      </c>
      <c r="B43" s="836">
        <v>3581.0110196199985</v>
      </c>
      <c r="C43" s="836">
        <v>4123.381011469999</v>
      </c>
      <c r="D43" s="836">
        <v>4855.554739270001</v>
      </c>
      <c r="E43" s="836">
        <v>5324.283205340002</v>
      </c>
      <c r="F43" s="836">
        <v>542.3699918500006</v>
      </c>
      <c r="G43" s="836">
        <v>15.145722503460895</v>
      </c>
      <c r="H43" s="836">
        <v>468.72846607000065</v>
      </c>
      <c r="I43" s="837">
        <v>9.653448292511078</v>
      </c>
      <c r="J43" s="782"/>
    </row>
    <row r="44" spans="1:10" ht="12.75">
      <c r="A44" s="795" t="s">
        <v>873</v>
      </c>
      <c r="B44" s="836">
        <v>4328.76517678</v>
      </c>
      <c r="C44" s="836">
        <v>4989.169999999999</v>
      </c>
      <c r="D44" s="836">
        <v>8509.69</v>
      </c>
      <c r="E44" s="836">
        <v>7776.16274134</v>
      </c>
      <c r="F44" s="836">
        <v>660.4048232199993</v>
      </c>
      <c r="G44" s="836">
        <v>15.256194232075412</v>
      </c>
      <c r="H44" s="836">
        <v>-733.5272586600004</v>
      </c>
      <c r="I44" s="837">
        <v>-8.619905762254563</v>
      </c>
      <c r="J44" s="782"/>
    </row>
    <row r="45" spans="1:9" s="782" customFormat="1" ht="12.75">
      <c r="A45" s="788" t="s">
        <v>874</v>
      </c>
      <c r="B45" s="834">
        <v>424.96186282739984</v>
      </c>
      <c r="C45" s="834">
        <v>579.1921001760869</v>
      </c>
      <c r="D45" s="834">
        <v>546.3279405821893</v>
      </c>
      <c r="E45" s="834">
        <v>796.1</v>
      </c>
      <c r="F45" s="834">
        <v>154.23023734868707</v>
      </c>
      <c r="G45" s="834">
        <v>36.29272432178893</v>
      </c>
      <c r="H45" s="834">
        <v>249.77205941781074</v>
      </c>
      <c r="I45" s="835">
        <v>45.71833890678252</v>
      </c>
    </row>
    <row r="46" spans="1:9" s="782" customFormat="1" ht="12.75">
      <c r="A46" s="788" t="s">
        <v>875</v>
      </c>
      <c r="B46" s="834">
        <v>0</v>
      </c>
      <c r="C46" s="834">
        <v>0</v>
      </c>
      <c r="D46" s="834">
        <v>0</v>
      </c>
      <c r="E46" s="834">
        <v>0</v>
      </c>
      <c r="F46" s="834">
        <v>0</v>
      </c>
      <c r="G46" s="840"/>
      <c r="H46" s="840">
        <v>0</v>
      </c>
      <c r="I46" s="841"/>
    </row>
    <row r="47" spans="1:9" s="782" customFormat="1" ht="12.75">
      <c r="A47" s="788" t="s">
        <v>876</v>
      </c>
      <c r="B47" s="834">
        <v>113924.7790809148</v>
      </c>
      <c r="C47" s="834">
        <v>123296.11351552204</v>
      </c>
      <c r="D47" s="834">
        <v>76853.00975438085</v>
      </c>
      <c r="E47" s="834">
        <v>87347.7495726109</v>
      </c>
      <c r="F47" s="834">
        <v>9371.33443460724</v>
      </c>
      <c r="G47" s="834">
        <v>8.225896517167062</v>
      </c>
      <c r="H47" s="834">
        <v>10494.739818230053</v>
      </c>
      <c r="I47" s="835">
        <v>13.655600283932696</v>
      </c>
    </row>
    <row r="48" spans="1:10" ht="13.5" thickBot="1">
      <c r="A48" s="842" t="s">
        <v>576</v>
      </c>
      <c r="B48" s="843">
        <v>1362086.7880090137</v>
      </c>
      <c r="C48" s="843">
        <v>1458582.7807222928</v>
      </c>
      <c r="D48" s="843">
        <v>1681852.6609274289</v>
      </c>
      <c r="E48" s="843">
        <v>1930504.5461414317</v>
      </c>
      <c r="F48" s="843">
        <v>96495.9927132789</v>
      </c>
      <c r="G48" s="843">
        <v>7.084423221983438</v>
      </c>
      <c r="H48" s="843">
        <v>248651.8852140027</v>
      </c>
      <c r="I48" s="844">
        <v>14.784403591982182</v>
      </c>
      <c r="J48" s="782"/>
    </row>
    <row r="49" spans="1:8" ht="13.5" thickTop="1">
      <c r="A49" s="680" t="s">
        <v>614</v>
      </c>
      <c r="B49" s="691"/>
      <c r="C49" s="691"/>
      <c r="D49" s="691"/>
      <c r="E49" s="691"/>
      <c r="F49" s="691"/>
      <c r="H49" s="691"/>
    </row>
    <row r="54" spans="2:5" ht="12.75">
      <c r="B54" s="691"/>
      <c r="C54" s="691"/>
      <c r="D54" s="691"/>
      <c r="E54" s="691"/>
    </row>
    <row r="55" spans="2:5" ht="12.75">
      <c r="B55" s="691"/>
      <c r="C55" s="691"/>
      <c r="D55" s="691"/>
      <c r="E55" s="691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3.140625" style="760" bestFit="1" customWidth="1"/>
    <col min="2" max="2" width="9.8515625" style="760" bestFit="1" customWidth="1"/>
    <col min="3" max="3" width="9.7109375" style="845" bestFit="1" customWidth="1"/>
    <col min="4" max="4" width="9.421875" style="760" bestFit="1" customWidth="1"/>
    <col min="5" max="5" width="9.140625" style="760" bestFit="1" customWidth="1"/>
    <col min="6" max="6" width="10.8515625" style="760" bestFit="1" customWidth="1"/>
    <col min="7" max="7" width="8.00390625" style="760" bestFit="1" customWidth="1"/>
    <col min="8" max="8" width="8.421875" style="760" bestFit="1" customWidth="1"/>
    <col min="9" max="9" width="7.28125" style="760" bestFit="1" customWidth="1"/>
    <col min="10" max="16384" width="9.140625" style="760" customWidth="1"/>
  </cols>
  <sheetData>
    <row r="1" spans="1:9" ht="12.75">
      <c r="A1" s="1641" t="s">
        <v>877</v>
      </c>
      <c r="B1" s="1641"/>
      <c r="C1" s="1641"/>
      <c r="D1" s="1641"/>
      <c r="E1" s="1641"/>
      <c r="F1" s="1641"/>
      <c r="G1" s="1641"/>
      <c r="H1" s="1641"/>
      <c r="I1" s="1641"/>
    </row>
    <row r="2" spans="1:10" ht="15.75" customHeight="1">
      <c r="A2" s="1642" t="s">
        <v>878</v>
      </c>
      <c r="B2" s="1642"/>
      <c r="C2" s="1642"/>
      <c r="D2" s="1642"/>
      <c r="E2" s="1642"/>
      <c r="F2" s="1642"/>
      <c r="G2" s="1642"/>
      <c r="H2" s="1642"/>
      <c r="I2" s="1642"/>
      <c r="J2" s="775"/>
    </row>
    <row r="3" spans="8:9" ht="13.5" thickBot="1">
      <c r="H3" s="1630" t="s">
        <v>59</v>
      </c>
      <c r="I3" s="1630"/>
    </row>
    <row r="4" spans="1:9" s="847" customFormat="1" ht="13.5" customHeight="1" thickTop="1">
      <c r="A4" s="846"/>
      <c r="B4" s="831">
        <v>2015</v>
      </c>
      <c r="C4" s="832">
        <v>2016</v>
      </c>
      <c r="D4" s="746">
        <v>2016</v>
      </c>
      <c r="E4" s="746">
        <v>2017</v>
      </c>
      <c r="F4" s="1632" t="str">
        <f>'Secu Credit'!F4</f>
        <v>Changes during seven months</v>
      </c>
      <c r="G4" s="1633"/>
      <c r="H4" s="1633"/>
      <c r="I4" s="1634"/>
    </row>
    <row r="5" spans="1:9" s="847" customFormat="1" ht="14.25" customHeight="1">
      <c r="A5" s="749" t="s">
        <v>620</v>
      </c>
      <c r="B5" s="748" t="s">
        <v>580</v>
      </c>
      <c r="C5" s="628" t="s">
        <v>581</v>
      </c>
      <c r="D5" s="748" t="s">
        <v>582</v>
      </c>
      <c r="E5" s="628" t="s">
        <v>835</v>
      </c>
      <c r="F5" s="1635" t="str">
        <f>'Secu Credit'!F5:G5</f>
        <v>2015/16</v>
      </c>
      <c r="G5" s="1636"/>
      <c r="H5" s="1635" t="str">
        <f>'Secu Credit'!H5:I5</f>
        <v>2016/17</v>
      </c>
      <c r="I5" s="1637"/>
    </row>
    <row r="6" spans="1:9" s="847" customFormat="1" ht="12.75">
      <c r="A6" s="848"/>
      <c r="B6" s="849"/>
      <c r="C6" s="850"/>
      <c r="D6" s="849"/>
      <c r="E6" s="849"/>
      <c r="F6" s="851" t="s">
        <v>78</v>
      </c>
      <c r="G6" s="851" t="s">
        <v>584</v>
      </c>
      <c r="H6" s="851" t="s">
        <v>78</v>
      </c>
      <c r="I6" s="852" t="s">
        <v>584</v>
      </c>
    </row>
    <row r="7" spans="1:9" s="847" customFormat="1" ht="12.75">
      <c r="A7" s="853" t="s">
        <v>879</v>
      </c>
      <c r="B7" s="854">
        <v>11521.307362674499</v>
      </c>
      <c r="C7" s="854">
        <v>8497.352931870002</v>
      </c>
      <c r="D7" s="854">
        <v>8119.3569748</v>
      </c>
      <c r="E7" s="854">
        <v>8817.80933087</v>
      </c>
      <c r="F7" s="854">
        <v>-3023.954430804497</v>
      </c>
      <c r="G7" s="854">
        <v>-26.24662580048148</v>
      </c>
      <c r="H7" s="854">
        <v>698.4523560700009</v>
      </c>
      <c r="I7" s="855">
        <v>8.602311220430181</v>
      </c>
    </row>
    <row r="8" spans="1:9" s="847" customFormat="1" ht="12.75">
      <c r="A8" s="821" t="s">
        <v>880</v>
      </c>
      <c r="B8" s="856">
        <v>11272.152784284499</v>
      </c>
      <c r="C8" s="856">
        <v>8221.652931870001</v>
      </c>
      <c r="D8" s="856">
        <v>7875.8269748</v>
      </c>
      <c r="E8" s="856">
        <v>8481.404229840002</v>
      </c>
      <c r="F8" s="856">
        <v>-3050.4998524144976</v>
      </c>
      <c r="G8" s="856">
        <v>-27.062264953216996</v>
      </c>
      <c r="H8" s="856">
        <v>605.5772550400015</v>
      </c>
      <c r="I8" s="857">
        <v>7.689062456268342</v>
      </c>
    </row>
    <row r="9" spans="1:12" ht="12.75">
      <c r="A9" s="821" t="s">
        <v>881</v>
      </c>
      <c r="B9" s="856">
        <v>439.98387076</v>
      </c>
      <c r="C9" s="856">
        <v>289.05227565999996</v>
      </c>
      <c r="D9" s="856">
        <v>119.87685779</v>
      </c>
      <c r="E9" s="856">
        <v>123.51297081</v>
      </c>
      <c r="F9" s="856">
        <v>-150.93159510000004</v>
      </c>
      <c r="G9" s="856">
        <v>-34.30389274027033</v>
      </c>
      <c r="H9" s="856">
        <v>3.6361130199999963</v>
      </c>
      <c r="I9" s="857">
        <v>3.0332068149214675</v>
      </c>
      <c r="K9" s="847"/>
      <c r="L9" s="847"/>
    </row>
    <row r="10" spans="1:12" ht="12.75">
      <c r="A10" s="821" t="s">
        <v>882</v>
      </c>
      <c r="B10" s="856">
        <v>7211.27353776</v>
      </c>
      <c r="C10" s="856">
        <v>4689.48712091</v>
      </c>
      <c r="D10" s="856">
        <v>4833.12730404</v>
      </c>
      <c r="E10" s="856">
        <v>4680.938165490001</v>
      </c>
      <c r="F10" s="856">
        <v>-2521.78641685</v>
      </c>
      <c r="G10" s="856">
        <v>-34.970056310377174</v>
      </c>
      <c r="H10" s="856">
        <v>-152.18913854999937</v>
      </c>
      <c r="I10" s="857">
        <v>-3.1488750238957044</v>
      </c>
      <c r="K10" s="847"/>
      <c r="L10" s="847"/>
    </row>
    <row r="11" spans="1:12" ht="12.75">
      <c r="A11" s="821" t="s">
        <v>883</v>
      </c>
      <c r="B11" s="856">
        <v>1232.8289471245</v>
      </c>
      <c r="C11" s="856">
        <v>1706.47776631</v>
      </c>
      <c r="D11" s="856">
        <v>1493.8370169099999</v>
      </c>
      <c r="E11" s="856">
        <v>2081.02508797</v>
      </c>
      <c r="F11" s="856">
        <v>473.6488191855001</v>
      </c>
      <c r="G11" s="856">
        <v>38.41967048958882</v>
      </c>
      <c r="H11" s="856">
        <v>587.1880710600003</v>
      </c>
      <c r="I11" s="857">
        <v>39.3073718493466</v>
      </c>
      <c r="K11" s="847"/>
      <c r="L11" s="847"/>
    </row>
    <row r="12" spans="1:12" ht="12.75">
      <c r="A12" s="821" t="s">
        <v>884</v>
      </c>
      <c r="B12" s="856">
        <v>2388.0664286399997</v>
      </c>
      <c r="C12" s="856">
        <v>1536.63576899</v>
      </c>
      <c r="D12" s="856">
        <v>1428.98579606</v>
      </c>
      <c r="E12" s="856">
        <v>1595.92800557</v>
      </c>
      <c r="F12" s="856">
        <v>-851.4306596499996</v>
      </c>
      <c r="G12" s="856">
        <v>-35.65355843701919</v>
      </c>
      <c r="H12" s="856">
        <v>166.9422095100001</v>
      </c>
      <c r="I12" s="857">
        <v>11.682566052811246</v>
      </c>
      <c r="K12" s="847"/>
      <c r="L12" s="847"/>
    </row>
    <row r="13" spans="1:12" ht="12.75">
      <c r="A13" s="821" t="s">
        <v>885</v>
      </c>
      <c r="B13" s="856">
        <v>0</v>
      </c>
      <c r="C13" s="856">
        <v>0</v>
      </c>
      <c r="D13" s="856">
        <v>0</v>
      </c>
      <c r="E13" s="856">
        <v>0</v>
      </c>
      <c r="F13" s="856">
        <v>0</v>
      </c>
      <c r="G13" s="856"/>
      <c r="H13" s="856">
        <v>0</v>
      </c>
      <c r="I13" s="857"/>
      <c r="K13" s="847"/>
      <c r="L13" s="847"/>
    </row>
    <row r="14" spans="1:12" ht="12.75">
      <c r="A14" s="821" t="s">
        <v>886</v>
      </c>
      <c r="B14" s="856">
        <v>2388.0664286399997</v>
      </c>
      <c r="C14" s="856">
        <v>1536.63576899</v>
      </c>
      <c r="D14" s="856">
        <v>1428.98579606</v>
      </c>
      <c r="E14" s="856">
        <v>1595.92800557</v>
      </c>
      <c r="F14" s="856">
        <v>-851.4306596499996</v>
      </c>
      <c r="G14" s="856">
        <v>-35.65355843701919</v>
      </c>
      <c r="H14" s="856">
        <v>166.9422095100001</v>
      </c>
      <c r="I14" s="857">
        <v>11.682566052811246</v>
      </c>
      <c r="K14" s="847"/>
      <c r="L14" s="847"/>
    </row>
    <row r="15" spans="1:9" s="847" customFormat="1" ht="12.75">
      <c r="A15" s="821" t="s">
        <v>887</v>
      </c>
      <c r="B15" s="856">
        <v>249.15457839000004</v>
      </c>
      <c r="C15" s="856">
        <v>275.7</v>
      </c>
      <c r="D15" s="856">
        <v>243.53</v>
      </c>
      <c r="E15" s="856">
        <v>336.40510102999997</v>
      </c>
      <c r="F15" s="856">
        <v>26.54542160999995</v>
      </c>
      <c r="G15" s="856">
        <v>10.654197800230094</v>
      </c>
      <c r="H15" s="856">
        <v>92.87510102999997</v>
      </c>
      <c r="I15" s="857">
        <v>38.13702666201288</v>
      </c>
    </row>
    <row r="16" spans="1:12" ht="12.75">
      <c r="A16" s="853" t="s">
        <v>888</v>
      </c>
      <c r="B16" s="854">
        <v>1079.82878677</v>
      </c>
      <c r="C16" s="854">
        <v>1008.2674763800002</v>
      </c>
      <c r="D16" s="854">
        <v>1006.56234124</v>
      </c>
      <c r="E16" s="854">
        <v>1137.90938605</v>
      </c>
      <c r="F16" s="854">
        <v>-71.5613103899999</v>
      </c>
      <c r="G16" s="854">
        <v>-6.627097857249681</v>
      </c>
      <c r="H16" s="854">
        <v>131.34704480999994</v>
      </c>
      <c r="I16" s="855">
        <v>13.04907201755546</v>
      </c>
      <c r="K16" s="847"/>
      <c r="L16" s="847"/>
    </row>
    <row r="17" spans="1:12" ht="12.75">
      <c r="A17" s="821" t="s">
        <v>880</v>
      </c>
      <c r="B17" s="856">
        <v>1078.2287867700002</v>
      </c>
      <c r="C17" s="856">
        <v>1006.1974763800001</v>
      </c>
      <c r="D17" s="856">
        <v>1006.56234124</v>
      </c>
      <c r="E17" s="856">
        <v>1135.9230198</v>
      </c>
      <c r="F17" s="856">
        <v>-72.03131039000004</v>
      </c>
      <c r="G17" s="856">
        <v>-6.680521914628239</v>
      </c>
      <c r="H17" s="856">
        <v>129.36067856</v>
      </c>
      <c r="I17" s="857">
        <v>12.851730415489074</v>
      </c>
      <c r="K17" s="847"/>
      <c r="L17" s="847"/>
    </row>
    <row r="18" spans="1:12" ht="12.75">
      <c r="A18" s="821" t="s">
        <v>887</v>
      </c>
      <c r="B18" s="856">
        <v>1.6</v>
      </c>
      <c r="C18" s="856">
        <v>2.0700000000000003</v>
      </c>
      <c r="D18" s="856">
        <v>0</v>
      </c>
      <c r="E18" s="856">
        <v>1.9863662499999999</v>
      </c>
      <c r="F18" s="856">
        <v>0.4700000000000002</v>
      </c>
      <c r="G18" s="856">
        <v>29.37500000000001</v>
      </c>
      <c r="H18" s="856">
        <v>1.9863662499999999</v>
      </c>
      <c r="I18" s="857"/>
      <c r="K18" s="847"/>
      <c r="L18" s="847"/>
    </row>
    <row r="19" spans="1:12" ht="12.75">
      <c r="A19" s="853" t="s">
        <v>889</v>
      </c>
      <c r="B19" s="854">
        <v>12601.1361494445</v>
      </c>
      <c r="C19" s="854">
        <v>9505.620408250003</v>
      </c>
      <c r="D19" s="854">
        <v>9125.91931604</v>
      </c>
      <c r="E19" s="854">
        <v>9955.71871692</v>
      </c>
      <c r="F19" s="854">
        <v>-3095.5157411944965</v>
      </c>
      <c r="G19" s="854">
        <v>-24.565370173632775</v>
      </c>
      <c r="H19" s="854">
        <v>829.7994008800015</v>
      </c>
      <c r="I19" s="855">
        <v>9.092775994869037</v>
      </c>
      <c r="K19" s="847"/>
      <c r="L19" s="847"/>
    </row>
    <row r="20" spans="1:12" ht="12.75">
      <c r="A20" s="821" t="s">
        <v>880</v>
      </c>
      <c r="B20" s="856">
        <v>12350.381571054499</v>
      </c>
      <c r="C20" s="856">
        <v>9227.850408250002</v>
      </c>
      <c r="D20" s="856">
        <v>8882.38931604</v>
      </c>
      <c r="E20" s="856">
        <v>9617.327249640002</v>
      </c>
      <c r="F20" s="856">
        <v>-3122.5311628044965</v>
      </c>
      <c r="G20" s="856">
        <v>-25.28287198933797</v>
      </c>
      <c r="H20" s="856">
        <v>734.937933600002</v>
      </c>
      <c r="I20" s="857">
        <v>8.274101792327837</v>
      </c>
      <c r="K20" s="847"/>
      <c r="L20" s="847"/>
    </row>
    <row r="21" spans="1:10" s="847" customFormat="1" ht="13.5" thickBot="1">
      <c r="A21" s="858" t="s">
        <v>887</v>
      </c>
      <c r="B21" s="859">
        <v>250.75457839000003</v>
      </c>
      <c r="C21" s="859">
        <v>277.77</v>
      </c>
      <c r="D21" s="859">
        <v>243.53</v>
      </c>
      <c r="E21" s="859">
        <v>338.39146728</v>
      </c>
      <c r="F21" s="859">
        <v>27.015421609999947</v>
      </c>
      <c r="G21" s="859">
        <v>10.77365038894034</v>
      </c>
      <c r="H21" s="859">
        <v>94.86146727999997</v>
      </c>
      <c r="I21" s="860">
        <v>38.95268233071899</v>
      </c>
      <c r="J21" s="760"/>
    </row>
    <row r="22" spans="1:11" ht="13.5" thickTop="1">
      <c r="A22" s="680" t="s">
        <v>614</v>
      </c>
      <c r="D22" s="845"/>
      <c r="K22" s="847"/>
    </row>
    <row r="23" spans="3:5" ht="12.75">
      <c r="C23" s="760"/>
      <c r="D23" s="845"/>
      <c r="E23" s="845"/>
    </row>
    <row r="24" ht="12.75">
      <c r="C24" s="760"/>
    </row>
    <row r="25" ht="12.75">
      <c r="C25" s="760"/>
    </row>
    <row r="26" ht="12.75">
      <c r="C26" s="760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horizontalDpi="600" verticalDpi="600" orientation="portrait" scale="94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69"/>
  <sheetViews>
    <sheetView zoomScaleSheetLayoutView="84" zoomScalePageLayoutView="0" workbookViewId="0" topLeftCell="A1">
      <selection activeCell="G22" sqref="G22"/>
    </sheetView>
  </sheetViews>
  <sheetFormatPr defaultColWidth="9.140625" defaultRowHeight="15"/>
  <cols>
    <col min="2" max="2" width="10.8515625" style="0" bestFit="1" customWidth="1"/>
    <col min="4" max="4" width="13.28125" style="0" bestFit="1" customWidth="1"/>
    <col min="6" max="6" width="12.00390625" style="0" bestFit="1" customWidth="1"/>
    <col min="8" max="8" width="11.140625" style="0" customWidth="1"/>
    <col min="9" max="9" width="13.421875" style="0" bestFit="1" customWidth="1"/>
  </cols>
  <sheetData>
    <row r="1" spans="1:10" ht="15">
      <c r="A1" s="1676" t="s">
        <v>890</v>
      </c>
      <c r="B1" s="1676"/>
      <c r="C1" s="1676"/>
      <c r="D1" s="1676"/>
      <c r="E1" s="1676"/>
      <c r="F1" s="1676"/>
      <c r="G1" s="1676"/>
      <c r="H1" s="1676"/>
      <c r="I1" s="1676"/>
      <c r="J1" s="1676"/>
    </row>
    <row r="2" spans="1:10" ht="15.75">
      <c r="A2" s="1677" t="s">
        <v>35</v>
      </c>
      <c r="B2" s="1677"/>
      <c r="C2" s="1677"/>
      <c r="D2" s="1677"/>
      <c r="E2" s="1677"/>
      <c r="F2" s="1677"/>
      <c r="G2" s="1677"/>
      <c r="H2" s="1677"/>
      <c r="I2" s="1677"/>
      <c r="J2" s="1677"/>
    </row>
    <row r="3" spans="1:10" ht="15.75" thickBot="1">
      <c r="A3" s="862"/>
      <c r="B3" s="863"/>
      <c r="C3" s="863"/>
      <c r="D3" s="863"/>
      <c r="E3" s="863"/>
      <c r="F3" s="863"/>
      <c r="G3" s="863"/>
      <c r="H3" s="863"/>
      <c r="I3" s="864" t="s">
        <v>59</v>
      </c>
      <c r="J3" s="864"/>
    </row>
    <row r="4" spans="1:10" ht="16.5" thickBot="1" thickTop="1">
      <c r="A4" s="865"/>
      <c r="B4" s="1678" t="s">
        <v>891</v>
      </c>
      <c r="C4" s="1678"/>
      <c r="D4" s="1678"/>
      <c r="E4" s="1678"/>
      <c r="F4" s="1678"/>
      <c r="G4" s="1678"/>
      <c r="H4" s="1660" t="s">
        <v>892</v>
      </c>
      <c r="I4" s="1662"/>
      <c r="J4" s="863"/>
    </row>
    <row r="5" spans="1:10" ht="15.75" thickTop="1">
      <c r="A5" s="1671" t="s">
        <v>523</v>
      </c>
      <c r="B5" s="1673" t="s">
        <v>41</v>
      </c>
      <c r="C5" s="1674"/>
      <c r="D5" s="1679" t="s">
        <v>42</v>
      </c>
      <c r="E5" s="1680"/>
      <c r="F5" s="1681" t="s">
        <v>105</v>
      </c>
      <c r="G5" s="1682"/>
      <c r="H5" s="1683" t="s">
        <v>42</v>
      </c>
      <c r="I5" s="1684"/>
      <c r="J5" s="863"/>
    </row>
    <row r="6" spans="1:10" ht="39">
      <c r="A6" s="1672"/>
      <c r="B6" s="867" t="s">
        <v>78</v>
      </c>
      <c r="C6" s="868" t="s">
        <v>893</v>
      </c>
      <c r="D6" s="869" t="s">
        <v>78</v>
      </c>
      <c r="E6" s="870" t="s">
        <v>893</v>
      </c>
      <c r="F6" s="871" t="s">
        <v>78</v>
      </c>
      <c r="G6" s="870" t="s">
        <v>893</v>
      </c>
      <c r="H6" s="872" t="s">
        <v>78</v>
      </c>
      <c r="I6" s="873" t="s">
        <v>893</v>
      </c>
      <c r="J6" s="863"/>
    </row>
    <row r="7" spans="1:10" ht="15">
      <c r="A7" s="874" t="s">
        <v>197</v>
      </c>
      <c r="B7" s="875">
        <v>0</v>
      </c>
      <c r="C7" s="876">
        <v>0</v>
      </c>
      <c r="D7" s="877">
        <v>5900</v>
      </c>
      <c r="E7" s="878">
        <v>1.06</v>
      </c>
      <c r="F7" s="879">
        <v>0</v>
      </c>
      <c r="G7" s="878">
        <v>0</v>
      </c>
      <c r="H7" s="880">
        <v>0</v>
      </c>
      <c r="I7" s="881">
        <v>0</v>
      </c>
      <c r="J7" s="863"/>
    </row>
    <row r="8" spans="1:10" ht="15">
      <c r="A8" s="874" t="s">
        <v>198</v>
      </c>
      <c r="B8" s="875">
        <v>0</v>
      </c>
      <c r="C8" s="876">
        <v>0</v>
      </c>
      <c r="D8" s="877">
        <v>3200</v>
      </c>
      <c r="E8" s="878">
        <v>2.88</v>
      </c>
      <c r="F8" s="879">
        <v>0</v>
      </c>
      <c r="G8" s="878">
        <v>0</v>
      </c>
      <c r="H8" s="880">
        <v>0</v>
      </c>
      <c r="I8" s="881">
        <v>0</v>
      </c>
      <c r="J8" s="882"/>
    </row>
    <row r="9" spans="1:10" ht="15">
      <c r="A9" s="874" t="s">
        <v>199</v>
      </c>
      <c r="B9" s="875">
        <v>0</v>
      </c>
      <c r="C9" s="876">
        <v>0</v>
      </c>
      <c r="D9" s="877">
        <v>0</v>
      </c>
      <c r="E9" s="878">
        <v>0</v>
      </c>
      <c r="F9" s="878">
        <v>0</v>
      </c>
      <c r="G9" s="883">
        <v>0</v>
      </c>
      <c r="H9" s="880">
        <v>0</v>
      </c>
      <c r="I9" s="881">
        <v>0</v>
      </c>
      <c r="J9" s="882"/>
    </row>
    <row r="10" spans="1:10" ht="15">
      <c r="A10" s="874" t="s">
        <v>200</v>
      </c>
      <c r="B10" s="875">
        <v>0</v>
      </c>
      <c r="C10" s="876">
        <v>0</v>
      </c>
      <c r="D10" s="876">
        <v>0</v>
      </c>
      <c r="E10" s="878">
        <v>0</v>
      </c>
      <c r="F10" s="878">
        <v>0</v>
      </c>
      <c r="G10" s="883">
        <v>0</v>
      </c>
      <c r="H10" s="880">
        <v>0</v>
      </c>
      <c r="I10" s="881">
        <v>0</v>
      </c>
      <c r="J10" s="882"/>
    </row>
    <row r="11" spans="1:10" ht="15">
      <c r="A11" s="874" t="s">
        <v>201</v>
      </c>
      <c r="B11" s="884">
        <v>0</v>
      </c>
      <c r="C11" s="876">
        <v>0</v>
      </c>
      <c r="D11" s="878">
        <v>0</v>
      </c>
      <c r="E11" s="878">
        <v>0</v>
      </c>
      <c r="F11" s="878">
        <v>0</v>
      </c>
      <c r="G11" s="883">
        <v>0</v>
      </c>
      <c r="H11" s="885">
        <v>0</v>
      </c>
      <c r="I11" s="881">
        <v>0</v>
      </c>
      <c r="J11" s="882"/>
    </row>
    <row r="12" spans="1:10" ht="15">
      <c r="A12" s="874" t="s">
        <v>202</v>
      </c>
      <c r="B12" s="884">
        <v>0</v>
      </c>
      <c r="C12" s="876">
        <v>0</v>
      </c>
      <c r="D12" s="878">
        <v>0</v>
      </c>
      <c r="E12" s="878">
        <v>0</v>
      </c>
      <c r="F12" s="878">
        <v>0</v>
      </c>
      <c r="G12" s="883">
        <v>0</v>
      </c>
      <c r="H12" s="880">
        <v>0</v>
      </c>
      <c r="I12" s="886">
        <v>0</v>
      </c>
      <c r="J12" s="882"/>
    </row>
    <row r="13" spans="1:10" ht="15">
      <c r="A13" s="874" t="s">
        <v>203</v>
      </c>
      <c r="B13" s="884">
        <v>0</v>
      </c>
      <c r="C13" s="876">
        <v>0</v>
      </c>
      <c r="D13" s="878">
        <v>0</v>
      </c>
      <c r="E13" s="878">
        <v>0</v>
      </c>
      <c r="F13" s="878">
        <v>0</v>
      </c>
      <c r="G13" s="883">
        <v>0</v>
      </c>
      <c r="H13" s="880">
        <v>9167.5</v>
      </c>
      <c r="I13" s="886">
        <v>3.84</v>
      </c>
      <c r="J13" s="882"/>
    </row>
    <row r="14" spans="1:10" ht="15">
      <c r="A14" s="874" t="s">
        <v>204</v>
      </c>
      <c r="B14" s="884">
        <v>0</v>
      </c>
      <c r="C14" s="876">
        <v>0</v>
      </c>
      <c r="D14" s="878">
        <v>0</v>
      </c>
      <c r="E14" s="878">
        <v>0</v>
      </c>
      <c r="F14" s="878"/>
      <c r="G14" s="883"/>
      <c r="H14" s="880"/>
      <c r="I14" s="886"/>
      <c r="J14" s="882"/>
    </row>
    <row r="15" spans="1:10" ht="15">
      <c r="A15" s="874" t="s">
        <v>205</v>
      </c>
      <c r="B15" s="884">
        <v>0</v>
      </c>
      <c r="C15" s="876">
        <v>0</v>
      </c>
      <c r="D15" s="878">
        <v>0</v>
      </c>
      <c r="E15" s="878">
        <v>0</v>
      </c>
      <c r="F15" s="878"/>
      <c r="G15" s="883"/>
      <c r="H15" s="880"/>
      <c r="I15" s="886"/>
      <c r="J15" s="887"/>
    </row>
    <row r="16" spans="1:10" ht="15">
      <c r="A16" s="874" t="s">
        <v>206</v>
      </c>
      <c r="B16" s="875">
        <v>6000</v>
      </c>
      <c r="C16" s="876">
        <v>0.7854</v>
      </c>
      <c r="D16" s="877">
        <v>0</v>
      </c>
      <c r="E16" s="878">
        <v>0</v>
      </c>
      <c r="F16" s="878"/>
      <c r="G16" s="883"/>
      <c r="H16" s="880"/>
      <c r="I16" s="886"/>
      <c r="J16" s="887"/>
    </row>
    <row r="17" spans="1:10" ht="15">
      <c r="A17" s="874" t="s">
        <v>207</v>
      </c>
      <c r="B17" s="875">
        <v>0</v>
      </c>
      <c r="C17" s="876">
        <v>0</v>
      </c>
      <c r="D17" s="877">
        <v>0</v>
      </c>
      <c r="E17" s="878">
        <v>0</v>
      </c>
      <c r="F17" s="878"/>
      <c r="G17" s="883"/>
      <c r="H17" s="880"/>
      <c r="I17" s="886"/>
      <c r="J17" s="882"/>
    </row>
    <row r="18" spans="1:10" ht="15">
      <c r="A18" s="888" t="s">
        <v>208</v>
      </c>
      <c r="B18" s="875">
        <v>0</v>
      </c>
      <c r="C18" s="876">
        <v>0</v>
      </c>
      <c r="D18" s="889"/>
      <c r="E18" s="890"/>
      <c r="F18" s="875"/>
      <c r="G18" s="878"/>
      <c r="H18" s="891"/>
      <c r="I18" s="892"/>
      <c r="J18" s="887"/>
    </row>
    <row r="19" spans="1:10" ht="15.75" thickBot="1">
      <c r="A19" s="893" t="s">
        <v>532</v>
      </c>
      <c r="B19" s="894">
        <f>SUM(B7:B18)</f>
        <v>6000</v>
      </c>
      <c r="C19" s="895">
        <v>0.7854</v>
      </c>
      <c r="D19" s="896">
        <f>SUM(D7:D18)</f>
        <v>9100</v>
      </c>
      <c r="E19" s="897">
        <v>1.7</v>
      </c>
      <c r="F19" s="894">
        <f>SUM(F7:F18)</f>
        <v>0</v>
      </c>
      <c r="G19" s="898" t="s">
        <v>103</v>
      </c>
      <c r="H19" s="899">
        <f>SUM(H7:H18)</f>
        <v>9167.5</v>
      </c>
      <c r="I19" s="900" t="s">
        <v>103</v>
      </c>
      <c r="J19" s="901"/>
    </row>
    <row r="20" spans="1:10" ht="15.75" thickTop="1">
      <c r="A20" s="902"/>
      <c r="B20" s="1666" t="s">
        <v>894</v>
      </c>
      <c r="C20" s="1667"/>
      <c r="D20" s="1667"/>
      <c r="E20" s="1667"/>
      <c r="F20" s="1667"/>
      <c r="G20" s="1668"/>
      <c r="H20" s="1669" t="s">
        <v>895</v>
      </c>
      <c r="I20" s="1670"/>
      <c r="J20" s="863"/>
    </row>
    <row r="21" spans="1:10" ht="15">
      <c r="A21" s="1671" t="s">
        <v>523</v>
      </c>
      <c r="B21" s="1673" t="s">
        <v>41</v>
      </c>
      <c r="C21" s="1674"/>
      <c r="D21" s="1675" t="s">
        <v>42</v>
      </c>
      <c r="E21" s="1675"/>
      <c r="F21" s="1669" t="s">
        <v>105</v>
      </c>
      <c r="G21" s="1670"/>
      <c r="H21" s="1669" t="s">
        <v>105</v>
      </c>
      <c r="I21" s="1670"/>
      <c r="J21" s="863"/>
    </row>
    <row r="22" spans="1:10" ht="39.75" thickBot="1">
      <c r="A22" s="1672"/>
      <c r="B22" s="867" t="s">
        <v>78</v>
      </c>
      <c r="C22" s="871" t="s">
        <v>893</v>
      </c>
      <c r="D22" s="867" t="s">
        <v>78</v>
      </c>
      <c r="E22" s="871" t="s">
        <v>893</v>
      </c>
      <c r="F22" s="871" t="s">
        <v>78</v>
      </c>
      <c r="G22" s="873" t="s">
        <v>893</v>
      </c>
      <c r="H22" s="903" t="s">
        <v>78</v>
      </c>
      <c r="I22" s="904" t="s">
        <v>893</v>
      </c>
      <c r="J22" s="863"/>
    </row>
    <row r="23" spans="1:10" ht="15.75" thickTop="1">
      <c r="A23" s="874" t="s">
        <v>197</v>
      </c>
      <c r="B23" s="905">
        <v>99500</v>
      </c>
      <c r="C23" s="906">
        <v>0.0009</v>
      </c>
      <c r="D23" s="907">
        <v>13000</v>
      </c>
      <c r="E23" s="908">
        <v>0.72</v>
      </c>
      <c r="F23" s="909">
        <v>27450</v>
      </c>
      <c r="G23" s="910">
        <v>0.4329</v>
      </c>
      <c r="H23" s="911">
        <v>0</v>
      </c>
      <c r="I23" s="912">
        <v>0</v>
      </c>
      <c r="J23" s="863"/>
    </row>
    <row r="24" spans="1:10" ht="15">
      <c r="A24" s="874" t="s">
        <v>198</v>
      </c>
      <c r="B24" s="913">
        <v>68500</v>
      </c>
      <c r="C24" s="906">
        <v>0.0513</v>
      </c>
      <c r="D24" s="907">
        <v>8300</v>
      </c>
      <c r="E24" s="908">
        <v>1.3</v>
      </c>
      <c r="F24" s="909">
        <v>26100</v>
      </c>
      <c r="G24" s="914">
        <v>2.488</v>
      </c>
      <c r="H24" s="915">
        <v>0</v>
      </c>
      <c r="I24" s="886">
        <v>0</v>
      </c>
      <c r="J24" s="863"/>
    </row>
    <row r="25" spans="1:10" ht="15">
      <c r="A25" s="874" t="s">
        <v>199</v>
      </c>
      <c r="B25" s="913">
        <v>19000</v>
      </c>
      <c r="C25" s="906">
        <v>0.1107</v>
      </c>
      <c r="D25" s="907">
        <v>35000</v>
      </c>
      <c r="E25" s="908">
        <v>0.22</v>
      </c>
      <c r="F25" s="909">
        <v>5200</v>
      </c>
      <c r="G25" s="914">
        <v>2.454053846153846</v>
      </c>
      <c r="H25" s="916">
        <v>10000</v>
      </c>
      <c r="I25" s="917">
        <v>3.06215</v>
      </c>
      <c r="J25" s="863"/>
    </row>
    <row r="26" spans="1:10" ht="15">
      <c r="A26" s="874" t="s">
        <v>200</v>
      </c>
      <c r="B26" s="913">
        <v>11000</v>
      </c>
      <c r="C26" s="906">
        <v>0.0292</v>
      </c>
      <c r="D26" s="907">
        <v>20000</v>
      </c>
      <c r="E26" s="908">
        <v>0.21</v>
      </c>
      <c r="F26" s="909">
        <v>2000</v>
      </c>
      <c r="G26" s="914">
        <v>2.4081</v>
      </c>
      <c r="H26" s="915">
        <v>0</v>
      </c>
      <c r="I26" s="886">
        <v>0</v>
      </c>
      <c r="J26" s="863"/>
    </row>
    <row r="27" spans="1:10" ht="15">
      <c r="A27" s="874" t="s">
        <v>201</v>
      </c>
      <c r="B27" s="913">
        <v>22500</v>
      </c>
      <c r="C27" s="906">
        <v>0.053</v>
      </c>
      <c r="D27" s="907">
        <v>9000</v>
      </c>
      <c r="E27" s="908">
        <v>0.1269</v>
      </c>
      <c r="F27" s="909">
        <v>2000</v>
      </c>
      <c r="G27" s="914">
        <v>2.2056</v>
      </c>
      <c r="H27" s="915">
        <v>0</v>
      </c>
      <c r="I27" s="886">
        <v>0</v>
      </c>
      <c r="J27" s="863"/>
    </row>
    <row r="28" spans="1:10" ht="15">
      <c r="A28" s="874" t="s">
        <v>202</v>
      </c>
      <c r="B28" s="913">
        <v>40000</v>
      </c>
      <c r="C28" s="906">
        <v>0.0114</v>
      </c>
      <c r="D28" s="907">
        <v>12050</v>
      </c>
      <c r="E28" s="908">
        <v>0.0448</v>
      </c>
      <c r="F28" s="909">
        <v>1500</v>
      </c>
      <c r="G28" s="914">
        <v>1.2713</v>
      </c>
      <c r="H28" s="915">
        <v>0</v>
      </c>
      <c r="I28" s="886">
        <v>0</v>
      </c>
      <c r="J28" s="863"/>
    </row>
    <row r="29" spans="1:10" ht="15">
      <c r="A29" s="874" t="s">
        <v>203</v>
      </c>
      <c r="B29" s="913">
        <v>9750</v>
      </c>
      <c r="C29" s="906">
        <v>0.1726</v>
      </c>
      <c r="D29" s="907">
        <v>40000</v>
      </c>
      <c r="E29" s="908">
        <v>0.1103</v>
      </c>
      <c r="F29" s="909">
        <v>0</v>
      </c>
      <c r="G29" s="914">
        <v>0</v>
      </c>
      <c r="H29" s="916">
        <v>17810</v>
      </c>
      <c r="I29" s="918">
        <v>5.6848</v>
      </c>
      <c r="J29" s="863"/>
    </row>
    <row r="30" spans="1:10" ht="15">
      <c r="A30" s="874" t="s">
        <v>204</v>
      </c>
      <c r="B30" s="913">
        <v>850</v>
      </c>
      <c r="C30" s="906">
        <v>0.3983</v>
      </c>
      <c r="D30" s="907">
        <v>25420</v>
      </c>
      <c r="E30" s="908">
        <v>0.1657</v>
      </c>
      <c r="F30" s="909"/>
      <c r="G30" s="914"/>
      <c r="H30" s="916"/>
      <c r="I30" s="919"/>
      <c r="J30" s="863"/>
    </row>
    <row r="31" spans="1:10" ht="15">
      <c r="A31" s="874" t="s">
        <v>205</v>
      </c>
      <c r="B31" s="913">
        <v>2700</v>
      </c>
      <c r="C31" s="906">
        <v>0.0424</v>
      </c>
      <c r="D31" s="907">
        <v>2270</v>
      </c>
      <c r="E31" s="908">
        <v>1.08</v>
      </c>
      <c r="F31" s="909"/>
      <c r="G31" s="914"/>
      <c r="H31" s="916"/>
      <c r="I31" s="919"/>
      <c r="J31" s="863"/>
    </row>
    <row r="32" spans="1:10" ht="15">
      <c r="A32" s="874" t="s">
        <v>206</v>
      </c>
      <c r="B32" s="913">
        <v>6000</v>
      </c>
      <c r="C32" s="906">
        <v>0.3192</v>
      </c>
      <c r="D32" s="907">
        <v>5910</v>
      </c>
      <c r="E32" s="908">
        <v>0.4146</v>
      </c>
      <c r="F32" s="909"/>
      <c r="G32" s="914"/>
      <c r="H32" s="916"/>
      <c r="I32" s="919"/>
      <c r="J32" s="863"/>
    </row>
    <row r="33" spans="1:10" ht="15">
      <c r="A33" s="874" t="s">
        <v>207</v>
      </c>
      <c r="B33" s="913">
        <v>11000</v>
      </c>
      <c r="C33" s="906">
        <v>0.2581</v>
      </c>
      <c r="D33" s="907">
        <v>40000</v>
      </c>
      <c r="E33" s="908">
        <v>0.07</v>
      </c>
      <c r="F33" s="920"/>
      <c r="G33" s="914"/>
      <c r="H33" s="916"/>
      <c r="I33" s="919"/>
      <c r="J33" s="863"/>
    </row>
    <row r="34" spans="1:10" ht="15">
      <c r="A34" s="888" t="s">
        <v>208</v>
      </c>
      <c r="B34" s="921">
        <v>25000</v>
      </c>
      <c r="C34" s="922">
        <v>0.0184</v>
      </c>
      <c r="D34" s="923">
        <v>25000</v>
      </c>
      <c r="E34" s="924">
        <v>0.0001</v>
      </c>
      <c r="F34" s="925"/>
      <c r="G34" s="926"/>
      <c r="H34" s="916"/>
      <c r="I34" s="919"/>
      <c r="J34" s="863"/>
    </row>
    <row r="35" spans="1:10" ht="15.75" thickBot="1">
      <c r="A35" s="927" t="s">
        <v>532</v>
      </c>
      <c r="B35" s="928">
        <f>SUM(B23:B34)</f>
        <v>315800</v>
      </c>
      <c r="C35" s="929">
        <v>0.05</v>
      </c>
      <c r="D35" s="930">
        <f>SUM(D23:D34)</f>
        <v>235950</v>
      </c>
      <c r="E35" s="931">
        <v>0.21</v>
      </c>
      <c r="F35" s="932">
        <f>SUM(F23:F34)</f>
        <v>64250</v>
      </c>
      <c r="G35" s="933"/>
      <c r="H35" s="934">
        <f>SUM(H23:H34)</f>
        <v>27810</v>
      </c>
      <c r="I35" s="935"/>
      <c r="J35" s="863"/>
    </row>
    <row r="36" spans="1:10" ht="16.5" thickBot="1" thickTop="1">
      <c r="A36" s="1658" t="s">
        <v>523</v>
      </c>
      <c r="B36" s="1646" t="s">
        <v>896</v>
      </c>
      <c r="C36" s="1647"/>
      <c r="D36" s="1647"/>
      <c r="E36" s="1647"/>
      <c r="F36" s="1647"/>
      <c r="G36" s="1648"/>
      <c r="H36" s="1660" t="s">
        <v>897</v>
      </c>
      <c r="I36" s="1661"/>
      <c r="J36" s="1662"/>
    </row>
    <row r="37" spans="1:10" ht="15.75" thickTop="1">
      <c r="A37" s="1659"/>
      <c r="B37" s="1649" t="s">
        <v>41</v>
      </c>
      <c r="C37" s="1650"/>
      <c r="D37" s="1663" t="s">
        <v>42</v>
      </c>
      <c r="E37" s="1664"/>
      <c r="F37" s="1663" t="s">
        <v>105</v>
      </c>
      <c r="G37" s="1665"/>
      <c r="H37" s="866" t="s">
        <v>41</v>
      </c>
      <c r="I37" s="936" t="s">
        <v>42</v>
      </c>
      <c r="J37" s="937" t="s">
        <v>105</v>
      </c>
    </row>
    <row r="38" spans="1:10" ht="25.5">
      <c r="A38" s="1659"/>
      <c r="B38" s="938" t="s">
        <v>78</v>
      </c>
      <c r="C38" s="938" t="s">
        <v>898</v>
      </c>
      <c r="D38" s="939" t="s">
        <v>78</v>
      </c>
      <c r="E38" s="940" t="s">
        <v>898</v>
      </c>
      <c r="F38" s="938" t="s">
        <v>78</v>
      </c>
      <c r="G38" s="941" t="s">
        <v>898</v>
      </c>
      <c r="H38" s="872" t="s">
        <v>78</v>
      </c>
      <c r="I38" s="869" t="s">
        <v>78</v>
      </c>
      <c r="J38" s="942" t="s">
        <v>78</v>
      </c>
    </row>
    <row r="39" spans="1:10" ht="15">
      <c r="A39" s="874" t="s">
        <v>197</v>
      </c>
      <c r="B39" s="943" t="s">
        <v>103</v>
      </c>
      <c r="C39" s="944" t="s">
        <v>103</v>
      </c>
      <c r="D39" s="945">
        <v>57250</v>
      </c>
      <c r="E39" s="946">
        <v>1.39</v>
      </c>
      <c r="F39" s="943">
        <v>5000</v>
      </c>
      <c r="G39" s="947">
        <v>1.39</v>
      </c>
      <c r="H39" s="880">
        <v>0</v>
      </c>
      <c r="I39" s="948">
        <v>0</v>
      </c>
      <c r="J39" s="881">
        <v>0</v>
      </c>
    </row>
    <row r="40" spans="1:10" ht="15">
      <c r="A40" s="874" t="s">
        <v>198</v>
      </c>
      <c r="B40" s="949">
        <v>20000</v>
      </c>
      <c r="C40" s="950">
        <v>0.6911</v>
      </c>
      <c r="D40" s="951">
        <v>0</v>
      </c>
      <c r="E40" s="952" t="s">
        <v>103</v>
      </c>
      <c r="F40" s="953">
        <v>50</v>
      </c>
      <c r="G40" s="954">
        <v>2.6</v>
      </c>
      <c r="H40" s="880">
        <v>0</v>
      </c>
      <c r="I40" s="948">
        <v>0</v>
      </c>
      <c r="J40" s="881">
        <v>0</v>
      </c>
    </row>
    <row r="41" spans="1:10" ht="15">
      <c r="A41" s="874" t="s">
        <v>199</v>
      </c>
      <c r="B41" s="949">
        <v>20000</v>
      </c>
      <c r="C41" s="950">
        <v>0.67</v>
      </c>
      <c r="D41" s="951">
        <v>0</v>
      </c>
      <c r="E41" s="952" t="s">
        <v>103</v>
      </c>
      <c r="F41" s="955" t="s">
        <v>103</v>
      </c>
      <c r="G41" s="956" t="s">
        <v>103</v>
      </c>
      <c r="H41" s="880">
        <v>0</v>
      </c>
      <c r="I41" s="948">
        <v>0</v>
      </c>
      <c r="J41" s="886">
        <v>7750</v>
      </c>
    </row>
    <row r="42" spans="1:10" ht="15">
      <c r="A42" s="874" t="s">
        <v>200</v>
      </c>
      <c r="B42" s="957" t="s">
        <v>103</v>
      </c>
      <c r="C42" s="944" t="s">
        <v>103</v>
      </c>
      <c r="D42" s="958">
        <v>100000</v>
      </c>
      <c r="E42" s="946">
        <v>0.87</v>
      </c>
      <c r="F42" s="955" t="s">
        <v>103</v>
      </c>
      <c r="G42" s="956" t="s">
        <v>103</v>
      </c>
      <c r="H42" s="880">
        <v>0</v>
      </c>
      <c r="I42" s="948">
        <v>0</v>
      </c>
      <c r="J42" s="886">
        <v>2300</v>
      </c>
    </row>
    <row r="43" spans="1:10" ht="15">
      <c r="A43" s="874" t="s">
        <v>201</v>
      </c>
      <c r="B43" s="949">
        <v>15000</v>
      </c>
      <c r="C43" s="950">
        <v>0.21</v>
      </c>
      <c r="D43" s="959">
        <v>26150</v>
      </c>
      <c r="E43" s="952">
        <v>1.08</v>
      </c>
      <c r="F43" s="955" t="s">
        <v>103</v>
      </c>
      <c r="G43" s="956" t="s">
        <v>103</v>
      </c>
      <c r="H43" s="885">
        <v>0</v>
      </c>
      <c r="I43" s="948">
        <v>0</v>
      </c>
      <c r="J43" s="886">
        <v>0</v>
      </c>
    </row>
    <row r="44" spans="1:10" ht="15">
      <c r="A44" s="874" t="s">
        <v>202</v>
      </c>
      <c r="B44" s="949">
        <v>20000</v>
      </c>
      <c r="C44" s="950">
        <v>0.2</v>
      </c>
      <c r="D44" s="959">
        <v>15000</v>
      </c>
      <c r="E44" s="952">
        <v>0.81</v>
      </c>
      <c r="F44" s="955">
        <v>2000</v>
      </c>
      <c r="G44" s="960">
        <v>1.5999</v>
      </c>
      <c r="H44" s="880">
        <v>0</v>
      </c>
      <c r="I44" s="961">
        <v>0</v>
      </c>
      <c r="J44" s="886">
        <v>3930</v>
      </c>
    </row>
    <row r="45" spans="1:10" ht="15">
      <c r="A45" s="874" t="s">
        <v>203</v>
      </c>
      <c r="B45" s="949">
        <v>5000</v>
      </c>
      <c r="C45" s="950">
        <v>0.69</v>
      </c>
      <c r="D45" s="951">
        <v>60000</v>
      </c>
      <c r="E45" s="952">
        <v>0.48</v>
      </c>
      <c r="F45" s="955" t="s">
        <v>103</v>
      </c>
      <c r="G45" s="954">
        <v>0</v>
      </c>
      <c r="H45" s="880">
        <v>210</v>
      </c>
      <c r="I45" s="961">
        <v>0</v>
      </c>
      <c r="J45" s="886">
        <v>40846</v>
      </c>
    </row>
    <row r="46" spans="1:10" ht="15">
      <c r="A46" s="874" t="s">
        <v>204</v>
      </c>
      <c r="B46" s="949">
        <v>5000</v>
      </c>
      <c r="C46" s="950">
        <v>0.86</v>
      </c>
      <c r="D46" s="959">
        <v>39100</v>
      </c>
      <c r="E46" s="952">
        <v>0.39</v>
      </c>
      <c r="F46" s="955"/>
      <c r="G46" s="960"/>
      <c r="H46" s="880">
        <v>1510</v>
      </c>
      <c r="I46" s="961">
        <v>0</v>
      </c>
      <c r="J46" s="881"/>
    </row>
    <row r="47" spans="1:10" ht="15">
      <c r="A47" s="874" t="s">
        <v>205</v>
      </c>
      <c r="B47" s="949">
        <v>10000</v>
      </c>
      <c r="C47" s="950">
        <v>0.72</v>
      </c>
      <c r="D47" s="959">
        <v>0</v>
      </c>
      <c r="E47" s="952" t="s">
        <v>103</v>
      </c>
      <c r="F47" s="955"/>
      <c r="G47" s="960"/>
      <c r="H47" s="880">
        <v>4900</v>
      </c>
      <c r="I47" s="961">
        <v>2650</v>
      </c>
      <c r="J47" s="962"/>
    </row>
    <row r="48" spans="1:10" ht="15">
      <c r="A48" s="874" t="s">
        <v>206</v>
      </c>
      <c r="B48" s="949">
        <v>10000</v>
      </c>
      <c r="C48" s="950">
        <v>0.79</v>
      </c>
      <c r="D48" s="959">
        <v>0</v>
      </c>
      <c r="E48" s="952" t="s">
        <v>103</v>
      </c>
      <c r="F48" s="955"/>
      <c r="G48" s="960"/>
      <c r="H48" s="880">
        <v>1250</v>
      </c>
      <c r="I48" s="961">
        <v>5900</v>
      </c>
      <c r="J48" s="962"/>
    </row>
    <row r="49" spans="1:10" ht="15">
      <c r="A49" s="874" t="s">
        <v>207</v>
      </c>
      <c r="B49" s="957" t="s">
        <v>103</v>
      </c>
      <c r="C49" s="944" t="s">
        <v>103</v>
      </c>
      <c r="D49" s="959">
        <v>0</v>
      </c>
      <c r="E49" s="952" t="s">
        <v>103</v>
      </c>
      <c r="F49" s="955"/>
      <c r="G49" s="960"/>
      <c r="H49" s="880">
        <v>2340</v>
      </c>
      <c r="I49" s="961">
        <v>0</v>
      </c>
      <c r="J49" s="881"/>
    </row>
    <row r="50" spans="1:10" ht="15.75" thickBot="1">
      <c r="A50" s="963" t="s">
        <v>208</v>
      </c>
      <c r="B50" s="964">
        <v>50000</v>
      </c>
      <c r="C50" s="965">
        <v>0.24</v>
      </c>
      <c r="D50" s="966">
        <v>0</v>
      </c>
      <c r="E50" s="967" t="s">
        <v>103</v>
      </c>
      <c r="F50" s="968"/>
      <c r="G50" s="969"/>
      <c r="H50" s="880">
        <v>100</v>
      </c>
      <c r="I50" s="961">
        <v>5480</v>
      </c>
      <c r="J50" s="962"/>
    </row>
    <row r="51" spans="1:10" ht="16.5" thickBot="1" thickTop="1">
      <c r="A51" s="970" t="s">
        <v>532</v>
      </c>
      <c r="B51" s="971">
        <f>SUM(B39:B50)</f>
        <v>155000</v>
      </c>
      <c r="C51" s="971">
        <v>0.45</v>
      </c>
      <c r="D51" s="971">
        <f>SUM(D39:D50)</f>
        <v>297500</v>
      </c>
      <c r="E51" s="971">
        <v>0.85</v>
      </c>
      <c r="F51" s="971">
        <f>SUM(F39:F50)</f>
        <v>7050</v>
      </c>
      <c r="G51" s="972"/>
      <c r="H51" s="973">
        <f>SUM(H39:H50)</f>
        <v>10310</v>
      </c>
      <c r="I51" s="974">
        <f>SUM(I39:I50)</f>
        <v>14030</v>
      </c>
      <c r="J51" s="975">
        <f>SUM(J39:J50)</f>
        <v>54826</v>
      </c>
    </row>
    <row r="52" spans="1:10" ht="15.75" thickTop="1">
      <c r="A52" s="1643" t="s">
        <v>523</v>
      </c>
      <c r="B52" s="1646" t="s">
        <v>899</v>
      </c>
      <c r="C52" s="1647"/>
      <c r="D52" s="1647"/>
      <c r="E52" s="1648"/>
      <c r="F52" s="901"/>
      <c r="G52" s="901"/>
      <c r="H52" s="863"/>
      <c r="I52" s="976"/>
      <c r="J52" s="863"/>
    </row>
    <row r="53" spans="1:10" ht="15">
      <c r="A53" s="1644"/>
      <c r="B53" s="1649" t="s">
        <v>900</v>
      </c>
      <c r="C53" s="1650"/>
      <c r="D53" s="1649" t="s">
        <v>901</v>
      </c>
      <c r="E53" s="1651"/>
      <c r="F53" s="1652"/>
      <c r="G53" s="1653"/>
      <c r="H53" s="863"/>
      <c r="I53" s="863"/>
      <c r="J53" s="863"/>
    </row>
    <row r="54" spans="1:10" ht="15">
      <c r="A54" s="1644"/>
      <c r="B54" s="1654" t="s">
        <v>105</v>
      </c>
      <c r="C54" s="1655"/>
      <c r="D54" s="1656" t="s">
        <v>105</v>
      </c>
      <c r="E54" s="1657"/>
      <c r="F54" s="977"/>
      <c r="G54" s="978"/>
      <c r="H54" s="863"/>
      <c r="I54" s="863"/>
      <c r="J54" s="863"/>
    </row>
    <row r="55" spans="1:10" ht="25.5">
      <c r="A55" s="1645"/>
      <c r="B55" s="938" t="s">
        <v>78</v>
      </c>
      <c r="C55" s="938" t="s">
        <v>898</v>
      </c>
      <c r="D55" s="939" t="s">
        <v>78</v>
      </c>
      <c r="E55" s="979" t="s">
        <v>902</v>
      </c>
      <c r="F55" s="977"/>
      <c r="G55" s="978"/>
      <c r="H55" s="863"/>
      <c r="I55" s="863"/>
      <c r="J55" s="863"/>
    </row>
    <row r="56" spans="1:10" ht="15">
      <c r="A56" s="874" t="s">
        <v>197</v>
      </c>
      <c r="B56" s="955">
        <v>16450</v>
      </c>
      <c r="C56" s="950">
        <v>0.30331276595744683</v>
      </c>
      <c r="D56" s="951" t="s">
        <v>103</v>
      </c>
      <c r="E56" s="980" t="s">
        <v>103</v>
      </c>
      <c r="F56" s="981"/>
      <c r="G56" s="982"/>
      <c r="H56" s="863"/>
      <c r="I56" s="863"/>
      <c r="J56" s="863"/>
    </row>
    <row r="57" spans="1:10" ht="15">
      <c r="A57" s="874" t="s">
        <v>198</v>
      </c>
      <c r="B57" s="955">
        <v>10000</v>
      </c>
      <c r="C57" s="950">
        <v>2.1015</v>
      </c>
      <c r="D57" s="951">
        <v>10</v>
      </c>
      <c r="E57" s="983">
        <v>3.7223</v>
      </c>
      <c r="F57" s="984"/>
      <c r="G57" s="985"/>
      <c r="H57" s="863"/>
      <c r="I57" s="863"/>
      <c r="J57" s="863"/>
    </row>
    <row r="58" spans="1:10" ht="15">
      <c r="A58" s="874" t="s">
        <v>199</v>
      </c>
      <c r="B58" s="955" t="s">
        <v>103</v>
      </c>
      <c r="C58" s="950" t="s">
        <v>103</v>
      </c>
      <c r="D58" s="958" t="s">
        <v>103</v>
      </c>
      <c r="E58" s="983" t="s">
        <v>103</v>
      </c>
      <c r="F58" s="986"/>
      <c r="G58" s="985"/>
      <c r="H58" s="863"/>
      <c r="I58" s="863"/>
      <c r="J58" s="863"/>
    </row>
    <row r="59" spans="1:10" ht="15">
      <c r="A59" s="874" t="s">
        <v>200</v>
      </c>
      <c r="B59" s="955" t="s">
        <v>103</v>
      </c>
      <c r="C59" s="950" t="s">
        <v>103</v>
      </c>
      <c r="D59" s="958" t="s">
        <v>103</v>
      </c>
      <c r="E59" s="983" t="s">
        <v>103</v>
      </c>
      <c r="F59" s="981"/>
      <c r="G59" s="987"/>
      <c r="H59" s="863"/>
      <c r="I59" s="863"/>
      <c r="J59" s="863"/>
    </row>
    <row r="60" spans="1:10" ht="15">
      <c r="A60" s="874" t="s">
        <v>201</v>
      </c>
      <c r="B60" s="955" t="s">
        <v>103</v>
      </c>
      <c r="C60" s="950" t="s">
        <v>103</v>
      </c>
      <c r="D60" s="958" t="s">
        <v>103</v>
      </c>
      <c r="E60" s="983" t="s">
        <v>103</v>
      </c>
      <c r="F60" s="986"/>
      <c r="G60" s="988"/>
      <c r="H60" s="863"/>
      <c r="I60" s="863"/>
      <c r="J60" s="863"/>
    </row>
    <row r="61" spans="1:10" ht="15">
      <c r="A61" s="874" t="s">
        <v>202</v>
      </c>
      <c r="B61" s="955">
        <v>3350</v>
      </c>
      <c r="C61" s="950">
        <v>0.889</v>
      </c>
      <c r="D61" s="959">
        <v>5390</v>
      </c>
      <c r="E61" s="983">
        <v>4.8719</v>
      </c>
      <c r="F61" s="986"/>
      <c r="G61" s="988"/>
      <c r="H61" s="863"/>
      <c r="I61" s="863"/>
      <c r="J61" s="863"/>
    </row>
    <row r="62" spans="1:10" ht="15">
      <c r="A62" s="874" t="s">
        <v>203</v>
      </c>
      <c r="B62" s="955" t="s">
        <v>103</v>
      </c>
      <c r="C62" s="950" t="s">
        <v>103</v>
      </c>
      <c r="D62" s="958" t="s">
        <v>103</v>
      </c>
      <c r="E62" s="983" t="s">
        <v>103</v>
      </c>
      <c r="F62" s="986"/>
      <c r="G62" s="985"/>
      <c r="H62" s="989"/>
      <c r="I62" s="863"/>
      <c r="J62" s="863"/>
    </row>
    <row r="63" spans="1:10" ht="15">
      <c r="A63" s="874" t="s">
        <v>204</v>
      </c>
      <c r="B63" s="955"/>
      <c r="C63" s="950"/>
      <c r="D63" s="959"/>
      <c r="E63" s="983"/>
      <c r="F63" s="986"/>
      <c r="G63" s="988"/>
      <c r="H63" s="989"/>
      <c r="I63" s="863"/>
      <c r="J63" s="863"/>
    </row>
    <row r="64" spans="1:10" ht="15">
      <c r="A64" s="874" t="s">
        <v>205</v>
      </c>
      <c r="B64" s="955"/>
      <c r="C64" s="950"/>
      <c r="D64" s="959"/>
      <c r="E64" s="983"/>
      <c r="F64" s="986"/>
      <c r="G64" s="988"/>
      <c r="H64" s="863"/>
      <c r="I64" s="863"/>
      <c r="J64" s="863"/>
    </row>
    <row r="65" spans="1:10" ht="15">
      <c r="A65" s="874" t="s">
        <v>206</v>
      </c>
      <c r="B65" s="955"/>
      <c r="C65" s="950"/>
      <c r="D65" s="959"/>
      <c r="E65" s="983"/>
      <c r="F65" s="986"/>
      <c r="G65" s="988"/>
      <c r="H65" s="863"/>
      <c r="I65" s="863"/>
      <c r="J65" s="863"/>
    </row>
    <row r="66" spans="1:10" ht="15">
      <c r="A66" s="874" t="s">
        <v>207</v>
      </c>
      <c r="B66" s="990"/>
      <c r="C66" s="944"/>
      <c r="D66" s="959"/>
      <c r="E66" s="983"/>
      <c r="F66" s="986"/>
      <c r="G66" s="988"/>
      <c r="H66" s="863"/>
      <c r="I66" s="863"/>
      <c r="J66" s="863"/>
    </row>
    <row r="67" spans="1:10" ht="15.75" thickBot="1">
      <c r="A67" s="963" t="s">
        <v>208</v>
      </c>
      <c r="B67" s="968"/>
      <c r="C67" s="965"/>
      <c r="D67" s="966"/>
      <c r="E67" s="991"/>
      <c r="F67" s="986"/>
      <c r="G67" s="987"/>
      <c r="H67" s="989"/>
      <c r="I67" s="863"/>
      <c r="J67" s="863"/>
    </row>
    <row r="68" spans="1:10" ht="16.5" thickBot="1" thickTop="1">
      <c r="A68" s="970" t="s">
        <v>532</v>
      </c>
      <c r="B68" s="971">
        <f>SUM(B56:B67)</f>
        <v>29800</v>
      </c>
      <c r="C68" s="971"/>
      <c r="D68" s="971">
        <f>SUM(D56:D67)</f>
        <v>5400</v>
      </c>
      <c r="E68" s="992"/>
      <c r="F68" s="993"/>
      <c r="G68" s="994"/>
      <c r="H68" s="995"/>
      <c r="I68" s="863"/>
      <c r="J68" s="863"/>
    </row>
    <row r="69" spans="1:10" ht="15.75" thickTop="1">
      <c r="A69" s="996" t="s">
        <v>903</v>
      </c>
      <c r="B69" s="863"/>
      <c r="C69" s="863"/>
      <c r="D69" s="863"/>
      <c r="E69" s="863"/>
      <c r="F69" s="863"/>
      <c r="G69" s="863"/>
      <c r="H69" s="863"/>
      <c r="I69" s="863"/>
      <c r="J69" s="863"/>
    </row>
  </sheetData>
  <sheetProtection/>
  <mergeCells count="29">
    <mergeCell ref="A1:J1"/>
    <mergeCell ref="A2:J2"/>
    <mergeCell ref="B4:G4"/>
    <mergeCell ref="H4:I4"/>
    <mergeCell ref="A5:A6"/>
    <mergeCell ref="B5:C5"/>
    <mergeCell ref="D5:E5"/>
    <mergeCell ref="F5:G5"/>
    <mergeCell ref="H5:I5"/>
    <mergeCell ref="B20:G20"/>
    <mergeCell ref="H20:I20"/>
    <mergeCell ref="A21:A22"/>
    <mergeCell ref="B21:C21"/>
    <mergeCell ref="D21:E21"/>
    <mergeCell ref="F21:G21"/>
    <mergeCell ref="H21:I21"/>
    <mergeCell ref="A36:A38"/>
    <mergeCell ref="B36:G36"/>
    <mergeCell ref="H36:J36"/>
    <mergeCell ref="B37:C37"/>
    <mergeCell ref="D37:E37"/>
    <mergeCell ref="F37:G37"/>
    <mergeCell ref="A52:A55"/>
    <mergeCell ref="B52:E52"/>
    <mergeCell ref="B53:C53"/>
    <mergeCell ref="D53:E53"/>
    <mergeCell ref="F53:G53"/>
    <mergeCell ref="B54:C54"/>
    <mergeCell ref="D54:E54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1">
      <selection activeCell="G22" sqref="G22"/>
    </sheetView>
  </sheetViews>
  <sheetFormatPr defaultColWidth="9.140625" defaultRowHeight="15"/>
  <cols>
    <col min="2" max="17" width="11.28125" style="0" customWidth="1"/>
  </cols>
  <sheetData>
    <row r="1" spans="1:17" ht="15">
      <c r="A1" s="1676" t="s">
        <v>966</v>
      </c>
      <c r="B1" s="1676"/>
      <c r="C1" s="1676"/>
      <c r="D1" s="1676"/>
      <c r="E1" s="1676"/>
      <c r="F1" s="1676"/>
      <c r="G1" s="1676"/>
      <c r="H1" s="1676"/>
      <c r="I1" s="1676"/>
      <c r="J1" s="1676"/>
      <c r="K1" s="1676"/>
      <c r="L1" s="1676"/>
      <c r="M1" s="1676"/>
      <c r="N1" s="1676"/>
      <c r="O1" s="1676"/>
      <c r="P1" s="1676"/>
      <c r="Q1" s="1676"/>
    </row>
    <row r="2" spans="1:17" ht="15.75">
      <c r="A2" s="1677" t="s">
        <v>36</v>
      </c>
      <c r="B2" s="1677"/>
      <c r="C2" s="1677"/>
      <c r="D2" s="1677"/>
      <c r="E2" s="1677"/>
      <c r="F2" s="1677"/>
      <c r="G2" s="1677"/>
      <c r="H2" s="1677"/>
      <c r="I2" s="1677"/>
      <c r="J2" s="1677"/>
      <c r="K2" s="1677"/>
      <c r="L2" s="1677"/>
      <c r="M2" s="1677"/>
      <c r="N2" s="1677"/>
      <c r="O2" s="1677"/>
      <c r="P2" s="1677"/>
      <c r="Q2" s="1677"/>
    </row>
    <row r="3" spans="1:17" ht="15.75" thickBot="1">
      <c r="A3" s="1135"/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  <c r="Q3" s="1136" t="s">
        <v>967</v>
      </c>
    </row>
    <row r="4" spans="1:17" ht="15.75" thickTop="1">
      <c r="A4" s="1698" t="s">
        <v>523</v>
      </c>
      <c r="B4" s="1700" t="s">
        <v>968</v>
      </c>
      <c r="C4" s="1701"/>
      <c r="D4" s="1701"/>
      <c r="E4" s="1701"/>
      <c r="F4" s="1701"/>
      <c r="G4" s="1701"/>
      <c r="H4" s="1701"/>
      <c r="I4" s="1701"/>
      <c r="J4" s="1701"/>
      <c r="K4" s="1701"/>
      <c r="L4" s="1701"/>
      <c r="M4" s="1702"/>
      <c r="N4" s="1703" t="s">
        <v>969</v>
      </c>
      <c r="O4" s="1701"/>
      <c r="P4" s="1701"/>
      <c r="Q4" s="1702"/>
    </row>
    <row r="5" spans="1:17" ht="15">
      <c r="A5" s="1699"/>
      <c r="B5" s="1685" t="s">
        <v>42</v>
      </c>
      <c r="C5" s="1686"/>
      <c r="D5" s="1686"/>
      <c r="E5" s="1686"/>
      <c r="F5" s="1686"/>
      <c r="G5" s="1686"/>
      <c r="H5" s="1685" t="s">
        <v>105</v>
      </c>
      <c r="I5" s="1686"/>
      <c r="J5" s="1686"/>
      <c r="K5" s="1686"/>
      <c r="L5" s="1686"/>
      <c r="M5" s="1686"/>
      <c r="N5" s="1687" t="s">
        <v>42</v>
      </c>
      <c r="O5" s="1688"/>
      <c r="P5" s="1691" t="s">
        <v>105</v>
      </c>
      <c r="Q5" s="1692"/>
    </row>
    <row r="6" spans="1:17" ht="15">
      <c r="A6" s="1699"/>
      <c r="B6" s="1695" t="s">
        <v>970</v>
      </c>
      <c r="C6" s="1696"/>
      <c r="D6" s="1695" t="s">
        <v>971</v>
      </c>
      <c r="E6" s="1696"/>
      <c r="F6" s="1697" t="s">
        <v>972</v>
      </c>
      <c r="G6" s="1697"/>
      <c r="H6" s="1695" t="s">
        <v>970</v>
      </c>
      <c r="I6" s="1696"/>
      <c r="J6" s="1695" t="s">
        <v>971</v>
      </c>
      <c r="K6" s="1696"/>
      <c r="L6" s="1697" t="s">
        <v>972</v>
      </c>
      <c r="M6" s="1697"/>
      <c r="N6" s="1689"/>
      <c r="O6" s="1690"/>
      <c r="P6" s="1693"/>
      <c r="Q6" s="1694"/>
    </row>
    <row r="7" spans="1:17" ht="15">
      <c r="A7" s="1699"/>
      <c r="B7" s="1137" t="s">
        <v>973</v>
      </c>
      <c r="C7" s="1137" t="s">
        <v>974</v>
      </c>
      <c r="D7" s="1137" t="s">
        <v>973</v>
      </c>
      <c r="E7" s="1137" t="s">
        <v>974</v>
      </c>
      <c r="F7" s="1137" t="s">
        <v>973</v>
      </c>
      <c r="G7" s="1138" t="s">
        <v>974</v>
      </c>
      <c r="H7" s="1137" t="s">
        <v>973</v>
      </c>
      <c r="I7" s="1137" t="s">
        <v>974</v>
      </c>
      <c r="J7" s="1137" t="s">
        <v>973</v>
      </c>
      <c r="K7" s="1137" t="s">
        <v>974</v>
      </c>
      <c r="L7" s="1137" t="s">
        <v>973</v>
      </c>
      <c r="M7" s="1139" t="s">
        <v>974</v>
      </c>
      <c r="N7" s="1140" t="s">
        <v>969</v>
      </c>
      <c r="O7" s="1141" t="s">
        <v>975</v>
      </c>
      <c r="P7" s="1142" t="s">
        <v>969</v>
      </c>
      <c r="Q7" s="1143" t="s">
        <v>975</v>
      </c>
    </row>
    <row r="8" spans="1:17" ht="15">
      <c r="A8" s="874" t="s">
        <v>197</v>
      </c>
      <c r="B8" s="1144">
        <v>332.5</v>
      </c>
      <c r="C8" s="1145">
        <v>34039.025</v>
      </c>
      <c r="D8" s="1146">
        <v>0</v>
      </c>
      <c r="E8" s="1147">
        <v>0</v>
      </c>
      <c r="F8" s="1144">
        <v>332.5</v>
      </c>
      <c r="G8" s="1145">
        <v>34039.025</v>
      </c>
      <c r="H8" s="1145">
        <v>220.8</v>
      </c>
      <c r="I8" s="1148">
        <v>23629.293</v>
      </c>
      <c r="J8" s="1144">
        <v>0</v>
      </c>
      <c r="K8" s="1144">
        <v>0</v>
      </c>
      <c r="L8" s="1147">
        <f aca="true" t="shared" si="0" ref="L8:M14">H8-J8</f>
        <v>220.8</v>
      </c>
      <c r="M8" s="1149">
        <f t="shared" si="0"/>
        <v>23629.293</v>
      </c>
      <c r="N8" s="1150">
        <v>20502.489999999998</v>
      </c>
      <c r="O8" s="1151">
        <v>320</v>
      </c>
      <c r="P8" s="1152">
        <v>17436.95</v>
      </c>
      <c r="Q8" s="1153">
        <v>260</v>
      </c>
    </row>
    <row r="9" spans="1:17" ht="15">
      <c r="A9" s="874" t="s">
        <v>198</v>
      </c>
      <c r="B9" s="1144">
        <v>376.9</v>
      </c>
      <c r="C9" s="1145">
        <v>39886.57000000001</v>
      </c>
      <c r="D9" s="1154">
        <v>0</v>
      </c>
      <c r="E9" s="1155">
        <v>0</v>
      </c>
      <c r="F9" s="1144">
        <v>376.9</v>
      </c>
      <c r="G9" s="1145">
        <v>39886.57000000001</v>
      </c>
      <c r="H9" s="1145">
        <v>316.7</v>
      </c>
      <c r="I9" s="1144">
        <v>33874</v>
      </c>
      <c r="J9" s="1144">
        <v>0</v>
      </c>
      <c r="K9" s="1144">
        <v>0</v>
      </c>
      <c r="L9" s="1147">
        <f t="shared" si="0"/>
        <v>316.7</v>
      </c>
      <c r="M9" s="1149">
        <f t="shared" si="0"/>
        <v>33874</v>
      </c>
      <c r="N9" s="1150">
        <v>14577.730000000001</v>
      </c>
      <c r="O9" s="1151">
        <v>220</v>
      </c>
      <c r="P9" s="1152">
        <v>25398.68</v>
      </c>
      <c r="Q9" s="1153">
        <v>380</v>
      </c>
    </row>
    <row r="10" spans="1:17" ht="15">
      <c r="A10" s="874" t="s">
        <v>199</v>
      </c>
      <c r="B10" s="1144">
        <v>416.5</v>
      </c>
      <c r="C10" s="1145">
        <v>43534.91575</v>
      </c>
      <c r="D10" s="1154">
        <v>0</v>
      </c>
      <c r="E10" s="1155">
        <v>0</v>
      </c>
      <c r="F10" s="1144">
        <v>416.5</v>
      </c>
      <c r="G10" s="1145">
        <v>43534.91575</v>
      </c>
      <c r="H10" s="1145">
        <v>388.40000000000003</v>
      </c>
      <c r="I10" s="1144">
        <v>41431.7385</v>
      </c>
      <c r="J10" s="1144">
        <v>0</v>
      </c>
      <c r="K10" s="1144">
        <v>0</v>
      </c>
      <c r="L10" s="1147">
        <f t="shared" si="0"/>
        <v>388.40000000000003</v>
      </c>
      <c r="M10" s="1149">
        <f t="shared" si="0"/>
        <v>41431.7385</v>
      </c>
      <c r="N10" s="1156">
        <v>3920.35</v>
      </c>
      <c r="O10" s="1157">
        <v>60</v>
      </c>
      <c r="P10" s="1158">
        <v>17327.564</v>
      </c>
      <c r="Q10" s="1159">
        <v>260</v>
      </c>
    </row>
    <row r="11" spans="1:17" ht="15">
      <c r="A11" s="874" t="s">
        <v>200</v>
      </c>
      <c r="B11" s="1144">
        <v>350.5</v>
      </c>
      <c r="C11" s="1145">
        <v>36816.6</v>
      </c>
      <c r="D11" s="1154">
        <v>0</v>
      </c>
      <c r="E11" s="1155">
        <v>0</v>
      </c>
      <c r="F11" s="1144">
        <v>350.5</v>
      </c>
      <c r="G11" s="1145">
        <v>36816.6</v>
      </c>
      <c r="H11" s="1145">
        <v>364.4</v>
      </c>
      <c r="I11" s="1144">
        <v>38936.5</v>
      </c>
      <c r="J11" s="1144">
        <v>0</v>
      </c>
      <c r="K11" s="1144">
        <v>0</v>
      </c>
      <c r="L11" s="1147">
        <f t="shared" si="0"/>
        <v>364.4</v>
      </c>
      <c r="M11" s="1149">
        <f t="shared" si="0"/>
        <v>38936.5</v>
      </c>
      <c r="N11" s="1156">
        <v>10494.960000000001</v>
      </c>
      <c r="O11" s="1157">
        <v>160</v>
      </c>
      <c r="P11" s="1158">
        <v>26715.894</v>
      </c>
      <c r="Q11" s="1159">
        <v>400</v>
      </c>
    </row>
    <row r="12" spans="1:17" ht="15">
      <c r="A12" s="874" t="s">
        <v>201</v>
      </c>
      <c r="B12" s="1144">
        <v>399.75</v>
      </c>
      <c r="C12" s="1145">
        <v>42556.17225</v>
      </c>
      <c r="D12" s="1154">
        <v>0</v>
      </c>
      <c r="E12" s="1155">
        <v>0</v>
      </c>
      <c r="F12" s="1144">
        <v>399.75</v>
      </c>
      <c r="G12" s="1145">
        <v>42556.17225</v>
      </c>
      <c r="H12" s="1145">
        <v>348.3625</v>
      </c>
      <c r="I12" s="1144">
        <v>37894.31125</v>
      </c>
      <c r="J12" s="1144">
        <v>0</v>
      </c>
      <c r="K12" s="1144">
        <v>0</v>
      </c>
      <c r="L12" s="1147">
        <f t="shared" si="0"/>
        <v>348.3625</v>
      </c>
      <c r="M12" s="1149">
        <f t="shared" si="0"/>
        <v>37894.31125</v>
      </c>
      <c r="N12" s="1156">
        <v>19977.3</v>
      </c>
      <c r="O12" s="1157">
        <v>300</v>
      </c>
      <c r="P12" s="1158">
        <v>17714.03</v>
      </c>
      <c r="Q12" s="1159">
        <v>260</v>
      </c>
    </row>
    <row r="13" spans="1:17" ht="15">
      <c r="A13" s="874" t="s">
        <v>202</v>
      </c>
      <c r="B13" s="1144">
        <v>349.925</v>
      </c>
      <c r="C13" s="1145">
        <v>37301.54475</v>
      </c>
      <c r="D13" s="1154">
        <v>0</v>
      </c>
      <c r="E13" s="1155">
        <v>0</v>
      </c>
      <c r="F13" s="1144">
        <v>349.925</v>
      </c>
      <c r="G13" s="1145">
        <v>37301.54475</v>
      </c>
      <c r="H13" s="1145">
        <v>400.59</v>
      </c>
      <c r="I13" s="1144">
        <v>43581</v>
      </c>
      <c r="J13" s="1144">
        <v>0</v>
      </c>
      <c r="K13" s="1144">
        <v>0</v>
      </c>
      <c r="L13" s="1147">
        <f t="shared" si="0"/>
        <v>400.59</v>
      </c>
      <c r="M13" s="1149">
        <f t="shared" si="0"/>
        <v>43581</v>
      </c>
      <c r="N13" s="1156">
        <v>18644.694000000003</v>
      </c>
      <c r="O13" s="1157">
        <v>280</v>
      </c>
      <c r="P13" s="1158">
        <v>28516.7</v>
      </c>
      <c r="Q13" s="1159">
        <v>420</v>
      </c>
    </row>
    <row r="14" spans="1:17" ht="15">
      <c r="A14" s="874" t="s">
        <v>203</v>
      </c>
      <c r="B14" s="1160">
        <v>318.02500000000003</v>
      </c>
      <c r="C14" s="1145">
        <v>34486.87075</v>
      </c>
      <c r="D14" s="1154">
        <v>0</v>
      </c>
      <c r="E14" s="1155">
        <v>0</v>
      </c>
      <c r="F14" s="1144">
        <v>318.02500000000003</v>
      </c>
      <c r="G14" s="1145">
        <v>34486.87075</v>
      </c>
      <c r="H14" s="1145">
        <v>292.5</v>
      </c>
      <c r="I14" s="1144">
        <v>31770.9</v>
      </c>
      <c r="J14" s="1144">
        <v>0</v>
      </c>
      <c r="K14" s="1144">
        <v>0</v>
      </c>
      <c r="L14" s="1147">
        <f t="shared" si="0"/>
        <v>292.5</v>
      </c>
      <c r="M14" s="1149">
        <f t="shared" si="0"/>
        <v>31770.9</v>
      </c>
      <c r="N14" s="1156">
        <v>24380.4</v>
      </c>
      <c r="O14" s="1157">
        <v>380</v>
      </c>
      <c r="P14" s="1158">
        <v>24419.64</v>
      </c>
      <c r="Q14" s="1159">
        <v>380</v>
      </c>
    </row>
    <row r="15" spans="1:17" ht="15">
      <c r="A15" s="874" t="s">
        <v>204</v>
      </c>
      <c r="B15" s="1160">
        <v>346.25</v>
      </c>
      <c r="C15" s="1145">
        <v>37711.87299999999</v>
      </c>
      <c r="D15" s="1154">
        <v>0</v>
      </c>
      <c r="E15" s="1155">
        <v>0</v>
      </c>
      <c r="F15" s="1144">
        <v>346.25</v>
      </c>
      <c r="G15" s="1145">
        <v>37711.87299999999</v>
      </c>
      <c r="H15" s="1144"/>
      <c r="I15" s="1144"/>
      <c r="J15" s="1144"/>
      <c r="K15" s="1145"/>
      <c r="L15" s="1144"/>
      <c r="M15" s="1149"/>
      <c r="N15" s="1156">
        <v>17732.1</v>
      </c>
      <c r="O15" s="1157">
        <v>260</v>
      </c>
      <c r="P15" s="1158"/>
      <c r="Q15" s="1159"/>
    </row>
    <row r="16" spans="1:17" ht="15">
      <c r="A16" s="874" t="s">
        <v>205</v>
      </c>
      <c r="B16" s="1161">
        <v>406.59999999999997</v>
      </c>
      <c r="C16" s="1162">
        <v>43327.5275</v>
      </c>
      <c r="D16" s="1154">
        <v>0</v>
      </c>
      <c r="E16" s="1155">
        <v>0</v>
      </c>
      <c r="F16" s="1144">
        <v>406.59999999999997</v>
      </c>
      <c r="G16" s="1145">
        <v>43327.5275</v>
      </c>
      <c r="H16" s="1010"/>
      <c r="I16" s="1010"/>
      <c r="J16" s="1144"/>
      <c r="K16" s="1145"/>
      <c r="L16" s="1144"/>
      <c r="M16" s="1149"/>
      <c r="N16" s="1163">
        <v>33357.2</v>
      </c>
      <c r="O16" s="1164">
        <v>500</v>
      </c>
      <c r="P16" s="1158"/>
      <c r="Q16" s="1159"/>
    </row>
    <row r="17" spans="1:17" ht="15">
      <c r="A17" s="874" t="s">
        <v>206</v>
      </c>
      <c r="B17" s="1161">
        <v>416.59999999999997</v>
      </c>
      <c r="C17" s="1162">
        <v>42584.382000000005</v>
      </c>
      <c r="D17" s="1154">
        <v>0</v>
      </c>
      <c r="E17" s="1155">
        <v>0</v>
      </c>
      <c r="F17" s="1144">
        <v>416.59999999999997</v>
      </c>
      <c r="G17" s="1145">
        <v>42584.382000000005</v>
      </c>
      <c r="H17" s="1145"/>
      <c r="I17" s="1144"/>
      <c r="J17" s="1144"/>
      <c r="K17" s="1145"/>
      <c r="L17" s="1144"/>
      <c r="M17" s="1149"/>
      <c r="N17" s="1163">
        <v>21290.109999999997</v>
      </c>
      <c r="O17" s="1164">
        <v>320</v>
      </c>
      <c r="P17" s="1158"/>
      <c r="Q17" s="1159"/>
    </row>
    <row r="18" spans="1:17" ht="15">
      <c r="A18" s="874" t="s">
        <v>207</v>
      </c>
      <c r="B18" s="1144">
        <v>295.2825</v>
      </c>
      <c r="C18" s="1145">
        <v>31654.406974999998</v>
      </c>
      <c r="D18" s="1154">
        <v>0</v>
      </c>
      <c r="E18" s="1155">
        <v>0</v>
      </c>
      <c r="F18" s="1144">
        <v>295.2825</v>
      </c>
      <c r="G18" s="1145">
        <v>31654.406974999998</v>
      </c>
      <c r="H18" s="1145"/>
      <c r="I18" s="1144"/>
      <c r="J18" s="1144"/>
      <c r="K18" s="1145"/>
      <c r="L18" s="1144"/>
      <c r="M18" s="1149"/>
      <c r="N18" s="1156">
        <v>21470.559999999998</v>
      </c>
      <c r="O18" s="1157">
        <v>320</v>
      </c>
      <c r="P18" s="1158"/>
      <c r="Q18" s="1159"/>
    </row>
    <row r="19" spans="1:17" ht="15">
      <c r="A19" s="888" t="s">
        <v>208</v>
      </c>
      <c r="B19" s="1165">
        <v>440.438</v>
      </c>
      <c r="C19" s="1166">
        <v>47450.159</v>
      </c>
      <c r="D19" s="1167"/>
      <c r="E19" s="1155"/>
      <c r="F19" s="1165">
        <v>440.438</v>
      </c>
      <c r="G19" s="1168">
        <v>47450.159</v>
      </c>
      <c r="H19" s="1166"/>
      <c r="I19" s="1165"/>
      <c r="J19" s="1144"/>
      <c r="K19" s="1144"/>
      <c r="L19" s="1144"/>
      <c r="M19" s="1149"/>
      <c r="N19" s="1169">
        <v>18896.420000000002</v>
      </c>
      <c r="O19" s="1170">
        <v>280</v>
      </c>
      <c r="P19" s="1171"/>
      <c r="Q19" s="1172"/>
    </row>
    <row r="20" spans="1:17" ht="15.75" thickBot="1">
      <c r="A20" s="1173" t="s">
        <v>532</v>
      </c>
      <c r="B20" s="1174">
        <f aca="true" t="shared" si="1" ref="B20:O20">SUM(B8:B19)</f>
        <v>4449.2705000000005</v>
      </c>
      <c r="C20" s="1174">
        <f t="shared" si="1"/>
        <v>471350.0469749999</v>
      </c>
      <c r="D20" s="1175">
        <f t="shared" si="1"/>
        <v>0</v>
      </c>
      <c r="E20" s="1175">
        <f t="shared" si="1"/>
        <v>0</v>
      </c>
      <c r="F20" s="1176">
        <f t="shared" si="1"/>
        <v>4449.2705000000005</v>
      </c>
      <c r="G20" s="1177">
        <f t="shared" si="1"/>
        <v>471350.0469749999</v>
      </c>
      <c r="H20" s="1174">
        <f t="shared" si="1"/>
        <v>2331.7525</v>
      </c>
      <c r="I20" s="1175">
        <f t="shared" si="1"/>
        <v>251117.74275</v>
      </c>
      <c r="J20" s="1175">
        <f t="shared" si="1"/>
        <v>0</v>
      </c>
      <c r="K20" s="1175">
        <f t="shared" si="1"/>
        <v>0</v>
      </c>
      <c r="L20" s="1174">
        <f t="shared" si="1"/>
        <v>2331.7525</v>
      </c>
      <c r="M20" s="1178">
        <f t="shared" si="1"/>
        <v>251117.74275</v>
      </c>
      <c r="N20" s="1179">
        <f t="shared" si="1"/>
        <v>225244.31399999998</v>
      </c>
      <c r="O20" s="1179">
        <f t="shared" si="1"/>
        <v>3400</v>
      </c>
      <c r="P20" s="1179">
        <f>SUM(P8:P19)</f>
        <v>157529.45799999998</v>
      </c>
      <c r="Q20" s="1180">
        <f>SUM(Q8:Q19)</f>
        <v>2360</v>
      </c>
    </row>
    <row r="21" ht="15.75" thickTop="1"/>
  </sheetData>
  <sheetProtection/>
  <mergeCells count="15">
    <mergeCell ref="A1:Q1"/>
    <mergeCell ref="A2:Q2"/>
    <mergeCell ref="A4:A7"/>
    <mergeCell ref="B4:M4"/>
    <mergeCell ref="N4:Q4"/>
    <mergeCell ref="B5:G5"/>
    <mergeCell ref="H5:M5"/>
    <mergeCell ref="N5:O6"/>
    <mergeCell ref="P5:Q6"/>
    <mergeCell ref="B6:C6"/>
    <mergeCell ref="D6:E6"/>
    <mergeCell ref="F6:G6"/>
    <mergeCell ref="H6:I6"/>
    <mergeCell ref="J6:K6"/>
    <mergeCell ref="L6:M6"/>
  </mergeCells>
  <printOptions/>
  <pageMargins left="1.63" right="1.71" top="0.75" bottom="0.75" header="0.39" footer="0.3"/>
  <pageSetup horizontalDpi="600" verticalDpi="600" orientation="landscape" paperSize="9" scale="56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118" zoomScalePageLayoutView="0" workbookViewId="0" topLeftCell="B1">
      <selection activeCell="G22" sqref="G22"/>
    </sheetView>
  </sheetViews>
  <sheetFormatPr defaultColWidth="9.140625" defaultRowHeight="15"/>
  <cols>
    <col min="1" max="8" width="10.8515625" style="203" customWidth="1"/>
    <col min="9" max="9" width="14.00390625" style="203" customWidth="1"/>
    <col min="10" max="16384" width="9.140625" style="203" customWidth="1"/>
  </cols>
  <sheetData>
    <row r="1" spans="1:13" ht="12.75">
      <c r="A1" s="1676" t="s">
        <v>904</v>
      </c>
      <c r="B1" s="1676"/>
      <c r="C1" s="1676"/>
      <c r="D1" s="1676"/>
      <c r="E1" s="1676"/>
      <c r="F1" s="1676"/>
      <c r="G1" s="1676"/>
      <c r="H1" s="1676"/>
      <c r="I1" s="1676"/>
      <c r="J1" s="997"/>
      <c r="K1" s="997"/>
      <c r="L1" s="1676"/>
      <c r="M1" s="1676"/>
    </row>
    <row r="2" spans="1:13" ht="12.75">
      <c r="A2" s="1676" t="s">
        <v>38</v>
      </c>
      <c r="B2" s="1676"/>
      <c r="C2" s="1676"/>
      <c r="D2" s="1676"/>
      <c r="E2" s="1676"/>
      <c r="F2" s="1676"/>
      <c r="G2" s="1676"/>
      <c r="H2" s="1676"/>
      <c r="I2" s="1676"/>
      <c r="J2" s="997"/>
      <c r="K2" s="997"/>
      <c r="L2" s="861"/>
      <c r="M2" s="861"/>
    </row>
    <row r="3" spans="1:9" ht="13.5" thickBot="1">
      <c r="A3" s="998"/>
      <c r="B3" s="998"/>
      <c r="C3" s="998"/>
      <c r="D3" s="998"/>
      <c r="E3" s="998"/>
      <c r="F3" s="998"/>
      <c r="G3" s="998"/>
      <c r="H3" s="1709" t="s">
        <v>59</v>
      </c>
      <c r="I3" s="1709"/>
    </row>
    <row r="4" spans="1:9" ht="16.5" thickTop="1">
      <c r="A4" s="1710" t="s">
        <v>523</v>
      </c>
      <c r="B4" s="1711" t="s">
        <v>905</v>
      </c>
      <c r="C4" s="1711"/>
      <c r="D4" s="1711"/>
      <c r="E4" s="1712"/>
      <c r="F4" s="1711" t="s">
        <v>906</v>
      </c>
      <c r="G4" s="1711"/>
      <c r="H4" s="1711"/>
      <c r="I4" s="1712"/>
    </row>
    <row r="5" spans="1:9" ht="12.75">
      <c r="A5" s="1671"/>
      <c r="B5" s="1673" t="s">
        <v>42</v>
      </c>
      <c r="C5" s="1674"/>
      <c r="D5" s="1681" t="s">
        <v>105</v>
      </c>
      <c r="E5" s="1704"/>
      <c r="F5" s="1705" t="s">
        <v>42</v>
      </c>
      <c r="G5" s="1706"/>
      <c r="H5" s="1707" t="s">
        <v>105</v>
      </c>
      <c r="I5" s="1708"/>
    </row>
    <row r="6" spans="1:10" ht="12.75">
      <c r="A6" s="1672"/>
      <c r="B6" s="999" t="s">
        <v>78</v>
      </c>
      <c r="C6" s="1000" t="s">
        <v>907</v>
      </c>
      <c r="D6" s="1001" t="s">
        <v>78</v>
      </c>
      <c r="E6" s="1002" t="s">
        <v>907</v>
      </c>
      <c r="F6" s="999" t="s">
        <v>78</v>
      </c>
      <c r="G6" s="1003" t="s">
        <v>907</v>
      </c>
      <c r="H6" s="999" t="s">
        <v>78</v>
      </c>
      <c r="I6" s="1002" t="s">
        <v>907</v>
      </c>
      <c r="J6" s="42"/>
    </row>
    <row r="7" spans="1:10" ht="12.75">
      <c r="A7" s="1004" t="s">
        <v>197</v>
      </c>
      <c r="B7" s="1005">
        <v>54163.06</v>
      </c>
      <c r="C7" s="1006">
        <v>0.7392803128066334</v>
      </c>
      <c r="D7" s="1005">
        <v>74532.06</v>
      </c>
      <c r="E7" s="1007">
        <v>0.8235</v>
      </c>
      <c r="F7" s="1008">
        <v>10386.87</v>
      </c>
      <c r="G7" s="1009">
        <v>3.09</v>
      </c>
      <c r="H7" s="1010">
        <v>26350.12</v>
      </c>
      <c r="I7" s="1011">
        <v>3.1572</v>
      </c>
      <c r="J7" s="221"/>
    </row>
    <row r="8" spans="1:10" ht="12.75">
      <c r="A8" s="1004" t="s">
        <v>198</v>
      </c>
      <c r="B8" s="1005">
        <v>87216.62</v>
      </c>
      <c r="C8" s="1006">
        <v>1.45</v>
      </c>
      <c r="D8" s="1005">
        <v>93260.44</v>
      </c>
      <c r="E8" s="1007">
        <v>2.56</v>
      </c>
      <c r="F8" s="1008">
        <v>3614.8099999999995</v>
      </c>
      <c r="G8" s="1009">
        <v>2.71</v>
      </c>
      <c r="H8" s="1010">
        <v>19240.13</v>
      </c>
      <c r="I8" s="1011">
        <v>3.5777</v>
      </c>
      <c r="J8" s="221"/>
    </row>
    <row r="9" spans="1:10" ht="12.75">
      <c r="A9" s="1004" t="s">
        <v>199</v>
      </c>
      <c r="B9" s="1012">
        <v>44212.16</v>
      </c>
      <c r="C9" s="1006">
        <v>0.64</v>
      </c>
      <c r="D9" s="1005">
        <v>112777.51000000001</v>
      </c>
      <c r="E9" s="1007">
        <v>3.2654353261213163</v>
      </c>
      <c r="F9" s="1013">
        <v>4310.22</v>
      </c>
      <c r="G9" s="1009">
        <v>2.1</v>
      </c>
      <c r="H9" s="1010">
        <v>42780.54</v>
      </c>
      <c r="I9" s="1011">
        <v>4.127692972225222</v>
      </c>
      <c r="J9" s="221"/>
    </row>
    <row r="10" spans="1:9" ht="12.75">
      <c r="A10" s="1004" t="s">
        <v>200</v>
      </c>
      <c r="B10" s="1012">
        <v>45909.37</v>
      </c>
      <c r="C10" s="1006">
        <v>0.36</v>
      </c>
      <c r="D10" s="1005">
        <v>119761.42000000001</v>
      </c>
      <c r="E10" s="1007">
        <v>3.589799225401636</v>
      </c>
      <c r="F10" s="1013">
        <v>5389.099999999999</v>
      </c>
      <c r="G10" s="1009">
        <v>1.49</v>
      </c>
      <c r="H10" s="1010">
        <v>32375.370000000003</v>
      </c>
      <c r="I10" s="1011">
        <v>5.084007451436077</v>
      </c>
    </row>
    <row r="11" spans="1:9" ht="12.75">
      <c r="A11" s="1004" t="s">
        <v>201</v>
      </c>
      <c r="B11" s="1012">
        <v>86020.75</v>
      </c>
      <c r="C11" s="1006">
        <v>0.82</v>
      </c>
      <c r="D11" s="1005">
        <v>86370.65</v>
      </c>
      <c r="E11" s="1007">
        <v>2.672718214439743</v>
      </c>
      <c r="F11" s="1012">
        <v>7079.22</v>
      </c>
      <c r="G11" s="1009">
        <v>1.5</v>
      </c>
      <c r="H11" s="1010">
        <v>31129.22</v>
      </c>
      <c r="I11" s="1011">
        <v>5.2248389755991305</v>
      </c>
    </row>
    <row r="12" spans="1:9" ht="12.75">
      <c r="A12" s="1004" t="s">
        <v>202</v>
      </c>
      <c r="B12" s="1012">
        <v>93480.62</v>
      </c>
      <c r="C12" s="1006">
        <v>0.26</v>
      </c>
      <c r="D12" s="1005">
        <v>108890.69</v>
      </c>
      <c r="E12" s="1007">
        <v>2.71</v>
      </c>
      <c r="F12" s="1012">
        <v>3969.74</v>
      </c>
      <c r="G12" s="1009">
        <v>1.21</v>
      </c>
      <c r="H12" s="1010">
        <v>46055.28</v>
      </c>
      <c r="I12" s="1011">
        <v>5.53</v>
      </c>
    </row>
    <row r="13" spans="1:9" ht="12.75">
      <c r="A13" s="1004" t="s">
        <v>203</v>
      </c>
      <c r="B13" s="1012">
        <v>37572.03</v>
      </c>
      <c r="C13" s="1006">
        <v>0.22</v>
      </c>
      <c r="D13" s="1005">
        <v>103429.5</v>
      </c>
      <c r="E13" s="1007">
        <v>4.1268</v>
      </c>
      <c r="F13" s="1012">
        <v>3770.02</v>
      </c>
      <c r="G13" s="1009">
        <v>1.01</v>
      </c>
      <c r="H13" s="1014">
        <v>41950</v>
      </c>
      <c r="I13" s="1011">
        <v>7.052</v>
      </c>
    </row>
    <row r="14" spans="1:9" ht="12.75">
      <c r="A14" s="1004" t="s">
        <v>204</v>
      </c>
      <c r="B14" s="1015">
        <v>75260.85</v>
      </c>
      <c r="C14" s="1006">
        <v>0.42</v>
      </c>
      <c r="D14" s="1005"/>
      <c r="E14" s="1007"/>
      <c r="F14" s="1012">
        <v>6680.02</v>
      </c>
      <c r="G14" s="1009">
        <v>0.98</v>
      </c>
      <c r="H14" s="1014"/>
      <c r="I14" s="1011"/>
    </row>
    <row r="15" spans="1:9" ht="12.75">
      <c r="A15" s="1004" t="s">
        <v>205</v>
      </c>
      <c r="B15" s="1015">
        <v>116403.53</v>
      </c>
      <c r="C15" s="1006">
        <v>1.59</v>
      </c>
      <c r="D15" s="1005"/>
      <c r="E15" s="1007"/>
      <c r="F15" s="1015">
        <v>16270</v>
      </c>
      <c r="G15" s="1016">
        <v>1.52</v>
      </c>
      <c r="H15" s="1014"/>
      <c r="I15" s="1011"/>
    </row>
    <row r="16" spans="1:9" ht="12.75">
      <c r="A16" s="1004" t="s">
        <v>206</v>
      </c>
      <c r="B16" s="1015">
        <v>137484.17</v>
      </c>
      <c r="C16" s="1006">
        <v>3.44</v>
      </c>
      <c r="D16" s="1005"/>
      <c r="E16" s="1007"/>
      <c r="F16" s="1015">
        <v>11660.02</v>
      </c>
      <c r="G16" s="1016">
        <v>2.75</v>
      </c>
      <c r="H16" s="1014"/>
      <c r="I16" s="1011"/>
    </row>
    <row r="17" spans="1:9" ht="12.75">
      <c r="A17" s="1004" t="s">
        <v>207</v>
      </c>
      <c r="B17" s="1015">
        <v>84443.89</v>
      </c>
      <c r="C17" s="1006">
        <v>0.36</v>
      </c>
      <c r="D17" s="1005"/>
      <c r="E17" s="1007"/>
      <c r="F17" s="1015">
        <v>21690.04</v>
      </c>
      <c r="G17" s="1016">
        <v>2.55</v>
      </c>
      <c r="H17" s="1014"/>
      <c r="I17" s="1011"/>
    </row>
    <row r="18" spans="1:9" ht="12.75">
      <c r="A18" s="1017" t="s">
        <v>208</v>
      </c>
      <c r="B18" s="1018">
        <v>99550.12</v>
      </c>
      <c r="C18" s="1019">
        <v>0.69</v>
      </c>
      <c r="D18" s="1020"/>
      <c r="E18" s="1021"/>
      <c r="F18" s="1018">
        <v>34244.23</v>
      </c>
      <c r="G18" s="1022">
        <v>3.25</v>
      </c>
      <c r="H18" s="1014"/>
      <c r="I18" s="1011"/>
    </row>
    <row r="19" spans="1:9" ht="13.5" thickBot="1">
      <c r="A19" s="1023" t="s">
        <v>532</v>
      </c>
      <c r="B19" s="1024">
        <f>SUM(B7:B18)</f>
        <v>961717.17</v>
      </c>
      <c r="C19" s="1025">
        <v>1.15</v>
      </c>
      <c r="D19" s="1026">
        <f>SUM(D7:D18)</f>
        <v>699022.27</v>
      </c>
      <c r="E19" s="1027"/>
      <c r="F19" s="1028">
        <f>SUM(F7:F18)</f>
        <v>129064.29000000001</v>
      </c>
      <c r="G19" s="1029">
        <v>2.39</v>
      </c>
      <c r="H19" s="1030">
        <f>SUM(H7:H18)</f>
        <v>239880.66</v>
      </c>
      <c r="I19" s="1027"/>
    </row>
    <row r="20" ht="13.5" thickTop="1">
      <c r="A20" s="1031" t="s">
        <v>908</v>
      </c>
    </row>
    <row r="21" ht="12.75">
      <c r="A21" s="1031"/>
    </row>
    <row r="25" ht="12.75">
      <c r="B25" s="1032"/>
    </row>
  </sheetData>
  <sheetProtection/>
  <mergeCells count="11">
    <mergeCell ref="F4:I4"/>
    <mergeCell ref="B5:C5"/>
    <mergeCell ref="D5:E5"/>
    <mergeCell ref="F5:G5"/>
    <mergeCell ref="H5:I5"/>
    <mergeCell ref="A1:I1"/>
    <mergeCell ref="L1:M1"/>
    <mergeCell ref="A2:I2"/>
    <mergeCell ref="H3:I3"/>
    <mergeCell ref="A4:A6"/>
    <mergeCell ref="B4:E4"/>
  </mergeCells>
  <printOptions/>
  <pageMargins left="2.17" right="0.7" top="0.75" bottom="0.75" header="0.3" footer="0.3"/>
  <pageSetup horizontalDpi="600" verticalDpi="600" orientation="landscape" paperSize="9" scale="86" r:id="rId1"/>
  <colBreaks count="1" manualBreakCount="1">
    <brk id="9" max="6553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AY36"/>
  <sheetViews>
    <sheetView zoomScaleSheetLayoutView="91" zoomScalePageLayoutView="0" workbookViewId="0" topLeftCell="A1">
      <selection activeCell="G22" sqref="G22"/>
    </sheetView>
  </sheetViews>
  <sheetFormatPr defaultColWidth="9.140625" defaultRowHeight="15"/>
  <cols>
    <col min="3" max="3" width="28.00390625" style="0" customWidth="1"/>
    <col min="4" max="5" width="0" style="0" hidden="1" customWidth="1"/>
    <col min="7" max="7" width="0" style="0" hidden="1" customWidth="1"/>
    <col min="9" max="19" width="0" style="0" hidden="1" customWidth="1"/>
    <col min="21" max="31" width="0" style="0" hidden="1" customWidth="1"/>
    <col min="33" max="38" width="9.140625" style="0" hidden="1" customWidth="1"/>
    <col min="39" max="39" width="9.140625" style="0" customWidth="1"/>
    <col min="40" max="43" width="9.140625" style="0" hidden="1" customWidth="1"/>
  </cols>
  <sheetData>
    <row r="1" spans="1:51" ht="15.75">
      <c r="A1" s="1714" t="s">
        <v>909</v>
      </c>
      <c r="B1" s="1714"/>
      <c r="C1" s="1714"/>
      <c r="D1" s="1714"/>
      <c r="E1" s="1714"/>
      <c r="F1" s="1714"/>
      <c r="G1" s="1714"/>
      <c r="H1" s="1714"/>
      <c r="I1" s="1714"/>
      <c r="J1" s="1714"/>
      <c r="K1" s="1714"/>
      <c r="L1" s="1714"/>
      <c r="M1" s="1714"/>
      <c r="N1" s="1714"/>
      <c r="O1" s="1714"/>
      <c r="P1" s="1714"/>
      <c r="Q1" s="1714"/>
      <c r="R1" s="1714"/>
      <c r="S1" s="1714"/>
      <c r="T1" s="1714"/>
      <c r="U1" s="1714"/>
      <c r="V1" s="1714"/>
      <c r="W1" s="1714"/>
      <c r="X1" s="1714"/>
      <c r="Y1" s="1714"/>
      <c r="Z1" s="1714"/>
      <c r="AA1" s="1714"/>
      <c r="AB1" s="1714"/>
      <c r="AC1" s="1714"/>
      <c r="AD1" s="1714"/>
      <c r="AE1" s="1714"/>
      <c r="AF1" s="1714"/>
      <c r="AG1" s="1714"/>
      <c r="AH1" s="1714"/>
      <c r="AI1" s="1714"/>
      <c r="AJ1" s="1714"/>
      <c r="AK1" s="1714"/>
      <c r="AL1" s="1714"/>
      <c r="AM1" s="1714"/>
      <c r="AN1" s="1714"/>
      <c r="AO1" s="1714"/>
      <c r="AP1" s="1714"/>
      <c r="AQ1" s="1714"/>
      <c r="AR1" s="1714"/>
      <c r="AS1" s="1714"/>
      <c r="AT1" s="1714"/>
      <c r="AU1" s="1714"/>
      <c r="AV1" s="1714"/>
      <c r="AW1" s="1714"/>
      <c r="AX1" s="1714"/>
      <c r="AY1" s="1714"/>
    </row>
    <row r="2" spans="1:51" ht="15.75">
      <c r="A2" s="1714" t="s">
        <v>910</v>
      </c>
      <c r="B2" s="1714"/>
      <c r="C2" s="1714"/>
      <c r="D2" s="1714"/>
      <c r="E2" s="1714"/>
      <c r="F2" s="1714"/>
      <c r="G2" s="1714"/>
      <c r="H2" s="1714"/>
      <c r="I2" s="1714"/>
      <c r="J2" s="1714"/>
      <c r="K2" s="1714"/>
      <c r="L2" s="1714"/>
      <c r="M2" s="1714"/>
      <c r="N2" s="1714"/>
      <c r="O2" s="1714"/>
      <c r="P2" s="1714"/>
      <c r="Q2" s="1714"/>
      <c r="R2" s="1714"/>
      <c r="S2" s="1714"/>
      <c r="T2" s="1714"/>
      <c r="U2" s="1714"/>
      <c r="V2" s="1714"/>
      <c r="W2" s="1714"/>
      <c r="X2" s="1714"/>
      <c r="Y2" s="1714"/>
      <c r="Z2" s="1714"/>
      <c r="AA2" s="1714"/>
      <c r="AB2" s="1714"/>
      <c r="AC2" s="1714"/>
      <c r="AD2" s="1714"/>
      <c r="AE2" s="1714"/>
      <c r="AF2" s="1714"/>
      <c r="AG2" s="1714"/>
      <c r="AH2" s="1714"/>
      <c r="AI2" s="1714"/>
      <c r="AJ2" s="1714"/>
      <c r="AK2" s="1714"/>
      <c r="AL2" s="1714"/>
      <c r="AM2" s="1714"/>
      <c r="AN2" s="1714"/>
      <c r="AO2" s="1714"/>
      <c r="AP2" s="1714"/>
      <c r="AQ2" s="1714"/>
      <c r="AR2" s="1714"/>
      <c r="AS2" s="1714"/>
      <c r="AT2" s="1714"/>
      <c r="AU2" s="1714"/>
      <c r="AV2" s="1714"/>
      <c r="AW2" s="1714"/>
      <c r="AX2" s="1714"/>
      <c r="AY2" s="1714"/>
    </row>
    <row r="3" spans="1:51" ht="15.75" thickBot="1">
      <c r="A3" s="1715" t="s">
        <v>911</v>
      </c>
      <c r="B3" s="1715"/>
      <c r="C3" s="1715"/>
      <c r="D3" s="1715"/>
      <c r="E3" s="1715"/>
      <c r="F3" s="1715"/>
      <c r="G3" s="1715"/>
      <c r="H3" s="1715"/>
      <c r="I3" s="1715"/>
      <c r="J3" s="1715"/>
      <c r="K3" s="1715"/>
      <c r="L3" s="1715"/>
      <c r="M3" s="1715"/>
      <c r="N3" s="1715"/>
      <c r="O3" s="1715"/>
      <c r="P3" s="1715"/>
      <c r="Q3" s="1715"/>
      <c r="R3" s="1715"/>
      <c r="S3" s="1715"/>
      <c r="T3" s="1715"/>
      <c r="U3" s="1715"/>
      <c r="V3" s="1715"/>
      <c r="W3" s="1715"/>
      <c r="X3" s="1715"/>
      <c r="Y3" s="1715"/>
      <c r="Z3" s="1715"/>
      <c r="AA3" s="1715"/>
      <c r="AB3" s="1715"/>
      <c r="AC3" s="1715"/>
      <c r="AD3" s="1715"/>
      <c r="AE3" s="1715"/>
      <c r="AF3" s="1715"/>
      <c r="AG3" s="1715"/>
      <c r="AH3" s="1715"/>
      <c r="AI3" s="1715"/>
      <c r="AJ3" s="1715"/>
      <c r="AK3" s="1715"/>
      <c r="AL3" s="1715"/>
      <c r="AM3" s="1715"/>
      <c r="AN3" s="1715"/>
      <c r="AO3" s="1715"/>
      <c r="AP3" s="1715"/>
      <c r="AQ3" s="1715"/>
      <c r="AR3" s="1715"/>
      <c r="AS3" s="1715"/>
      <c r="AT3" s="1715"/>
      <c r="AU3" s="1715"/>
      <c r="AV3" s="1715"/>
      <c r="AW3" s="1715"/>
      <c r="AX3" s="1715"/>
      <c r="AY3" s="1715"/>
    </row>
    <row r="4" spans="1:51" ht="15.75" thickTop="1">
      <c r="A4" s="1716" t="s">
        <v>912</v>
      </c>
      <c r="B4" s="1717"/>
      <c r="C4" s="1717"/>
      <c r="D4" s="1033">
        <v>2010</v>
      </c>
      <c r="E4" s="1033">
        <v>2011</v>
      </c>
      <c r="F4" s="1033">
        <v>2012</v>
      </c>
      <c r="G4" s="1034">
        <v>2013</v>
      </c>
      <c r="H4" s="1034">
        <v>2013</v>
      </c>
      <c r="I4" s="1034">
        <v>2013</v>
      </c>
      <c r="J4" s="1034">
        <v>2013</v>
      </c>
      <c r="K4" s="1034">
        <v>2013</v>
      </c>
      <c r="L4" s="1034">
        <v>2013</v>
      </c>
      <c r="M4" s="1034">
        <v>2013</v>
      </c>
      <c r="N4" s="1034">
        <v>2014</v>
      </c>
      <c r="O4" s="1034">
        <v>2014</v>
      </c>
      <c r="P4" s="1034">
        <v>2014</v>
      </c>
      <c r="Q4" s="1034">
        <v>2014</v>
      </c>
      <c r="R4" s="1034">
        <v>2014</v>
      </c>
      <c r="S4" s="1034">
        <v>2014</v>
      </c>
      <c r="T4" s="1034">
        <v>2014</v>
      </c>
      <c r="U4" s="1034">
        <v>2014</v>
      </c>
      <c r="V4" s="1034">
        <v>2014</v>
      </c>
      <c r="W4" s="1034">
        <v>2014</v>
      </c>
      <c r="X4" s="1034">
        <v>2014</v>
      </c>
      <c r="Y4" s="1034">
        <v>2014</v>
      </c>
      <c r="Z4" s="1034">
        <v>2015</v>
      </c>
      <c r="AA4" s="1034">
        <v>2015</v>
      </c>
      <c r="AB4" s="1034">
        <v>2015</v>
      </c>
      <c r="AC4" s="1034">
        <v>2015</v>
      </c>
      <c r="AD4" s="1034">
        <v>2015</v>
      </c>
      <c r="AE4" s="1034">
        <v>2015</v>
      </c>
      <c r="AF4" s="1034">
        <v>2015</v>
      </c>
      <c r="AG4" s="1034">
        <v>2015</v>
      </c>
      <c r="AH4" s="1034">
        <v>2015</v>
      </c>
      <c r="AI4" s="1034">
        <v>2015</v>
      </c>
      <c r="AJ4" s="1034">
        <v>2015</v>
      </c>
      <c r="AK4" s="1034">
        <v>2015</v>
      </c>
      <c r="AL4" s="1034">
        <v>2016</v>
      </c>
      <c r="AM4" s="1034">
        <v>2016</v>
      </c>
      <c r="AN4" s="1034">
        <v>2016</v>
      </c>
      <c r="AO4" s="1034">
        <v>2016</v>
      </c>
      <c r="AP4" s="1034">
        <v>2016</v>
      </c>
      <c r="AQ4" s="1034">
        <v>2016</v>
      </c>
      <c r="AR4" s="1034">
        <v>2016</v>
      </c>
      <c r="AS4" s="1034">
        <v>2016</v>
      </c>
      <c r="AT4" s="1034">
        <v>2016</v>
      </c>
      <c r="AU4" s="1034">
        <v>2016</v>
      </c>
      <c r="AV4" s="1034">
        <v>2016</v>
      </c>
      <c r="AW4" s="1034">
        <v>2016</v>
      </c>
      <c r="AX4" s="1034">
        <v>2017</v>
      </c>
      <c r="AY4" s="1035">
        <v>2017</v>
      </c>
    </row>
    <row r="5" spans="1:51" ht="15">
      <c r="A5" s="1718" t="s">
        <v>523</v>
      </c>
      <c r="B5" s="1719"/>
      <c r="C5" s="1719"/>
      <c r="D5" s="1036" t="s">
        <v>913</v>
      </c>
      <c r="E5" s="1036" t="s">
        <v>913</v>
      </c>
      <c r="F5" s="1036" t="s">
        <v>913</v>
      </c>
      <c r="G5" s="1036" t="s">
        <v>914</v>
      </c>
      <c r="H5" s="1036" t="s">
        <v>913</v>
      </c>
      <c r="I5" s="1036" t="s">
        <v>915</v>
      </c>
      <c r="J5" s="1036" t="s">
        <v>916</v>
      </c>
      <c r="K5" s="1036" t="s">
        <v>917</v>
      </c>
      <c r="L5" s="1036" t="s">
        <v>918</v>
      </c>
      <c r="M5" s="1036" t="s">
        <v>919</v>
      </c>
      <c r="N5" s="1036" t="s">
        <v>920</v>
      </c>
      <c r="O5" s="1036" t="s">
        <v>581</v>
      </c>
      <c r="P5" s="1036" t="s">
        <v>921</v>
      </c>
      <c r="Q5" s="1036" t="s">
        <v>922</v>
      </c>
      <c r="R5" s="1036" t="s">
        <v>552</v>
      </c>
      <c r="S5" s="1036" t="s">
        <v>914</v>
      </c>
      <c r="T5" s="1036" t="s">
        <v>913</v>
      </c>
      <c r="U5" s="1036" t="s">
        <v>915</v>
      </c>
      <c r="V5" s="1036" t="s">
        <v>916</v>
      </c>
      <c r="W5" s="1036" t="s">
        <v>917</v>
      </c>
      <c r="X5" s="1036" t="s">
        <v>918</v>
      </c>
      <c r="Y5" s="1036" t="s">
        <v>919</v>
      </c>
      <c r="Z5" s="1036" t="s">
        <v>920</v>
      </c>
      <c r="AA5" s="1036" t="s">
        <v>581</v>
      </c>
      <c r="AB5" s="1036" t="s">
        <v>921</v>
      </c>
      <c r="AC5" s="1036" t="s">
        <v>922</v>
      </c>
      <c r="AD5" s="1036" t="s">
        <v>552</v>
      </c>
      <c r="AE5" s="1036" t="s">
        <v>914</v>
      </c>
      <c r="AF5" s="1036" t="s">
        <v>913</v>
      </c>
      <c r="AG5" s="1036" t="s">
        <v>915</v>
      </c>
      <c r="AH5" s="1036" t="s">
        <v>916</v>
      </c>
      <c r="AI5" s="1036" t="s">
        <v>917</v>
      </c>
      <c r="AJ5" s="1036" t="s">
        <v>918</v>
      </c>
      <c r="AK5" s="1036" t="s">
        <v>919</v>
      </c>
      <c r="AL5" s="1036" t="s">
        <v>920</v>
      </c>
      <c r="AM5" s="1036" t="s">
        <v>581</v>
      </c>
      <c r="AN5" s="1036" t="s">
        <v>921</v>
      </c>
      <c r="AO5" s="1036" t="s">
        <v>922</v>
      </c>
      <c r="AP5" s="1036" t="s">
        <v>552</v>
      </c>
      <c r="AQ5" s="1036" t="s">
        <v>914</v>
      </c>
      <c r="AR5" s="1036" t="s">
        <v>913</v>
      </c>
      <c r="AS5" s="1036" t="s">
        <v>915</v>
      </c>
      <c r="AT5" s="1036" t="s">
        <v>923</v>
      </c>
      <c r="AU5" s="1036" t="s">
        <v>917</v>
      </c>
      <c r="AV5" s="1036" t="s">
        <v>918</v>
      </c>
      <c r="AW5" s="1036" t="s">
        <v>919</v>
      </c>
      <c r="AX5" s="1036" t="s">
        <v>920</v>
      </c>
      <c r="AY5" s="1037" t="s">
        <v>581</v>
      </c>
    </row>
    <row r="6" spans="1:51" ht="15">
      <c r="A6" s="1038" t="s">
        <v>924</v>
      </c>
      <c r="B6" s="1031"/>
      <c r="C6" s="1031"/>
      <c r="D6" s="1039"/>
      <c r="E6" s="1039"/>
      <c r="F6" s="1039"/>
      <c r="G6" s="1039"/>
      <c r="H6" s="1040"/>
      <c r="I6" s="1040"/>
      <c r="J6" s="1040"/>
      <c r="K6" s="1040"/>
      <c r="L6" s="1040"/>
      <c r="M6" s="1040"/>
      <c r="N6" s="1040"/>
      <c r="O6" s="1040"/>
      <c r="P6" s="1040"/>
      <c r="Q6" s="1040"/>
      <c r="R6" s="1040"/>
      <c r="S6" s="1041"/>
      <c r="T6" s="1040"/>
      <c r="U6" s="1040"/>
      <c r="V6" s="1040"/>
      <c r="W6" s="1040"/>
      <c r="X6" s="1040"/>
      <c r="Y6" s="1040"/>
      <c r="Z6" s="1040"/>
      <c r="AA6" s="1040"/>
      <c r="AB6" s="1040"/>
      <c r="AC6" s="1040"/>
      <c r="AD6" s="1040"/>
      <c r="AE6" s="1040"/>
      <c r="AF6" s="1040"/>
      <c r="AG6" s="1040"/>
      <c r="AH6" s="1040"/>
      <c r="AI6" s="1040"/>
      <c r="AJ6" s="1040"/>
      <c r="AK6" s="1040"/>
      <c r="AL6" s="1040"/>
      <c r="AM6" s="1040"/>
      <c r="AN6" s="1040"/>
      <c r="AO6" s="1040"/>
      <c r="AP6" s="1040"/>
      <c r="AQ6" s="1040"/>
      <c r="AR6" s="1040"/>
      <c r="AS6" s="1040"/>
      <c r="AT6" s="1040"/>
      <c r="AU6" s="1040"/>
      <c r="AV6" s="1040"/>
      <c r="AW6" s="1040"/>
      <c r="AX6" s="1040"/>
      <c r="AY6" s="1042"/>
    </row>
    <row r="7" spans="1:51" ht="15">
      <c r="A7" s="1038"/>
      <c r="B7" s="1031" t="s">
        <v>925</v>
      </c>
      <c r="C7" s="1031"/>
      <c r="D7" s="1040"/>
      <c r="E7" s="1040"/>
      <c r="F7" s="1040"/>
      <c r="G7" s="1039"/>
      <c r="H7" s="1040"/>
      <c r="I7" s="1040"/>
      <c r="J7" s="1040"/>
      <c r="K7" s="1040"/>
      <c r="L7" s="1040"/>
      <c r="M7" s="1040"/>
      <c r="N7" s="1040"/>
      <c r="O7" s="1040"/>
      <c r="P7" s="1040"/>
      <c r="Q7" s="1040"/>
      <c r="R7" s="1040"/>
      <c r="S7" s="1040"/>
      <c r="T7" s="1040"/>
      <c r="U7" s="1040"/>
      <c r="V7" s="1040"/>
      <c r="W7" s="1040"/>
      <c r="X7" s="1040"/>
      <c r="Y7" s="1040"/>
      <c r="Z7" s="1040"/>
      <c r="AA7" s="1040"/>
      <c r="AB7" s="1040"/>
      <c r="AC7" s="1040"/>
      <c r="AD7" s="1040"/>
      <c r="AE7" s="1040"/>
      <c r="AF7" s="1040"/>
      <c r="AG7" s="1040"/>
      <c r="AH7" s="1040"/>
      <c r="AI7" s="1040"/>
      <c r="AJ7" s="1040"/>
      <c r="AK7" s="1040"/>
      <c r="AL7" s="1040"/>
      <c r="AM7" s="1040"/>
      <c r="AN7" s="1040"/>
      <c r="AO7" s="1040"/>
      <c r="AP7" s="1040"/>
      <c r="AQ7" s="1040"/>
      <c r="AR7" s="1040"/>
      <c r="AS7" s="1040"/>
      <c r="AT7" s="1040"/>
      <c r="AU7" s="1040"/>
      <c r="AV7" s="1040"/>
      <c r="AW7" s="1040"/>
      <c r="AX7" s="1040"/>
      <c r="AY7" s="1042"/>
    </row>
    <row r="8" spans="1:51" ht="15">
      <c r="A8" s="1038"/>
      <c r="B8" s="1043" t="s">
        <v>926</v>
      </c>
      <c r="C8" s="1043"/>
      <c r="D8" s="1039" t="s">
        <v>247</v>
      </c>
      <c r="E8" s="1039">
        <v>5.5</v>
      </c>
      <c r="F8" s="1041">
        <v>5</v>
      </c>
      <c r="G8" s="1041">
        <v>6</v>
      </c>
      <c r="H8" s="1041">
        <v>6</v>
      </c>
      <c r="I8" s="1041">
        <v>5</v>
      </c>
      <c r="J8" s="1041">
        <v>5</v>
      </c>
      <c r="K8" s="1041">
        <v>5</v>
      </c>
      <c r="L8" s="1041">
        <v>5</v>
      </c>
      <c r="M8" s="1041">
        <v>5</v>
      </c>
      <c r="N8" s="1041">
        <v>5</v>
      </c>
      <c r="O8" s="1041">
        <v>5</v>
      </c>
      <c r="P8" s="1041">
        <v>5</v>
      </c>
      <c r="Q8" s="1041">
        <v>5</v>
      </c>
      <c r="R8" s="1041">
        <v>5</v>
      </c>
      <c r="S8" s="1041">
        <v>5</v>
      </c>
      <c r="T8" s="1041">
        <v>5</v>
      </c>
      <c r="U8" s="1041">
        <v>6</v>
      </c>
      <c r="V8" s="1041">
        <v>6</v>
      </c>
      <c r="W8" s="1041">
        <v>6</v>
      </c>
      <c r="X8" s="1041">
        <v>6</v>
      </c>
      <c r="Y8" s="1041">
        <v>6</v>
      </c>
      <c r="Z8" s="1041">
        <v>6</v>
      </c>
      <c r="AA8" s="1041">
        <v>6</v>
      </c>
      <c r="AB8" s="1041">
        <v>6</v>
      </c>
      <c r="AC8" s="1041">
        <v>6</v>
      </c>
      <c r="AD8" s="1041">
        <v>6</v>
      </c>
      <c r="AE8" s="1041">
        <v>6</v>
      </c>
      <c r="AF8" s="1041">
        <v>6</v>
      </c>
      <c r="AG8" s="1041">
        <v>6</v>
      </c>
      <c r="AH8" s="1041">
        <v>6</v>
      </c>
      <c r="AI8" s="1041">
        <v>6</v>
      </c>
      <c r="AJ8" s="1041">
        <v>6</v>
      </c>
      <c r="AK8" s="1041">
        <v>6</v>
      </c>
      <c r="AL8" s="1041">
        <v>6</v>
      </c>
      <c r="AM8" s="1041">
        <v>6</v>
      </c>
      <c r="AN8" s="1041">
        <v>6</v>
      </c>
      <c r="AO8" s="1041">
        <v>6</v>
      </c>
      <c r="AP8" s="1041">
        <v>6</v>
      </c>
      <c r="AQ8" s="1041">
        <v>6</v>
      </c>
      <c r="AR8" s="1041">
        <v>6</v>
      </c>
      <c r="AS8" s="1041">
        <v>6</v>
      </c>
      <c r="AT8" s="1041">
        <v>6</v>
      </c>
      <c r="AU8" s="1041">
        <v>6</v>
      </c>
      <c r="AV8" s="1041">
        <v>6</v>
      </c>
      <c r="AW8" s="1041">
        <v>6</v>
      </c>
      <c r="AX8" s="1041">
        <v>6</v>
      </c>
      <c r="AY8" s="1044">
        <v>6</v>
      </c>
    </row>
    <row r="9" spans="1:51" ht="15">
      <c r="A9" s="1038"/>
      <c r="B9" s="1043" t="s">
        <v>927</v>
      </c>
      <c r="C9" s="1043"/>
      <c r="D9" s="1039">
        <v>5.5</v>
      </c>
      <c r="E9" s="1039">
        <v>5.5</v>
      </c>
      <c r="F9" s="1041">
        <v>5</v>
      </c>
      <c r="G9" s="1041">
        <v>5.5</v>
      </c>
      <c r="H9" s="1041">
        <v>5.5</v>
      </c>
      <c r="I9" s="1041">
        <v>4.5</v>
      </c>
      <c r="J9" s="1041">
        <v>4.5</v>
      </c>
      <c r="K9" s="1041">
        <v>4.5</v>
      </c>
      <c r="L9" s="1041">
        <v>4.5</v>
      </c>
      <c r="M9" s="1041">
        <v>4.5</v>
      </c>
      <c r="N9" s="1041">
        <v>4.5</v>
      </c>
      <c r="O9" s="1041">
        <v>4.5</v>
      </c>
      <c r="P9" s="1041">
        <v>4.5</v>
      </c>
      <c r="Q9" s="1041">
        <v>4.5</v>
      </c>
      <c r="R9" s="1041">
        <v>4.5</v>
      </c>
      <c r="S9" s="1041">
        <v>4.5</v>
      </c>
      <c r="T9" s="1041">
        <v>4.5</v>
      </c>
      <c r="U9" s="1041">
        <v>5</v>
      </c>
      <c r="V9" s="1041">
        <v>5</v>
      </c>
      <c r="W9" s="1041">
        <v>5</v>
      </c>
      <c r="X9" s="1041">
        <v>5</v>
      </c>
      <c r="Y9" s="1041">
        <v>5</v>
      </c>
      <c r="Z9" s="1041">
        <v>5</v>
      </c>
      <c r="AA9" s="1041">
        <v>5</v>
      </c>
      <c r="AB9" s="1041">
        <v>5</v>
      </c>
      <c r="AC9" s="1041">
        <v>5</v>
      </c>
      <c r="AD9" s="1041">
        <v>5</v>
      </c>
      <c r="AE9" s="1041">
        <v>5</v>
      </c>
      <c r="AF9" s="1041">
        <v>5</v>
      </c>
      <c r="AG9" s="1041">
        <v>5</v>
      </c>
      <c r="AH9" s="1041">
        <v>5</v>
      </c>
      <c r="AI9" s="1041">
        <v>5</v>
      </c>
      <c r="AJ9" s="1041">
        <v>5</v>
      </c>
      <c r="AK9" s="1041">
        <v>5</v>
      </c>
      <c r="AL9" s="1041">
        <v>5</v>
      </c>
      <c r="AM9" s="1041">
        <v>5</v>
      </c>
      <c r="AN9" s="1041">
        <v>5</v>
      </c>
      <c r="AO9" s="1041">
        <v>5</v>
      </c>
      <c r="AP9" s="1041">
        <v>5</v>
      </c>
      <c r="AQ9" s="1041">
        <v>5</v>
      </c>
      <c r="AR9" s="1041">
        <v>5</v>
      </c>
      <c r="AS9" s="1041">
        <v>5</v>
      </c>
      <c r="AT9" s="1041">
        <v>5</v>
      </c>
      <c r="AU9" s="1041">
        <v>5</v>
      </c>
      <c r="AV9" s="1041">
        <v>5</v>
      </c>
      <c r="AW9" s="1041">
        <v>5</v>
      </c>
      <c r="AX9" s="1041">
        <v>5</v>
      </c>
      <c r="AY9" s="1044">
        <v>5</v>
      </c>
    </row>
    <row r="10" spans="1:51" ht="15">
      <c r="A10" s="1038"/>
      <c r="B10" s="1043" t="s">
        <v>928</v>
      </c>
      <c r="C10" s="1043"/>
      <c r="D10" s="1039">
        <v>5.5</v>
      </c>
      <c r="E10" s="1039">
        <v>5.5</v>
      </c>
      <c r="F10" s="1041">
        <v>5</v>
      </c>
      <c r="G10" s="1041">
        <v>5</v>
      </c>
      <c r="H10" s="1041">
        <v>5</v>
      </c>
      <c r="I10" s="1041">
        <v>4</v>
      </c>
      <c r="J10" s="1041">
        <v>4</v>
      </c>
      <c r="K10" s="1041">
        <v>4</v>
      </c>
      <c r="L10" s="1041">
        <v>4</v>
      </c>
      <c r="M10" s="1041">
        <v>4</v>
      </c>
      <c r="N10" s="1041">
        <v>4</v>
      </c>
      <c r="O10" s="1041">
        <v>4</v>
      </c>
      <c r="P10" s="1041">
        <v>4</v>
      </c>
      <c r="Q10" s="1041">
        <v>4</v>
      </c>
      <c r="R10" s="1041">
        <v>4</v>
      </c>
      <c r="S10" s="1041">
        <v>4</v>
      </c>
      <c r="T10" s="1041">
        <v>4</v>
      </c>
      <c r="U10" s="1041">
        <v>4</v>
      </c>
      <c r="V10" s="1041">
        <v>4</v>
      </c>
      <c r="W10" s="1041">
        <v>4</v>
      </c>
      <c r="X10" s="1041">
        <v>4</v>
      </c>
      <c r="Y10" s="1041">
        <v>4</v>
      </c>
      <c r="Z10" s="1041">
        <v>4</v>
      </c>
      <c r="AA10" s="1041">
        <v>4</v>
      </c>
      <c r="AB10" s="1041">
        <v>4</v>
      </c>
      <c r="AC10" s="1041">
        <v>4</v>
      </c>
      <c r="AD10" s="1041">
        <v>4</v>
      </c>
      <c r="AE10" s="1041">
        <v>4</v>
      </c>
      <c r="AF10" s="1041">
        <v>4</v>
      </c>
      <c r="AG10" s="1041">
        <v>4</v>
      </c>
      <c r="AH10" s="1041">
        <v>4</v>
      </c>
      <c r="AI10" s="1041">
        <v>4</v>
      </c>
      <c r="AJ10" s="1041">
        <v>4</v>
      </c>
      <c r="AK10" s="1041">
        <v>4</v>
      </c>
      <c r="AL10" s="1041">
        <v>4</v>
      </c>
      <c r="AM10" s="1041">
        <v>4</v>
      </c>
      <c r="AN10" s="1041">
        <v>4</v>
      </c>
      <c r="AO10" s="1041">
        <v>4</v>
      </c>
      <c r="AP10" s="1041">
        <v>4</v>
      </c>
      <c r="AQ10" s="1041">
        <v>4</v>
      </c>
      <c r="AR10" s="1041">
        <v>4</v>
      </c>
      <c r="AS10" s="1041">
        <v>4</v>
      </c>
      <c r="AT10" s="1041">
        <v>4</v>
      </c>
      <c r="AU10" s="1041">
        <v>4</v>
      </c>
      <c r="AV10" s="1041">
        <v>4</v>
      </c>
      <c r="AW10" s="1041">
        <v>4</v>
      </c>
      <c r="AX10" s="1041">
        <v>4</v>
      </c>
      <c r="AY10" s="1044">
        <v>4</v>
      </c>
    </row>
    <row r="11" spans="1:51" ht="15">
      <c r="A11" s="1045"/>
      <c r="B11" s="1031" t="s">
        <v>929</v>
      </c>
      <c r="C11" s="1031"/>
      <c r="D11" s="1039">
        <v>6.5</v>
      </c>
      <c r="E11" s="1041">
        <v>7</v>
      </c>
      <c r="F11" s="1041">
        <v>7</v>
      </c>
      <c r="G11" s="1041">
        <v>8</v>
      </c>
      <c r="H11" s="1041">
        <v>8</v>
      </c>
      <c r="I11" s="1041">
        <v>8</v>
      </c>
      <c r="J11" s="1041">
        <v>8</v>
      </c>
      <c r="K11" s="1041">
        <v>8</v>
      </c>
      <c r="L11" s="1041">
        <v>8</v>
      </c>
      <c r="M11" s="1041">
        <v>8</v>
      </c>
      <c r="N11" s="1041">
        <v>8</v>
      </c>
      <c r="O11" s="1041">
        <v>8</v>
      </c>
      <c r="P11" s="1041">
        <v>8</v>
      </c>
      <c r="Q11" s="1041">
        <v>8</v>
      </c>
      <c r="R11" s="1041">
        <v>8</v>
      </c>
      <c r="S11" s="1041">
        <v>8</v>
      </c>
      <c r="T11" s="1041">
        <v>8</v>
      </c>
      <c r="U11" s="1041">
        <v>8</v>
      </c>
      <c r="V11" s="1041">
        <v>8</v>
      </c>
      <c r="W11" s="1041">
        <v>8</v>
      </c>
      <c r="X11" s="1041">
        <v>8</v>
      </c>
      <c r="Y11" s="1041">
        <v>8</v>
      </c>
      <c r="Z11" s="1041">
        <v>8</v>
      </c>
      <c r="AA11" s="1041">
        <v>8</v>
      </c>
      <c r="AB11" s="1041">
        <v>8</v>
      </c>
      <c r="AC11" s="1041">
        <v>8</v>
      </c>
      <c r="AD11" s="1041">
        <v>8</v>
      </c>
      <c r="AE11" s="1041">
        <v>8</v>
      </c>
      <c r="AF11" s="1041">
        <v>8</v>
      </c>
      <c r="AG11" s="1041">
        <v>7</v>
      </c>
      <c r="AH11" s="1041">
        <v>7</v>
      </c>
      <c r="AI11" s="1041">
        <v>7</v>
      </c>
      <c r="AJ11" s="1041">
        <v>7</v>
      </c>
      <c r="AK11" s="1041">
        <v>7</v>
      </c>
      <c r="AL11" s="1041">
        <v>7</v>
      </c>
      <c r="AM11" s="1041">
        <v>7</v>
      </c>
      <c r="AN11" s="1041">
        <v>7</v>
      </c>
      <c r="AO11" s="1041">
        <v>7</v>
      </c>
      <c r="AP11" s="1041">
        <v>7</v>
      </c>
      <c r="AQ11" s="1041">
        <v>7</v>
      </c>
      <c r="AR11" s="1041">
        <v>7</v>
      </c>
      <c r="AS11" s="1041">
        <v>7</v>
      </c>
      <c r="AT11" s="1041">
        <v>7</v>
      </c>
      <c r="AU11" s="1041">
        <v>7</v>
      </c>
      <c r="AV11" s="1041">
        <v>7</v>
      </c>
      <c r="AW11" s="1041">
        <v>7</v>
      </c>
      <c r="AX11" s="1041">
        <v>7</v>
      </c>
      <c r="AY11" s="1044">
        <v>7</v>
      </c>
    </row>
    <row r="12" spans="1:51" ht="15">
      <c r="A12" s="1045"/>
      <c r="B12" s="1031" t="s">
        <v>930</v>
      </c>
      <c r="C12" s="1031"/>
      <c r="D12" s="1040"/>
      <c r="E12" s="1040"/>
      <c r="F12" s="1040"/>
      <c r="G12" s="1040"/>
      <c r="H12" s="1040"/>
      <c r="I12" s="1040"/>
      <c r="J12" s="1040"/>
      <c r="K12" s="1040"/>
      <c r="L12" s="1040"/>
      <c r="M12" s="1040"/>
      <c r="N12" s="1040"/>
      <c r="O12" s="1040"/>
      <c r="P12" s="1040"/>
      <c r="Q12" s="1040"/>
      <c r="R12" s="1040"/>
      <c r="S12" s="1040"/>
      <c r="T12" s="1040"/>
      <c r="U12" s="1040"/>
      <c r="V12" s="1040"/>
      <c r="W12" s="1040"/>
      <c r="X12" s="1040"/>
      <c r="Y12" s="1040"/>
      <c r="Z12" s="1040"/>
      <c r="AA12" s="1040"/>
      <c r="AB12" s="1040"/>
      <c r="AC12" s="1040"/>
      <c r="AD12" s="1040"/>
      <c r="AE12" s="1040"/>
      <c r="AF12" s="1040"/>
      <c r="AG12" s="1040"/>
      <c r="AH12" s="1040"/>
      <c r="AI12" s="1040"/>
      <c r="AJ12" s="1040"/>
      <c r="AK12" s="1040"/>
      <c r="AL12" s="1040"/>
      <c r="AM12" s="1040"/>
      <c r="AN12" s="1040"/>
      <c r="AO12" s="1040"/>
      <c r="AP12" s="1040"/>
      <c r="AQ12" s="1040"/>
      <c r="AR12" s="1040"/>
      <c r="AS12" s="1040"/>
      <c r="AT12" s="1040"/>
      <c r="AU12" s="1040"/>
      <c r="AV12" s="1040"/>
      <c r="AW12" s="1041"/>
      <c r="AX12" s="1041"/>
      <c r="AY12" s="1044"/>
    </row>
    <row r="13" spans="1:51" ht="15">
      <c r="A13" s="1045"/>
      <c r="B13" s="1031"/>
      <c r="C13" s="1031" t="s">
        <v>931</v>
      </c>
      <c r="D13" s="1039"/>
      <c r="E13" s="1039">
        <v>1.5</v>
      </c>
      <c r="F13" s="1039">
        <v>1.5</v>
      </c>
      <c r="G13" s="1039">
        <v>1.5</v>
      </c>
      <c r="H13" s="1041">
        <v>1.5</v>
      </c>
      <c r="I13" s="1041">
        <v>1</v>
      </c>
      <c r="J13" s="1041">
        <v>1</v>
      </c>
      <c r="K13" s="1041">
        <v>1</v>
      </c>
      <c r="L13" s="1041">
        <v>1</v>
      </c>
      <c r="M13" s="1041">
        <v>1</v>
      </c>
      <c r="N13" s="1041">
        <v>1</v>
      </c>
      <c r="O13" s="1041">
        <v>1</v>
      </c>
      <c r="P13" s="1041">
        <v>1</v>
      </c>
      <c r="Q13" s="1041">
        <v>1</v>
      </c>
      <c r="R13" s="1041">
        <v>1</v>
      </c>
      <c r="S13" s="1041">
        <v>1</v>
      </c>
      <c r="T13" s="1041">
        <v>1</v>
      </c>
      <c r="U13" s="1041">
        <v>1</v>
      </c>
      <c r="V13" s="1041">
        <v>1</v>
      </c>
      <c r="W13" s="1041">
        <v>1</v>
      </c>
      <c r="X13" s="1041">
        <v>1</v>
      </c>
      <c r="Y13" s="1041">
        <v>1</v>
      </c>
      <c r="Z13" s="1041">
        <v>1</v>
      </c>
      <c r="AA13" s="1041">
        <v>1</v>
      </c>
      <c r="AB13" s="1041">
        <v>1</v>
      </c>
      <c r="AC13" s="1041">
        <v>1</v>
      </c>
      <c r="AD13" s="1041">
        <v>1</v>
      </c>
      <c r="AE13" s="1041">
        <v>1</v>
      </c>
      <c r="AF13" s="1041">
        <v>1</v>
      </c>
      <c r="AG13" s="1041">
        <v>1</v>
      </c>
      <c r="AH13" s="1041">
        <v>1</v>
      </c>
      <c r="AI13" s="1041">
        <v>1</v>
      </c>
      <c r="AJ13" s="1041">
        <v>1</v>
      </c>
      <c r="AK13" s="1041">
        <v>1</v>
      </c>
      <c r="AL13" s="1041">
        <v>1</v>
      </c>
      <c r="AM13" s="1041">
        <v>1</v>
      </c>
      <c r="AN13" s="1041">
        <v>1</v>
      </c>
      <c r="AO13" s="1041">
        <v>1</v>
      </c>
      <c r="AP13" s="1041">
        <v>1</v>
      </c>
      <c r="AQ13" s="1041">
        <v>1</v>
      </c>
      <c r="AR13" s="1041">
        <v>1</v>
      </c>
      <c r="AS13" s="1041">
        <v>1</v>
      </c>
      <c r="AT13" s="1041">
        <v>1</v>
      </c>
      <c r="AU13" s="1041">
        <v>1</v>
      </c>
      <c r="AV13" s="1041">
        <v>1</v>
      </c>
      <c r="AW13" s="1041">
        <v>1</v>
      </c>
      <c r="AX13" s="1041">
        <v>1</v>
      </c>
      <c r="AY13" s="1044">
        <v>1</v>
      </c>
    </row>
    <row r="14" spans="1:51" ht="15">
      <c r="A14" s="1045"/>
      <c r="B14" s="1031"/>
      <c r="C14" s="1031" t="s">
        <v>932</v>
      </c>
      <c r="D14" s="1046"/>
      <c r="E14" s="1041">
        <v>7</v>
      </c>
      <c r="F14" s="1041">
        <v>7</v>
      </c>
      <c r="G14" s="1041">
        <v>6</v>
      </c>
      <c r="H14" s="1041">
        <v>6</v>
      </c>
      <c r="I14" s="1041">
        <v>5</v>
      </c>
      <c r="J14" s="1041">
        <v>5</v>
      </c>
      <c r="K14" s="1041">
        <v>5</v>
      </c>
      <c r="L14" s="1041">
        <v>5</v>
      </c>
      <c r="M14" s="1041">
        <v>5</v>
      </c>
      <c r="N14" s="1041">
        <v>5</v>
      </c>
      <c r="O14" s="1041">
        <v>5</v>
      </c>
      <c r="P14" s="1041">
        <v>5</v>
      </c>
      <c r="Q14" s="1041">
        <v>5</v>
      </c>
      <c r="R14" s="1041">
        <v>5</v>
      </c>
      <c r="S14" s="1041">
        <v>5</v>
      </c>
      <c r="T14" s="1041">
        <v>5</v>
      </c>
      <c r="U14" s="1041">
        <v>4</v>
      </c>
      <c r="V14" s="1041">
        <v>4</v>
      </c>
      <c r="W14" s="1041">
        <v>4</v>
      </c>
      <c r="X14" s="1041">
        <v>4</v>
      </c>
      <c r="Y14" s="1041">
        <v>4</v>
      </c>
      <c r="Z14" s="1041">
        <v>4</v>
      </c>
      <c r="AA14" s="1041">
        <v>4</v>
      </c>
      <c r="AB14" s="1041">
        <v>4</v>
      </c>
      <c r="AC14" s="1041">
        <v>4</v>
      </c>
      <c r="AD14" s="1041">
        <v>4</v>
      </c>
      <c r="AE14" s="1041">
        <v>4</v>
      </c>
      <c r="AF14" s="1041">
        <v>4</v>
      </c>
      <c r="AG14" s="1041">
        <v>4</v>
      </c>
      <c r="AH14" s="1041">
        <v>4</v>
      </c>
      <c r="AI14" s="1041">
        <v>4</v>
      </c>
      <c r="AJ14" s="1041">
        <v>4</v>
      </c>
      <c r="AK14" s="1041">
        <v>4</v>
      </c>
      <c r="AL14" s="1041">
        <v>4</v>
      </c>
      <c r="AM14" s="1041">
        <v>4</v>
      </c>
      <c r="AN14" s="1041">
        <v>4</v>
      </c>
      <c r="AO14" s="1041">
        <v>4</v>
      </c>
      <c r="AP14" s="1041">
        <v>4</v>
      </c>
      <c r="AQ14" s="1041">
        <v>4</v>
      </c>
      <c r="AR14" s="1041">
        <v>4</v>
      </c>
      <c r="AS14" s="1041">
        <v>4</v>
      </c>
      <c r="AT14" s="1041">
        <v>4</v>
      </c>
      <c r="AU14" s="1041">
        <v>4</v>
      </c>
      <c r="AV14" s="1041">
        <v>4</v>
      </c>
      <c r="AW14" s="1041">
        <v>4</v>
      </c>
      <c r="AX14" s="1041">
        <v>4</v>
      </c>
      <c r="AY14" s="1044">
        <v>4</v>
      </c>
    </row>
    <row r="15" spans="1:51" ht="15">
      <c r="A15" s="1045"/>
      <c r="B15" s="1031"/>
      <c r="C15" s="1031" t="s">
        <v>933</v>
      </c>
      <c r="D15" s="1047" t="s">
        <v>934</v>
      </c>
      <c r="E15" s="1047" t="s">
        <v>934</v>
      </c>
      <c r="F15" s="1047" t="s">
        <v>934</v>
      </c>
      <c r="G15" s="1047" t="s">
        <v>934</v>
      </c>
      <c r="H15" s="1047" t="s">
        <v>934</v>
      </c>
      <c r="I15" s="1047" t="s">
        <v>934</v>
      </c>
      <c r="J15" s="1047" t="s">
        <v>934</v>
      </c>
      <c r="K15" s="1047" t="s">
        <v>934</v>
      </c>
      <c r="L15" s="1047" t="s">
        <v>934</v>
      </c>
      <c r="M15" s="1047" t="s">
        <v>934</v>
      </c>
      <c r="N15" s="1047" t="s">
        <v>934</v>
      </c>
      <c r="O15" s="1047" t="s">
        <v>934</v>
      </c>
      <c r="P15" s="1047" t="s">
        <v>934</v>
      </c>
      <c r="Q15" s="1047" t="s">
        <v>934</v>
      </c>
      <c r="R15" s="1047" t="s">
        <v>934</v>
      </c>
      <c r="S15" s="1047" t="s">
        <v>934</v>
      </c>
      <c r="T15" s="1047" t="s">
        <v>934</v>
      </c>
      <c r="U15" s="1047" t="s">
        <v>934</v>
      </c>
      <c r="V15" s="1047" t="s">
        <v>934</v>
      </c>
      <c r="W15" s="1047" t="s">
        <v>934</v>
      </c>
      <c r="X15" s="1047" t="s">
        <v>934</v>
      </c>
      <c r="Y15" s="1047" t="s">
        <v>934</v>
      </c>
      <c r="Z15" s="1047" t="s">
        <v>934</v>
      </c>
      <c r="AA15" s="1047" t="s">
        <v>934</v>
      </c>
      <c r="AB15" s="1047" t="s">
        <v>934</v>
      </c>
      <c r="AC15" s="1047" t="s">
        <v>934</v>
      </c>
      <c r="AD15" s="1047" t="s">
        <v>934</v>
      </c>
      <c r="AE15" s="1047" t="s">
        <v>934</v>
      </c>
      <c r="AF15" s="1047" t="s">
        <v>934</v>
      </c>
      <c r="AG15" s="1047" t="s">
        <v>934</v>
      </c>
      <c r="AH15" s="1047" t="s">
        <v>934</v>
      </c>
      <c r="AI15" s="1047" t="s">
        <v>934</v>
      </c>
      <c r="AJ15" s="1047" t="s">
        <v>934</v>
      </c>
      <c r="AK15" s="1047" t="s">
        <v>934</v>
      </c>
      <c r="AL15" s="1047" t="s">
        <v>934</v>
      </c>
      <c r="AM15" s="1047" t="s">
        <v>934</v>
      </c>
      <c r="AN15" s="1047" t="s">
        <v>934</v>
      </c>
      <c r="AO15" s="1047" t="s">
        <v>934</v>
      </c>
      <c r="AP15" s="1047" t="s">
        <v>934</v>
      </c>
      <c r="AQ15" s="1047" t="s">
        <v>934</v>
      </c>
      <c r="AR15" s="1047" t="s">
        <v>934</v>
      </c>
      <c r="AS15" s="1047" t="s">
        <v>934</v>
      </c>
      <c r="AT15" s="1047" t="s">
        <v>934</v>
      </c>
      <c r="AU15" s="1047" t="s">
        <v>934</v>
      </c>
      <c r="AV15" s="1047" t="s">
        <v>934</v>
      </c>
      <c r="AW15" s="1048" t="s">
        <v>934</v>
      </c>
      <c r="AX15" s="1048" t="s">
        <v>934</v>
      </c>
      <c r="AY15" s="1049" t="s">
        <v>934</v>
      </c>
    </row>
    <row r="16" spans="1:51" ht="15">
      <c r="A16" s="1045"/>
      <c r="B16" s="1031" t="s">
        <v>935</v>
      </c>
      <c r="C16" s="1031"/>
      <c r="D16" s="1047"/>
      <c r="E16" s="1050"/>
      <c r="F16" s="1050"/>
      <c r="G16" s="1051">
        <v>8</v>
      </c>
      <c r="H16" s="1051">
        <v>8</v>
      </c>
      <c r="I16" s="1051">
        <v>8</v>
      </c>
      <c r="J16" s="1051">
        <v>8</v>
      </c>
      <c r="K16" s="1051">
        <v>8</v>
      </c>
      <c r="L16" s="1051">
        <v>8</v>
      </c>
      <c r="M16" s="1051">
        <v>8</v>
      </c>
      <c r="N16" s="1051">
        <v>8</v>
      </c>
      <c r="O16" s="1051">
        <v>8</v>
      </c>
      <c r="P16" s="1051">
        <v>8</v>
      </c>
      <c r="Q16" s="1051">
        <v>8</v>
      </c>
      <c r="R16" s="1051">
        <v>8</v>
      </c>
      <c r="S16" s="1051">
        <v>8</v>
      </c>
      <c r="T16" s="1051">
        <v>8</v>
      </c>
      <c r="U16" s="1051">
        <v>8</v>
      </c>
      <c r="V16" s="1051">
        <v>8</v>
      </c>
      <c r="W16" s="1051">
        <v>8</v>
      </c>
      <c r="X16" s="1051">
        <v>8</v>
      </c>
      <c r="Y16" s="1051">
        <v>8</v>
      </c>
      <c r="Z16" s="1051">
        <v>8</v>
      </c>
      <c r="AA16" s="1051">
        <v>8</v>
      </c>
      <c r="AB16" s="1051">
        <v>8</v>
      </c>
      <c r="AC16" s="1051">
        <v>8</v>
      </c>
      <c r="AD16" s="1051">
        <v>8</v>
      </c>
      <c r="AE16" s="1051">
        <v>8</v>
      </c>
      <c r="AF16" s="1051">
        <v>8</v>
      </c>
      <c r="AG16" s="1051">
        <v>7</v>
      </c>
      <c r="AH16" s="1051">
        <v>7</v>
      </c>
      <c r="AI16" s="1051">
        <v>7</v>
      </c>
      <c r="AJ16" s="1051">
        <v>7</v>
      </c>
      <c r="AK16" s="1051">
        <v>7</v>
      </c>
      <c r="AL16" s="1051">
        <v>7</v>
      </c>
      <c r="AM16" s="1051">
        <v>7</v>
      </c>
      <c r="AN16" s="1051">
        <v>7</v>
      </c>
      <c r="AO16" s="1051">
        <v>7</v>
      </c>
      <c r="AP16" s="1051">
        <v>7</v>
      </c>
      <c r="AQ16" s="1051">
        <v>7</v>
      </c>
      <c r="AR16" s="1051">
        <v>7</v>
      </c>
      <c r="AS16" s="1051">
        <v>7</v>
      </c>
      <c r="AT16" s="1051">
        <v>7</v>
      </c>
      <c r="AU16" s="1051">
        <v>7</v>
      </c>
      <c r="AV16" s="1051">
        <v>7</v>
      </c>
      <c r="AW16" s="1041">
        <v>7</v>
      </c>
      <c r="AX16" s="1041">
        <v>7</v>
      </c>
      <c r="AY16" s="1044">
        <v>7</v>
      </c>
    </row>
    <row r="17" spans="1:51" ht="15">
      <c r="A17" s="1052"/>
      <c r="B17" s="1053" t="s">
        <v>936</v>
      </c>
      <c r="C17" s="1053"/>
      <c r="D17" s="1046">
        <v>3</v>
      </c>
      <c r="E17" s="1046">
        <v>3</v>
      </c>
      <c r="F17" s="1046">
        <v>3</v>
      </c>
      <c r="G17" s="1054"/>
      <c r="H17" s="1054"/>
      <c r="I17" s="1054"/>
      <c r="J17" s="1054"/>
      <c r="K17" s="1054"/>
      <c r="L17" s="1054"/>
      <c r="M17" s="1054"/>
      <c r="N17" s="1054"/>
      <c r="O17" s="1054"/>
      <c r="P17" s="1054"/>
      <c r="Q17" s="1054"/>
      <c r="R17" s="1054"/>
      <c r="S17" s="1054"/>
      <c r="T17" s="1054"/>
      <c r="U17" s="1054"/>
      <c r="V17" s="1054"/>
      <c r="W17" s="1054"/>
      <c r="X17" s="1054"/>
      <c r="Y17" s="1054"/>
      <c r="Z17" s="1054"/>
      <c r="AA17" s="1054"/>
      <c r="AB17" s="1054"/>
      <c r="AC17" s="1054"/>
      <c r="AD17" s="1054"/>
      <c r="AE17" s="1054"/>
      <c r="AF17" s="1054"/>
      <c r="AG17" s="1054"/>
      <c r="AH17" s="1054"/>
      <c r="AI17" s="1054"/>
      <c r="AJ17" s="1054"/>
      <c r="AK17" s="1054"/>
      <c r="AL17" s="1054"/>
      <c r="AM17" s="1054"/>
      <c r="AN17" s="1054"/>
      <c r="AO17" s="1054"/>
      <c r="AP17" s="1054"/>
      <c r="AQ17" s="1054"/>
      <c r="AR17" s="1054"/>
      <c r="AS17" s="1054"/>
      <c r="AT17" s="1054"/>
      <c r="AU17" s="1054"/>
      <c r="AV17" s="1054"/>
      <c r="AW17" s="1054"/>
      <c r="AX17" s="1054"/>
      <c r="AY17" s="1055"/>
    </row>
    <row r="18" spans="1:51" ht="15">
      <c r="A18" s="1038" t="s">
        <v>937</v>
      </c>
      <c r="B18" s="1031"/>
      <c r="C18" s="1031"/>
      <c r="D18" s="1048"/>
      <c r="E18" s="1048"/>
      <c r="F18" s="1048"/>
      <c r="G18" s="1047"/>
      <c r="H18" s="1047"/>
      <c r="I18" s="1047"/>
      <c r="J18" s="1047"/>
      <c r="K18" s="1047"/>
      <c r="L18" s="1047"/>
      <c r="M18" s="1047"/>
      <c r="N18" s="1047"/>
      <c r="O18" s="1047"/>
      <c r="P18" s="1047"/>
      <c r="Q18" s="1047"/>
      <c r="R18" s="1047"/>
      <c r="S18" s="1047"/>
      <c r="T18" s="1047"/>
      <c r="U18" s="1047"/>
      <c r="V18" s="1047"/>
      <c r="W18" s="1047"/>
      <c r="X18" s="1047"/>
      <c r="Y18" s="1047"/>
      <c r="Z18" s="1047"/>
      <c r="AA18" s="1047"/>
      <c r="AB18" s="1047"/>
      <c r="AC18" s="1047"/>
      <c r="AD18" s="1047"/>
      <c r="AE18" s="1047"/>
      <c r="AF18" s="1047"/>
      <c r="AG18" s="1047"/>
      <c r="AH18" s="1047"/>
      <c r="AI18" s="1047"/>
      <c r="AJ18" s="1047"/>
      <c r="AK18" s="1047"/>
      <c r="AL18" s="1047"/>
      <c r="AM18" s="1047"/>
      <c r="AN18" s="1047"/>
      <c r="AO18" s="1047"/>
      <c r="AP18" s="1047"/>
      <c r="AQ18" s="1047"/>
      <c r="AR18" s="1047"/>
      <c r="AS18" s="1047"/>
      <c r="AT18" s="1047"/>
      <c r="AU18" s="1047"/>
      <c r="AV18" s="1047"/>
      <c r="AW18" s="1047"/>
      <c r="AX18" s="1047"/>
      <c r="AY18" s="1056"/>
    </row>
    <row r="19" spans="1:51" ht="15">
      <c r="A19" s="1038"/>
      <c r="B19" s="1057" t="s">
        <v>938</v>
      </c>
      <c r="C19" s="1031"/>
      <c r="D19" s="1048">
        <v>8.7</v>
      </c>
      <c r="E19" s="1048">
        <v>8.08</v>
      </c>
      <c r="F19" s="1048">
        <v>0.1</v>
      </c>
      <c r="G19" s="1048">
        <v>1.7747</v>
      </c>
      <c r="H19" s="1048">
        <v>0.5529571428571429</v>
      </c>
      <c r="I19" s="1048">
        <v>0.13</v>
      </c>
      <c r="J19" s="1048">
        <v>0.0968</v>
      </c>
      <c r="K19" s="1048">
        <v>0.04</v>
      </c>
      <c r="L19" s="1048">
        <v>0.0171</v>
      </c>
      <c r="M19" s="1048">
        <v>0.0112</v>
      </c>
      <c r="N19" s="1048">
        <v>0.2514</v>
      </c>
      <c r="O19" s="1048">
        <v>0.0769</v>
      </c>
      <c r="P19" s="1048">
        <v>0.025028571428571428</v>
      </c>
      <c r="Q19" s="1048">
        <v>0.02</v>
      </c>
      <c r="R19" s="1048">
        <v>0.01</v>
      </c>
      <c r="S19" s="1048">
        <v>0.04</v>
      </c>
      <c r="T19" s="1048">
        <v>0.01</v>
      </c>
      <c r="U19" s="1058">
        <v>0.0015</v>
      </c>
      <c r="V19" s="1058">
        <v>0.0032</v>
      </c>
      <c r="W19" s="1058">
        <v>0.3255</v>
      </c>
      <c r="X19" s="1058">
        <v>0.3916</v>
      </c>
      <c r="Y19" s="1058">
        <v>0.059</v>
      </c>
      <c r="Z19" s="1058" t="s">
        <v>103</v>
      </c>
      <c r="AA19" s="1058" t="s">
        <v>103</v>
      </c>
      <c r="AB19" s="1058" t="s">
        <v>103</v>
      </c>
      <c r="AC19" s="1058" t="s">
        <v>103</v>
      </c>
      <c r="AD19" s="1058" t="s">
        <v>103</v>
      </c>
      <c r="AE19" s="1058" t="s">
        <v>103</v>
      </c>
      <c r="AF19" s="1058" t="s">
        <v>103</v>
      </c>
      <c r="AG19" s="1058" t="s">
        <v>103</v>
      </c>
      <c r="AH19" s="1058" t="s">
        <v>103</v>
      </c>
      <c r="AI19" s="1058" t="s">
        <v>103</v>
      </c>
      <c r="AJ19" s="1058" t="s">
        <v>103</v>
      </c>
      <c r="AK19" s="1058" t="s">
        <v>103</v>
      </c>
      <c r="AL19" s="1058" t="s">
        <v>103</v>
      </c>
      <c r="AM19" s="1048" t="s">
        <v>103</v>
      </c>
      <c r="AN19" s="1048" t="s">
        <v>103</v>
      </c>
      <c r="AO19" s="1048" t="s">
        <v>103</v>
      </c>
      <c r="AP19" s="1048" t="s">
        <v>103</v>
      </c>
      <c r="AQ19" s="1048" t="s">
        <v>103</v>
      </c>
      <c r="AR19" s="1048" t="s">
        <v>103</v>
      </c>
      <c r="AS19" s="1048" t="s">
        <v>103</v>
      </c>
      <c r="AT19" s="1048" t="s">
        <v>103</v>
      </c>
      <c r="AU19" s="1048" t="s">
        <v>103</v>
      </c>
      <c r="AV19" s="1048" t="s">
        <v>103</v>
      </c>
      <c r="AW19" s="1048" t="s">
        <v>103</v>
      </c>
      <c r="AX19" s="1048" t="s">
        <v>103</v>
      </c>
      <c r="AY19" s="1049" t="s">
        <v>103</v>
      </c>
    </row>
    <row r="20" spans="1:51" ht="15">
      <c r="A20" s="1045"/>
      <c r="B20" s="1057" t="s">
        <v>939</v>
      </c>
      <c r="C20" s="1031"/>
      <c r="D20" s="1048">
        <v>8.13</v>
      </c>
      <c r="E20" s="1048">
        <v>8.52</v>
      </c>
      <c r="F20" s="1048">
        <v>1.15</v>
      </c>
      <c r="G20" s="1048">
        <v>2.665178033830017</v>
      </c>
      <c r="H20" s="1048">
        <v>1.1949270430302494</v>
      </c>
      <c r="I20" s="1048">
        <v>0.25</v>
      </c>
      <c r="J20" s="1048">
        <v>0.1401</v>
      </c>
      <c r="K20" s="1048">
        <v>0.07</v>
      </c>
      <c r="L20" s="1048">
        <v>0.03</v>
      </c>
      <c r="M20" s="1048">
        <v>0.08</v>
      </c>
      <c r="N20" s="1048">
        <v>0.4707958107442089</v>
      </c>
      <c r="O20" s="1048">
        <v>0.234</v>
      </c>
      <c r="P20" s="1048">
        <v>0.07589681227455514</v>
      </c>
      <c r="Q20" s="1048">
        <v>0.06</v>
      </c>
      <c r="R20" s="1048">
        <v>0.04</v>
      </c>
      <c r="S20" s="1048">
        <v>0.13</v>
      </c>
      <c r="T20" s="1048">
        <v>0.02</v>
      </c>
      <c r="U20" s="1058">
        <v>0.0044</v>
      </c>
      <c r="V20" s="1058">
        <v>0.0656</v>
      </c>
      <c r="W20" s="1058">
        <v>0.9267</v>
      </c>
      <c r="X20" s="1058">
        <v>0.5235</v>
      </c>
      <c r="Y20" s="1058">
        <v>0.128</v>
      </c>
      <c r="Z20" s="1058">
        <v>0.1551</v>
      </c>
      <c r="AA20" s="1058">
        <v>0.7409</v>
      </c>
      <c r="AB20" s="1058">
        <v>1.1286</v>
      </c>
      <c r="AC20" s="1058">
        <v>0.687</v>
      </c>
      <c r="AD20" s="1058">
        <v>0.5904</v>
      </c>
      <c r="AE20" s="1058">
        <v>0.3719</v>
      </c>
      <c r="AF20" s="1058">
        <v>0.1739</v>
      </c>
      <c r="AG20" s="1058">
        <v>0.9477779527559054</v>
      </c>
      <c r="AH20" s="1048">
        <v>2.22</v>
      </c>
      <c r="AI20" s="1048">
        <v>1.1</v>
      </c>
      <c r="AJ20" s="1048">
        <v>0.29</v>
      </c>
      <c r="AK20" s="1048">
        <v>0.4837</v>
      </c>
      <c r="AL20" s="1048">
        <v>0.6795</v>
      </c>
      <c r="AM20" s="1048">
        <v>0.35</v>
      </c>
      <c r="AN20" s="1048">
        <v>0.53</v>
      </c>
      <c r="AO20" s="1048">
        <v>1.0974</v>
      </c>
      <c r="AP20" s="1048">
        <v>1.3361</v>
      </c>
      <c r="AQ20" s="1048">
        <v>0.1182</v>
      </c>
      <c r="AR20" s="1048">
        <v>0.0456</v>
      </c>
      <c r="AS20" s="1048">
        <v>0.4399</v>
      </c>
      <c r="AT20" s="1048">
        <v>2.0504</v>
      </c>
      <c r="AU20" s="1048">
        <v>2.12</v>
      </c>
      <c r="AV20" s="1048">
        <v>3.004</v>
      </c>
      <c r="AW20" s="1048">
        <v>2.342</v>
      </c>
      <c r="AX20" s="1048">
        <v>1.74</v>
      </c>
      <c r="AY20" s="1049">
        <v>2.6432</v>
      </c>
    </row>
    <row r="21" spans="1:51" ht="15">
      <c r="A21" s="1045"/>
      <c r="B21" s="1057" t="s">
        <v>940</v>
      </c>
      <c r="C21" s="1031"/>
      <c r="D21" s="1048">
        <v>8.28</v>
      </c>
      <c r="E21" s="1048">
        <v>8.59</v>
      </c>
      <c r="F21" s="1048">
        <v>1.96</v>
      </c>
      <c r="G21" s="1048">
        <v>2.625707377362713</v>
      </c>
      <c r="H21" s="1048">
        <v>1.6011029109423673</v>
      </c>
      <c r="I21" s="1048">
        <v>0</v>
      </c>
      <c r="J21" s="1048">
        <v>0.6906</v>
      </c>
      <c r="K21" s="1048">
        <v>0.42</v>
      </c>
      <c r="L21" s="1048">
        <v>0.2173</v>
      </c>
      <c r="M21" s="1048">
        <v>0.4599</v>
      </c>
      <c r="N21" s="1048">
        <v>0.9307730932022839</v>
      </c>
      <c r="O21" s="1048" t="s">
        <v>103</v>
      </c>
      <c r="P21" s="1048">
        <v>0.5262407407407408</v>
      </c>
      <c r="Q21" s="1048">
        <v>0.26</v>
      </c>
      <c r="R21" s="1048">
        <v>0.13</v>
      </c>
      <c r="S21" s="1048">
        <v>0.38</v>
      </c>
      <c r="T21" s="1048">
        <v>0.42</v>
      </c>
      <c r="U21" s="1048" t="s">
        <v>103</v>
      </c>
      <c r="V21" s="1048">
        <v>0.157</v>
      </c>
      <c r="W21" s="1048">
        <v>0.9</v>
      </c>
      <c r="X21" s="1048">
        <v>1.2073</v>
      </c>
      <c r="Y21" s="1048">
        <v>0.3029</v>
      </c>
      <c r="Z21" s="1048">
        <v>0.2288</v>
      </c>
      <c r="AA21" s="1048" t="s">
        <v>103</v>
      </c>
      <c r="AB21" s="1058">
        <v>1.2528</v>
      </c>
      <c r="AC21" s="1058">
        <v>0.8742</v>
      </c>
      <c r="AD21" s="1058">
        <v>0.9045</v>
      </c>
      <c r="AE21" s="1058">
        <v>0.6827</v>
      </c>
      <c r="AF21" s="1058">
        <v>0.5648</v>
      </c>
      <c r="AG21" s="1058" t="s">
        <v>103</v>
      </c>
      <c r="AH21" s="1048">
        <v>3.12</v>
      </c>
      <c r="AI21" s="1048">
        <v>1.57</v>
      </c>
      <c r="AJ21" s="1048">
        <v>0.86</v>
      </c>
      <c r="AK21" s="1048">
        <v>0.8527</v>
      </c>
      <c r="AL21" s="1048">
        <v>0.8302</v>
      </c>
      <c r="AM21" s="1048" t="s">
        <v>103</v>
      </c>
      <c r="AN21" s="1048">
        <v>0.9821</v>
      </c>
      <c r="AO21" s="1048">
        <v>1.1044</v>
      </c>
      <c r="AP21" s="1048">
        <v>1.8787</v>
      </c>
      <c r="AQ21" s="1048">
        <v>0.4359</v>
      </c>
      <c r="AR21" s="1048">
        <v>0.3255</v>
      </c>
      <c r="AS21" s="1048">
        <v>2.312</v>
      </c>
      <c r="AT21" s="1048">
        <v>2.5951</v>
      </c>
      <c r="AU21" s="1048">
        <v>2.3</v>
      </c>
      <c r="AV21" s="1048">
        <v>3.1621084055017827</v>
      </c>
      <c r="AW21" s="1048" t="s">
        <v>103</v>
      </c>
      <c r="AX21" s="1048">
        <v>2.23</v>
      </c>
      <c r="AY21" s="1049" t="s">
        <v>103</v>
      </c>
    </row>
    <row r="22" spans="1:51" ht="15">
      <c r="A22" s="1045"/>
      <c r="B22" s="1057" t="s">
        <v>941</v>
      </c>
      <c r="C22" s="1031"/>
      <c r="D22" s="1048">
        <v>7.28</v>
      </c>
      <c r="E22" s="1048">
        <v>8.6105</v>
      </c>
      <c r="F22" s="1048">
        <v>2.72</v>
      </c>
      <c r="G22" s="1048" t="s">
        <v>103</v>
      </c>
      <c r="H22" s="1048">
        <v>2.713382091805048</v>
      </c>
      <c r="I22" s="1048">
        <v>0</v>
      </c>
      <c r="J22" s="1048">
        <v>1.0019</v>
      </c>
      <c r="K22" s="1048">
        <v>0.79</v>
      </c>
      <c r="L22" s="1048">
        <v>0.5</v>
      </c>
      <c r="M22" s="1048">
        <v>0.75</v>
      </c>
      <c r="N22" s="1048">
        <v>1.061509865470852</v>
      </c>
      <c r="O22" s="1048" t="s">
        <v>103</v>
      </c>
      <c r="P22" s="1048">
        <v>0.8337058823529412</v>
      </c>
      <c r="Q22" s="1048">
        <v>0.68</v>
      </c>
      <c r="R22" s="1048">
        <v>0.64</v>
      </c>
      <c r="S22" s="1048">
        <v>2.2</v>
      </c>
      <c r="T22" s="1048">
        <v>0.72</v>
      </c>
      <c r="U22" s="1048" t="s">
        <v>103</v>
      </c>
      <c r="V22" s="1048">
        <v>0.54</v>
      </c>
      <c r="W22" s="1048">
        <v>0.9349</v>
      </c>
      <c r="X22" s="1048">
        <v>0.8726</v>
      </c>
      <c r="Y22" s="1048">
        <v>0.5803</v>
      </c>
      <c r="Z22" s="1048">
        <v>0.369</v>
      </c>
      <c r="AA22" s="1048" t="s">
        <v>103</v>
      </c>
      <c r="AB22" s="1058">
        <v>1.3759</v>
      </c>
      <c r="AC22" s="1058">
        <v>1.1623</v>
      </c>
      <c r="AD22" s="1058">
        <v>0.9827</v>
      </c>
      <c r="AE22" s="1058" t="s">
        <v>103</v>
      </c>
      <c r="AF22" s="1058">
        <v>0.7579</v>
      </c>
      <c r="AG22" s="1058" t="s">
        <v>103</v>
      </c>
      <c r="AH22" s="1048">
        <v>3.04</v>
      </c>
      <c r="AI22" s="1048">
        <v>1.97</v>
      </c>
      <c r="AJ22" s="1048">
        <v>0.97</v>
      </c>
      <c r="AK22" s="1048">
        <v>0.9588</v>
      </c>
      <c r="AL22" s="1048">
        <v>0.9434</v>
      </c>
      <c r="AM22" s="1048" t="s">
        <v>103</v>
      </c>
      <c r="AN22" s="1048">
        <v>1.33</v>
      </c>
      <c r="AO22" s="1048">
        <v>1.2908</v>
      </c>
      <c r="AP22" s="1048">
        <v>0.6016</v>
      </c>
      <c r="AQ22" s="1048">
        <v>0.6737</v>
      </c>
      <c r="AR22" s="1048">
        <v>0.7218</v>
      </c>
      <c r="AS22" s="1048" t="s">
        <v>103</v>
      </c>
      <c r="AT22" s="1048">
        <v>2.6856</v>
      </c>
      <c r="AU22" s="1048">
        <v>2.74</v>
      </c>
      <c r="AV22" s="1048">
        <v>3.651</v>
      </c>
      <c r="AW22" s="1048">
        <v>3.25</v>
      </c>
      <c r="AX22" s="1048">
        <v>2.7</v>
      </c>
      <c r="AY22" s="1049" t="s">
        <v>103</v>
      </c>
    </row>
    <row r="23" spans="1:51" ht="15">
      <c r="A23" s="1045"/>
      <c r="B23" s="1031" t="s">
        <v>942</v>
      </c>
      <c r="C23" s="1031"/>
      <c r="D23" s="1048" t="s">
        <v>943</v>
      </c>
      <c r="E23" s="1048" t="s">
        <v>944</v>
      </c>
      <c r="F23" s="1048" t="s">
        <v>944</v>
      </c>
      <c r="G23" s="1048" t="s">
        <v>944</v>
      </c>
      <c r="H23" s="1048" t="s">
        <v>944</v>
      </c>
      <c r="I23" s="1048" t="s">
        <v>944</v>
      </c>
      <c r="J23" s="1048" t="s">
        <v>944</v>
      </c>
      <c r="K23" s="1048" t="s">
        <v>944</v>
      </c>
      <c r="L23" s="1048" t="s">
        <v>944</v>
      </c>
      <c r="M23" s="1048" t="s">
        <v>945</v>
      </c>
      <c r="N23" s="1048" t="s">
        <v>945</v>
      </c>
      <c r="O23" s="1048" t="s">
        <v>945</v>
      </c>
      <c r="P23" s="1048" t="s">
        <v>945</v>
      </c>
      <c r="Q23" s="1048" t="s">
        <v>945</v>
      </c>
      <c r="R23" s="1048" t="s">
        <v>945</v>
      </c>
      <c r="S23" s="1048" t="s">
        <v>945</v>
      </c>
      <c r="T23" s="1048" t="s">
        <v>945</v>
      </c>
      <c r="U23" s="1048" t="s">
        <v>945</v>
      </c>
      <c r="V23" s="1048" t="s">
        <v>945</v>
      </c>
      <c r="W23" s="1048" t="s">
        <v>945</v>
      </c>
      <c r="X23" s="1048" t="s">
        <v>945</v>
      </c>
      <c r="Y23" s="1048" t="s">
        <v>945</v>
      </c>
      <c r="Z23" s="1048" t="s">
        <v>945</v>
      </c>
      <c r="AA23" s="1048" t="s">
        <v>945</v>
      </c>
      <c r="AB23" s="1048" t="s">
        <v>945</v>
      </c>
      <c r="AC23" s="1048" t="s">
        <v>945</v>
      </c>
      <c r="AD23" s="1048" t="s">
        <v>945</v>
      </c>
      <c r="AE23" s="1048" t="s">
        <v>946</v>
      </c>
      <c r="AF23" s="1048" t="s">
        <v>947</v>
      </c>
      <c r="AG23" s="1048" t="s">
        <v>947</v>
      </c>
      <c r="AH23" s="1048" t="s">
        <v>947</v>
      </c>
      <c r="AI23" s="1048" t="s">
        <v>947</v>
      </c>
      <c r="AJ23" s="1048" t="s">
        <v>947</v>
      </c>
      <c r="AK23" s="1048" t="s">
        <v>947</v>
      </c>
      <c r="AL23" s="1048" t="s">
        <v>948</v>
      </c>
      <c r="AM23" s="1048" t="s">
        <v>948</v>
      </c>
      <c r="AN23" s="1048" t="s">
        <v>948</v>
      </c>
      <c r="AO23" s="1048" t="s">
        <v>948</v>
      </c>
      <c r="AP23" s="1048" t="s">
        <v>948</v>
      </c>
      <c r="AQ23" s="1048" t="s">
        <v>948</v>
      </c>
      <c r="AR23" s="1048" t="s">
        <v>948</v>
      </c>
      <c r="AS23" s="1048" t="s">
        <v>948</v>
      </c>
      <c r="AT23" s="1048" t="s">
        <v>948</v>
      </c>
      <c r="AU23" s="1048" t="s">
        <v>948</v>
      </c>
      <c r="AV23" s="1048" t="s">
        <v>948</v>
      </c>
      <c r="AW23" s="1048" t="s">
        <v>948</v>
      </c>
      <c r="AX23" s="1048" t="s">
        <v>948</v>
      </c>
      <c r="AY23" s="1049" t="s">
        <v>948</v>
      </c>
    </row>
    <row r="24" spans="1:51" ht="15">
      <c r="A24" s="1045"/>
      <c r="B24" s="1053" t="s">
        <v>949</v>
      </c>
      <c r="C24" s="1031"/>
      <c r="D24" s="1048" t="s">
        <v>950</v>
      </c>
      <c r="E24" s="1048" t="s">
        <v>951</v>
      </c>
      <c r="F24" s="1048" t="s">
        <v>951</v>
      </c>
      <c r="G24" s="1048" t="s">
        <v>951</v>
      </c>
      <c r="H24" s="1048" t="s">
        <v>951</v>
      </c>
      <c r="I24" s="1048" t="s">
        <v>952</v>
      </c>
      <c r="J24" s="1048" t="s">
        <v>952</v>
      </c>
      <c r="K24" s="1048" t="s">
        <v>952</v>
      </c>
      <c r="L24" s="1048" t="s">
        <v>951</v>
      </c>
      <c r="M24" s="1048" t="s">
        <v>951</v>
      </c>
      <c r="N24" s="1048" t="s">
        <v>951</v>
      </c>
      <c r="O24" s="1048" t="s">
        <v>951</v>
      </c>
      <c r="P24" s="1048" t="s">
        <v>951</v>
      </c>
      <c r="Q24" s="1048" t="s">
        <v>951</v>
      </c>
      <c r="R24" s="1048" t="s">
        <v>951</v>
      </c>
      <c r="S24" s="1048" t="s">
        <v>951</v>
      </c>
      <c r="T24" s="1048" t="s">
        <v>951</v>
      </c>
      <c r="U24" s="1048" t="s">
        <v>951</v>
      </c>
      <c r="V24" s="1048" t="s">
        <v>951</v>
      </c>
      <c r="W24" s="1048" t="s">
        <v>951</v>
      </c>
      <c r="X24" s="1048" t="s">
        <v>951</v>
      </c>
      <c r="Y24" s="1048" t="s">
        <v>951</v>
      </c>
      <c r="Z24" s="1048" t="s">
        <v>951</v>
      </c>
      <c r="AA24" s="1048" t="s">
        <v>951</v>
      </c>
      <c r="AB24" s="1048" t="s">
        <v>951</v>
      </c>
      <c r="AC24" s="1048" t="s">
        <v>951</v>
      </c>
      <c r="AD24" s="1048" t="s">
        <v>951</v>
      </c>
      <c r="AE24" s="1048" t="s">
        <v>951</v>
      </c>
      <c r="AF24" s="1048" t="s">
        <v>951</v>
      </c>
      <c r="AG24" s="1048" t="s">
        <v>951</v>
      </c>
      <c r="AH24" s="1048" t="s">
        <v>951</v>
      </c>
      <c r="AI24" s="1048" t="s">
        <v>951</v>
      </c>
      <c r="AJ24" s="1048" t="s">
        <v>951</v>
      </c>
      <c r="AK24" s="1048" t="s">
        <v>951</v>
      </c>
      <c r="AL24" s="1048" t="s">
        <v>951</v>
      </c>
      <c r="AM24" s="1048" t="s">
        <v>951</v>
      </c>
      <c r="AN24" s="1048" t="s">
        <v>951</v>
      </c>
      <c r="AO24" s="1048" t="s">
        <v>951</v>
      </c>
      <c r="AP24" s="1048" t="s">
        <v>951</v>
      </c>
      <c r="AQ24" s="1048" t="s">
        <v>951</v>
      </c>
      <c r="AR24" s="1048" t="s">
        <v>951</v>
      </c>
      <c r="AS24" s="1048" t="s">
        <v>951</v>
      </c>
      <c r="AT24" s="1048" t="s">
        <v>951</v>
      </c>
      <c r="AU24" s="1048" t="s">
        <v>951</v>
      </c>
      <c r="AV24" s="1048" t="s">
        <v>951</v>
      </c>
      <c r="AW24" s="1059" t="s">
        <v>951</v>
      </c>
      <c r="AX24" s="1059" t="s">
        <v>951</v>
      </c>
      <c r="AY24" s="1049" t="s">
        <v>951</v>
      </c>
    </row>
    <row r="25" spans="1:51" ht="15">
      <c r="A25" s="1060" t="s">
        <v>953</v>
      </c>
      <c r="B25" s="1061"/>
      <c r="C25" s="1062"/>
      <c r="D25" s="1063">
        <v>6.57</v>
      </c>
      <c r="E25" s="1063">
        <v>8.22</v>
      </c>
      <c r="F25" s="1063">
        <v>0.86</v>
      </c>
      <c r="G25" s="1063">
        <v>1.3649886601894599</v>
      </c>
      <c r="H25" s="1063">
        <v>0.86</v>
      </c>
      <c r="I25" s="1063">
        <v>0.3</v>
      </c>
      <c r="J25" s="1063">
        <v>0.27</v>
      </c>
      <c r="K25" s="1063">
        <v>0.25</v>
      </c>
      <c r="L25" s="1063">
        <v>0.22459140275275666</v>
      </c>
      <c r="M25" s="1063">
        <v>0.20374838574155063</v>
      </c>
      <c r="N25" s="1063">
        <v>0.21</v>
      </c>
      <c r="O25" s="1063">
        <v>0.20773918429166563</v>
      </c>
      <c r="P25" s="1063">
        <v>0.2017363513916063</v>
      </c>
      <c r="Q25" s="1063">
        <v>0.19</v>
      </c>
      <c r="R25" s="1063">
        <v>0.19</v>
      </c>
      <c r="S25" s="1063">
        <v>0.18</v>
      </c>
      <c r="T25" s="1063">
        <v>0.1633696910001769</v>
      </c>
      <c r="U25" s="1063">
        <v>0.15</v>
      </c>
      <c r="V25" s="1063">
        <v>0.17</v>
      </c>
      <c r="W25" s="1063">
        <v>1.03</v>
      </c>
      <c r="X25" s="1063">
        <v>0.42</v>
      </c>
      <c r="Y25" s="1064">
        <v>0.15</v>
      </c>
      <c r="Z25" s="1063">
        <v>0.15</v>
      </c>
      <c r="AA25" s="1063">
        <v>2.23</v>
      </c>
      <c r="AB25" s="1063">
        <v>1.8</v>
      </c>
      <c r="AC25" s="1063">
        <v>0.64</v>
      </c>
      <c r="AD25" s="1063">
        <v>0.44</v>
      </c>
      <c r="AE25" s="1063">
        <v>0.24</v>
      </c>
      <c r="AF25" s="1063">
        <v>1.01</v>
      </c>
      <c r="AG25" s="1063">
        <v>0.7392803128066334</v>
      </c>
      <c r="AH25" s="1063">
        <v>1.45</v>
      </c>
      <c r="AI25" s="1063">
        <v>0.64</v>
      </c>
      <c r="AJ25" s="1063">
        <v>0.36</v>
      </c>
      <c r="AK25" s="1063">
        <v>0.82</v>
      </c>
      <c r="AL25" s="1063">
        <v>0.26</v>
      </c>
      <c r="AM25" s="1063">
        <v>0.22</v>
      </c>
      <c r="AN25" s="1063">
        <v>0.42</v>
      </c>
      <c r="AO25" s="1063">
        <v>1.59</v>
      </c>
      <c r="AP25" s="1063">
        <v>3.44</v>
      </c>
      <c r="AQ25" s="1063">
        <v>0.36</v>
      </c>
      <c r="AR25" s="1063">
        <v>0.69</v>
      </c>
      <c r="AS25" s="1063">
        <v>0.82</v>
      </c>
      <c r="AT25" s="1063">
        <v>2.56</v>
      </c>
      <c r="AU25" s="1063">
        <v>3.2654353261213163</v>
      </c>
      <c r="AV25" s="1063">
        <v>3.589799225401636</v>
      </c>
      <c r="AW25" s="1059">
        <v>2.6727</v>
      </c>
      <c r="AX25" s="1059">
        <v>2.71</v>
      </c>
      <c r="AY25" s="1065">
        <v>4.1268</v>
      </c>
    </row>
    <row r="26" spans="1:51" ht="15">
      <c r="A26" s="1066" t="s">
        <v>954</v>
      </c>
      <c r="B26" s="1067"/>
      <c r="C26" s="1062"/>
      <c r="D26" s="1068"/>
      <c r="E26" s="1068"/>
      <c r="F26" s="1069">
        <v>6.171809923677013</v>
      </c>
      <c r="G26" s="1063">
        <v>5.2</v>
      </c>
      <c r="H26" s="1063">
        <v>5.25</v>
      </c>
      <c r="I26" s="1063">
        <v>5.13</v>
      </c>
      <c r="J26" s="1063">
        <v>5.01</v>
      </c>
      <c r="K26" s="1063">
        <v>4.89</v>
      </c>
      <c r="L26" s="1063">
        <v>4.86</v>
      </c>
      <c r="M26" s="1063">
        <v>4.75</v>
      </c>
      <c r="N26" s="1063">
        <v>4.68</v>
      </c>
      <c r="O26" s="1063">
        <v>4.61</v>
      </c>
      <c r="P26" s="1063">
        <v>4.45</v>
      </c>
      <c r="Q26" s="1063">
        <v>4.3</v>
      </c>
      <c r="R26" s="1063">
        <v>4.26</v>
      </c>
      <c r="S26" s="1063">
        <v>4.22</v>
      </c>
      <c r="T26" s="1063">
        <v>4.093039677595375</v>
      </c>
      <c r="U26" s="1063">
        <v>3.99</v>
      </c>
      <c r="V26" s="1063">
        <v>3.9028606805380788</v>
      </c>
      <c r="W26" s="1063">
        <v>3.7938564896258735</v>
      </c>
      <c r="X26" s="1063">
        <v>3.813646481799705</v>
      </c>
      <c r="Y26" s="1064">
        <v>3.76</v>
      </c>
      <c r="Z26" s="1063">
        <v>3.7486832454511747</v>
      </c>
      <c r="AA26" s="1063">
        <v>3.84</v>
      </c>
      <c r="AB26" s="1063">
        <v>3.79</v>
      </c>
      <c r="AC26" s="1063">
        <v>4.07</v>
      </c>
      <c r="AD26" s="1063">
        <v>4.06</v>
      </c>
      <c r="AE26" s="1063">
        <v>4.05</v>
      </c>
      <c r="AF26" s="1063">
        <v>3.94</v>
      </c>
      <c r="AG26" s="1063">
        <v>3.9</v>
      </c>
      <c r="AH26" s="1063">
        <v>3.73</v>
      </c>
      <c r="AI26" s="1063">
        <v>3.55</v>
      </c>
      <c r="AJ26" s="1063">
        <v>3.52</v>
      </c>
      <c r="AK26" s="1063">
        <v>3.37</v>
      </c>
      <c r="AL26" s="1063">
        <v>3.3209337778655517</v>
      </c>
      <c r="AM26" s="1063">
        <v>3.15</v>
      </c>
      <c r="AN26" s="1063">
        <v>3.064653314912344</v>
      </c>
      <c r="AO26" s="1063">
        <v>2.94</v>
      </c>
      <c r="AP26" s="1063">
        <v>3.07</v>
      </c>
      <c r="AQ26" s="1063">
        <v>3.09</v>
      </c>
      <c r="AR26" s="1063">
        <v>3.28</v>
      </c>
      <c r="AS26" s="1063">
        <v>3.29</v>
      </c>
      <c r="AT26" s="1063">
        <v>3.27</v>
      </c>
      <c r="AU26" s="1063">
        <v>3.3</v>
      </c>
      <c r="AV26" s="1063">
        <v>3.46</v>
      </c>
      <c r="AW26" s="1059">
        <v>3.74</v>
      </c>
      <c r="AX26" s="1059">
        <v>3.98</v>
      </c>
      <c r="AY26" s="1065">
        <v>4.7</v>
      </c>
    </row>
    <row r="27" spans="1:51" ht="15">
      <c r="A27" s="1066" t="s">
        <v>955</v>
      </c>
      <c r="B27" s="1070"/>
      <c r="C27" s="1070"/>
      <c r="D27" s="1068"/>
      <c r="E27" s="1068"/>
      <c r="F27" s="1071">
        <v>12.402829832416426</v>
      </c>
      <c r="G27" s="1063">
        <v>12.34</v>
      </c>
      <c r="H27" s="1063">
        <v>12.09</v>
      </c>
      <c r="I27" s="1063">
        <v>12.1</v>
      </c>
      <c r="J27" s="1063">
        <v>11.95</v>
      </c>
      <c r="K27" s="1063">
        <v>11.78</v>
      </c>
      <c r="L27" s="1063">
        <v>11.79</v>
      </c>
      <c r="M27" s="1063">
        <v>11.48</v>
      </c>
      <c r="N27" s="1063">
        <v>11.53</v>
      </c>
      <c r="O27" s="1063">
        <v>11.37</v>
      </c>
      <c r="P27" s="1063">
        <v>11.18</v>
      </c>
      <c r="Q27" s="1063">
        <v>10.915791628170691</v>
      </c>
      <c r="R27" s="1063">
        <v>10.82</v>
      </c>
      <c r="S27" s="1063">
        <v>10.81</v>
      </c>
      <c r="T27" s="1063">
        <v>10.54995071060591</v>
      </c>
      <c r="U27" s="1063">
        <v>10.3</v>
      </c>
      <c r="V27" s="1063">
        <v>10.226252086741528</v>
      </c>
      <c r="W27" s="1063">
        <v>10.135310047775658</v>
      </c>
      <c r="X27" s="1063">
        <v>9.937237232078088</v>
      </c>
      <c r="Y27" s="1064">
        <v>9.94</v>
      </c>
      <c r="Z27" s="1063">
        <v>9.818236657250683</v>
      </c>
      <c r="AA27" s="1063">
        <v>9.67</v>
      </c>
      <c r="AB27" s="1063">
        <v>9.56</v>
      </c>
      <c r="AC27" s="1063">
        <v>9.64</v>
      </c>
      <c r="AD27" s="1063">
        <v>9.65</v>
      </c>
      <c r="AE27" s="1063">
        <v>9.59</v>
      </c>
      <c r="AF27" s="1063">
        <v>9.62</v>
      </c>
      <c r="AG27" s="1063">
        <v>9.61</v>
      </c>
      <c r="AH27" s="1063">
        <v>9.54</v>
      </c>
      <c r="AI27" s="1063">
        <v>9.46</v>
      </c>
      <c r="AJ27" s="1063">
        <v>9.47</v>
      </c>
      <c r="AK27" s="1063">
        <v>9.44</v>
      </c>
      <c r="AL27" s="1063">
        <v>9.292191527361625</v>
      </c>
      <c r="AM27" s="1063">
        <v>9.2</v>
      </c>
      <c r="AN27" s="1063">
        <v>9.16820383701169</v>
      </c>
      <c r="AO27" s="1063">
        <v>9.06</v>
      </c>
      <c r="AP27" s="1063">
        <v>9.04</v>
      </c>
      <c r="AQ27" s="1063">
        <v>8.98</v>
      </c>
      <c r="AR27" s="1063">
        <v>8.86</v>
      </c>
      <c r="AS27" s="1063">
        <v>8.88</v>
      </c>
      <c r="AT27" s="1063">
        <v>8.77</v>
      </c>
      <c r="AU27" s="1063">
        <v>8.62</v>
      </c>
      <c r="AV27" s="1063">
        <v>8.88</v>
      </c>
      <c r="AW27" s="1059">
        <v>9.11</v>
      </c>
      <c r="AX27" s="1059">
        <v>9.31</v>
      </c>
      <c r="AY27" s="1065">
        <v>10.12</v>
      </c>
    </row>
    <row r="28" spans="1:51" ht="15.75" thickBot="1">
      <c r="A28" s="1072" t="s">
        <v>956</v>
      </c>
      <c r="B28" s="1073"/>
      <c r="C28" s="1073"/>
      <c r="D28" s="1074"/>
      <c r="E28" s="1074"/>
      <c r="F28" s="1074"/>
      <c r="G28" s="1075">
        <v>9.84</v>
      </c>
      <c r="H28" s="1075">
        <v>9.83</v>
      </c>
      <c r="I28" s="1075">
        <v>9.63</v>
      </c>
      <c r="J28" s="1075">
        <v>9.35</v>
      </c>
      <c r="K28" s="1075">
        <v>9.23</v>
      </c>
      <c r="L28" s="1075">
        <v>9.03</v>
      </c>
      <c r="M28" s="1075">
        <v>8.86</v>
      </c>
      <c r="N28" s="1075">
        <v>8.75</v>
      </c>
      <c r="O28" s="1075">
        <v>8.58</v>
      </c>
      <c r="P28" s="1075">
        <v>8.55</v>
      </c>
      <c r="Q28" s="1075">
        <v>8.38</v>
      </c>
      <c r="R28" s="1075">
        <v>8.31</v>
      </c>
      <c r="S28" s="1075">
        <v>8.23</v>
      </c>
      <c r="T28" s="1075">
        <v>8.36</v>
      </c>
      <c r="U28" s="1075">
        <v>7.68</v>
      </c>
      <c r="V28" s="1075">
        <v>7.9</v>
      </c>
      <c r="W28" s="1075">
        <v>7.73</v>
      </c>
      <c r="X28" s="1075">
        <v>7.46</v>
      </c>
      <c r="Y28" s="1075">
        <v>7.44</v>
      </c>
      <c r="Z28" s="1075">
        <v>7.49</v>
      </c>
      <c r="AA28" s="1075">
        <v>7.51</v>
      </c>
      <c r="AB28" s="1075">
        <v>7.52</v>
      </c>
      <c r="AC28" s="1075">
        <v>7.68</v>
      </c>
      <c r="AD28" s="1075">
        <v>7.76</v>
      </c>
      <c r="AE28" s="1075">
        <v>7.69</v>
      </c>
      <c r="AF28" s="1075">
        <v>7.88</v>
      </c>
      <c r="AG28" s="1075">
        <v>7.18</v>
      </c>
      <c r="AH28" s="1075">
        <v>7.21</v>
      </c>
      <c r="AI28" s="1075">
        <v>7.22</v>
      </c>
      <c r="AJ28" s="1075">
        <v>7.04</v>
      </c>
      <c r="AK28" s="1075">
        <v>6.91</v>
      </c>
      <c r="AL28" s="1075">
        <v>6.82</v>
      </c>
      <c r="AM28" s="1075">
        <v>6.58</v>
      </c>
      <c r="AN28" s="1075">
        <v>6.46</v>
      </c>
      <c r="AO28" s="1075">
        <v>6.32</v>
      </c>
      <c r="AP28" s="1075">
        <v>6.29</v>
      </c>
      <c r="AQ28" s="1075">
        <v>6.27</v>
      </c>
      <c r="AR28" s="1075">
        <v>6.54</v>
      </c>
      <c r="AS28" s="1075">
        <v>6.1</v>
      </c>
      <c r="AT28" s="1075">
        <v>6.23</v>
      </c>
      <c r="AU28" s="1075">
        <v>6.43</v>
      </c>
      <c r="AV28" s="1075">
        <v>6.55</v>
      </c>
      <c r="AW28" s="1076">
        <v>6.78</v>
      </c>
      <c r="AX28" s="1076">
        <v>7.1</v>
      </c>
      <c r="AY28" s="1077">
        <v>7.8</v>
      </c>
    </row>
    <row r="29" spans="1:51" ht="15.75" thickTop="1">
      <c r="A29" s="1078"/>
      <c r="B29" s="1079"/>
      <c r="C29" s="1079"/>
      <c r="D29" s="1039"/>
      <c r="E29" s="1039"/>
      <c r="F29" s="1039"/>
      <c r="G29" s="560"/>
      <c r="H29" s="1048"/>
      <c r="I29" s="1048"/>
      <c r="J29" s="1048"/>
      <c r="K29" s="1048"/>
      <c r="L29" s="1048"/>
      <c r="M29" s="1048"/>
      <c r="N29" s="560"/>
      <c r="O29" s="560"/>
      <c r="P29" s="560"/>
      <c r="Q29" s="560"/>
      <c r="R29" s="560"/>
      <c r="S29" s="560"/>
      <c r="T29" s="560"/>
      <c r="U29" s="560"/>
      <c r="V29" s="560"/>
      <c r="W29" s="560"/>
      <c r="X29" s="560"/>
      <c r="Y29" s="560"/>
      <c r="Z29" s="560"/>
      <c r="AA29" s="560"/>
      <c r="AB29" s="560"/>
      <c r="AC29" s="560"/>
      <c r="AD29" s="560"/>
      <c r="AE29" s="560"/>
      <c r="AF29" s="560"/>
      <c r="AG29" s="560"/>
      <c r="AH29" s="560"/>
      <c r="AI29" s="560"/>
      <c r="AJ29" s="560"/>
      <c r="AK29" s="560"/>
      <c r="AL29" s="560"/>
      <c r="AM29" s="560"/>
      <c r="AN29" s="560"/>
      <c r="AO29" s="560"/>
      <c r="AP29" s="560"/>
      <c r="AQ29" s="560"/>
      <c r="AR29" s="560"/>
      <c r="AS29" s="560"/>
      <c r="AT29" s="560"/>
      <c r="AU29" s="560"/>
      <c r="AV29" s="560"/>
      <c r="AW29" s="560"/>
      <c r="AX29" s="560"/>
      <c r="AY29" s="560"/>
    </row>
    <row r="30" spans="1:51" ht="15">
      <c r="A30" s="1080" t="s">
        <v>957</v>
      </c>
      <c r="B30" s="1031"/>
      <c r="C30" s="1031"/>
      <c r="D30" s="560"/>
      <c r="E30" s="560"/>
      <c r="F30" s="560"/>
      <c r="G30" s="560"/>
      <c r="H30" s="560"/>
      <c r="I30" s="560"/>
      <c r="J30" s="560"/>
      <c r="K30" s="560"/>
      <c r="L30" s="560"/>
      <c r="M30" s="560"/>
      <c r="N30" s="560"/>
      <c r="O30" s="560"/>
      <c r="P30" s="560"/>
      <c r="Q30" s="560"/>
      <c r="R30" s="560"/>
      <c r="S30" s="560"/>
      <c r="T30" s="560"/>
      <c r="U30" s="560"/>
      <c r="V30" s="560"/>
      <c r="W30" s="560"/>
      <c r="X30" s="560"/>
      <c r="Y30" s="560"/>
      <c r="Z30" s="560"/>
      <c r="AA30" s="1081"/>
      <c r="AB30" s="1081"/>
      <c r="AC30" s="1081"/>
      <c r="AD30" s="1081"/>
      <c r="AE30" s="1081"/>
      <c r="AF30" s="590"/>
      <c r="AG30" s="590"/>
      <c r="AH30" s="590"/>
      <c r="AI30" s="590"/>
      <c r="AJ30" s="590"/>
      <c r="AK30" s="590"/>
      <c r="AL30" s="590"/>
      <c r="AM30" s="590"/>
      <c r="AN30" s="590"/>
      <c r="AO30" s="590"/>
      <c r="AP30" s="590"/>
      <c r="AQ30" s="590"/>
      <c r="AR30" s="590"/>
      <c r="AS30" s="590"/>
      <c r="AT30" s="1081"/>
      <c r="AU30" s="1081"/>
      <c r="AV30" s="1081"/>
      <c r="AW30" s="1081"/>
      <c r="AX30" s="1081"/>
      <c r="AY30" s="1081"/>
    </row>
    <row r="31" spans="1:51" ht="15">
      <c r="A31" s="1082" t="s">
        <v>958</v>
      </c>
      <c r="B31" s="45"/>
      <c r="C31" s="45"/>
      <c r="D31" s="45"/>
      <c r="E31" s="45"/>
      <c r="F31" s="45"/>
      <c r="G31" s="45"/>
      <c r="H31" s="560"/>
      <c r="I31" s="560"/>
      <c r="J31" s="560"/>
      <c r="K31" s="560"/>
      <c r="L31" s="560"/>
      <c r="M31" s="560"/>
      <c r="N31" s="560"/>
      <c r="O31" s="560"/>
      <c r="P31" s="560"/>
      <c r="Q31" s="560"/>
      <c r="R31" s="560"/>
      <c r="S31" s="560"/>
      <c r="T31" s="560"/>
      <c r="U31" s="560"/>
      <c r="V31" s="560"/>
      <c r="W31" s="560"/>
      <c r="X31" s="560"/>
      <c r="Y31" s="560"/>
      <c r="Z31" s="560"/>
      <c r="AA31" s="560"/>
      <c r="AB31" s="560"/>
      <c r="AC31" s="560"/>
      <c r="AD31" s="560"/>
      <c r="AE31" s="560"/>
      <c r="AF31" s="560"/>
      <c r="AG31" s="560"/>
      <c r="AH31" s="560"/>
      <c r="AI31" s="560"/>
      <c r="AJ31" s="560"/>
      <c r="AK31" s="560"/>
      <c r="AL31" s="560"/>
      <c r="AM31" s="560"/>
      <c r="AN31" s="560"/>
      <c r="AO31" s="560"/>
      <c r="AP31" s="560"/>
      <c r="AQ31" s="560"/>
      <c r="AR31" s="560"/>
      <c r="AS31" s="560"/>
      <c r="AT31" s="560"/>
      <c r="AU31" s="560"/>
      <c r="AV31" s="560"/>
      <c r="AW31" s="560"/>
      <c r="AX31" s="560"/>
      <c r="AY31" s="560"/>
    </row>
    <row r="32" spans="1:51" ht="15">
      <c r="A32" s="1083" t="s">
        <v>959</v>
      </c>
      <c r="B32" s="1083"/>
      <c r="C32" s="1083"/>
      <c r="D32" s="1083"/>
      <c r="E32" s="1083"/>
      <c r="F32" s="560"/>
      <c r="G32" s="560"/>
      <c r="H32" s="560"/>
      <c r="I32" s="560"/>
      <c r="J32" s="560"/>
      <c r="K32" s="560"/>
      <c r="L32" s="560"/>
      <c r="M32" s="560"/>
      <c r="N32" s="560"/>
      <c r="O32" s="560"/>
      <c r="P32" s="560"/>
      <c r="Q32" s="560"/>
      <c r="R32" s="560"/>
      <c r="S32" s="560"/>
      <c r="T32" s="560"/>
      <c r="U32" s="560"/>
      <c r="V32" s="560"/>
      <c r="W32" s="560"/>
      <c r="X32" s="560"/>
      <c r="Y32" s="560"/>
      <c r="Z32" s="560"/>
      <c r="AA32" s="560"/>
      <c r="AB32" s="560"/>
      <c r="AC32" s="560"/>
      <c r="AD32" s="560"/>
      <c r="AE32" s="560"/>
      <c r="AF32" s="560"/>
      <c r="AG32" s="560"/>
      <c r="AH32" s="560"/>
      <c r="AI32" s="560"/>
      <c r="AJ32" s="560"/>
      <c r="AK32" s="560"/>
      <c r="AL32" s="560"/>
      <c r="AM32" s="560"/>
      <c r="AN32" s="560"/>
      <c r="AO32" s="560"/>
      <c r="AP32" s="560"/>
      <c r="AQ32" s="560"/>
      <c r="AR32" s="560"/>
      <c r="AS32" s="560"/>
      <c r="AT32" s="560"/>
      <c r="AU32" s="560"/>
      <c r="AV32" s="560"/>
      <c r="AW32" s="560"/>
      <c r="AX32" s="560"/>
      <c r="AY32" s="560"/>
    </row>
    <row r="33" spans="1:51" ht="15">
      <c r="A33" s="1713" t="s">
        <v>960</v>
      </c>
      <c r="B33" s="1713"/>
      <c r="C33" s="1713"/>
      <c r="D33" s="560"/>
      <c r="E33" s="560"/>
      <c r="F33" s="560"/>
      <c r="G33" s="560"/>
      <c r="H33" s="560"/>
      <c r="I33" s="560"/>
      <c r="J33" s="560"/>
      <c r="K33" s="560"/>
      <c r="L33" s="560"/>
      <c r="M33" s="560"/>
      <c r="N33" s="560"/>
      <c r="O33" s="560"/>
      <c r="P33" s="560"/>
      <c r="Q33" s="560"/>
      <c r="R33" s="560"/>
      <c r="S33" s="560"/>
      <c r="T33" s="560"/>
      <c r="U33" s="560"/>
      <c r="V33" s="560"/>
      <c r="W33" s="560"/>
      <c r="X33" s="560"/>
      <c r="Y33" s="560"/>
      <c r="Z33" s="560"/>
      <c r="AA33" s="560"/>
      <c r="AB33" s="560"/>
      <c r="AC33" s="560"/>
      <c r="AD33" s="560"/>
      <c r="AE33" s="560"/>
      <c r="AF33" s="560"/>
      <c r="AG33" s="560"/>
      <c r="AH33" s="560"/>
      <c r="AI33" s="560"/>
      <c r="AJ33" s="560"/>
      <c r="AK33" s="560"/>
      <c r="AL33" s="560"/>
      <c r="AM33" s="560"/>
      <c r="AN33" s="560"/>
      <c r="AO33" s="560"/>
      <c r="AP33" s="560"/>
      <c r="AQ33" s="560"/>
      <c r="AR33" s="560"/>
      <c r="AS33" s="560"/>
      <c r="AT33" s="560"/>
      <c r="AU33" s="560"/>
      <c r="AV33" s="560"/>
      <c r="AW33" s="560"/>
      <c r="AX33" s="560"/>
      <c r="AY33" s="560"/>
    </row>
    <row r="34" spans="1:51" ht="15">
      <c r="A34" s="1713"/>
      <c r="B34" s="1713"/>
      <c r="C34" s="1713"/>
      <c r="D34" s="560"/>
      <c r="E34" s="560"/>
      <c r="F34" s="560"/>
      <c r="G34" s="560"/>
      <c r="H34" s="560"/>
      <c r="I34" s="560"/>
      <c r="J34" s="560"/>
      <c r="K34" s="560"/>
      <c r="L34" s="560"/>
      <c r="M34" s="560"/>
      <c r="N34" s="560"/>
      <c r="O34" s="560"/>
      <c r="P34" s="560"/>
      <c r="Q34" s="560"/>
      <c r="R34" s="560"/>
      <c r="S34" s="560"/>
      <c r="T34" s="560"/>
      <c r="U34" s="560"/>
      <c r="V34" s="560"/>
      <c r="W34" s="560"/>
      <c r="X34" s="560"/>
      <c r="Y34" s="560"/>
      <c r="Z34" s="560"/>
      <c r="AA34" s="560"/>
      <c r="AB34" s="560"/>
      <c r="AC34" s="560"/>
      <c r="AD34" s="560"/>
      <c r="AE34" s="560"/>
      <c r="AF34" s="560"/>
      <c r="AG34" s="560"/>
      <c r="AH34" s="560"/>
      <c r="AI34" s="560"/>
      <c r="AJ34" s="560"/>
      <c r="AK34" s="560"/>
      <c r="AL34" s="560"/>
      <c r="AM34" s="560"/>
      <c r="AN34" s="560"/>
      <c r="AO34" s="560"/>
      <c r="AP34" s="560"/>
      <c r="AQ34" s="560"/>
      <c r="AR34" s="560"/>
      <c r="AS34" s="560"/>
      <c r="AT34" s="560"/>
      <c r="AU34" s="560"/>
      <c r="AV34" s="560"/>
      <c r="AW34" s="560"/>
      <c r="AX34" s="560"/>
      <c r="AY34" s="560"/>
    </row>
    <row r="35" spans="1:51" ht="15">
      <c r="A35" s="1084"/>
      <c r="B35" s="1031"/>
      <c r="C35" s="1031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560"/>
      <c r="AJ35" s="560"/>
      <c r="AK35" s="560"/>
      <c r="AL35" s="560"/>
      <c r="AM35" s="560"/>
      <c r="AN35" s="560"/>
      <c r="AO35" s="560"/>
      <c r="AP35" s="560"/>
      <c r="AQ35" s="560"/>
      <c r="AR35" s="560"/>
      <c r="AS35" s="560"/>
      <c r="AT35" s="560"/>
      <c r="AU35" s="560"/>
      <c r="AV35" s="560"/>
      <c r="AW35" s="560"/>
      <c r="AX35" s="560"/>
      <c r="AY35" s="560"/>
    </row>
    <row r="36" spans="1:51" ht="15">
      <c r="A36" s="1031"/>
      <c r="B36" s="1031"/>
      <c r="C36" s="1031"/>
      <c r="D36" s="560"/>
      <c r="E36" s="560"/>
      <c r="F36" s="560"/>
      <c r="G36" s="560"/>
      <c r="H36" s="560"/>
      <c r="I36" s="560"/>
      <c r="J36" s="560"/>
      <c r="K36" s="560"/>
      <c r="L36" s="560"/>
      <c r="M36" s="560"/>
      <c r="N36" s="560"/>
      <c r="O36" s="560"/>
      <c r="P36" s="560"/>
      <c r="Q36" s="560"/>
      <c r="R36" s="560"/>
      <c r="S36" s="560"/>
      <c r="T36" s="560"/>
      <c r="U36" s="560"/>
      <c r="V36" s="560"/>
      <c r="W36" s="560"/>
      <c r="X36" s="560"/>
      <c r="Y36" s="560"/>
      <c r="Z36" s="560"/>
      <c r="AA36" s="560"/>
      <c r="AB36" s="560"/>
      <c r="AC36" s="560"/>
      <c r="AD36" s="560"/>
      <c r="AE36" s="560"/>
      <c r="AF36" s="560"/>
      <c r="AG36" s="560"/>
      <c r="AH36" s="560"/>
      <c r="AI36" s="560"/>
      <c r="AJ36" s="560"/>
      <c r="AK36" s="560"/>
      <c r="AL36" s="560"/>
      <c r="AM36" s="560"/>
      <c r="AN36" s="560"/>
      <c r="AO36" s="560"/>
      <c r="AP36" s="560"/>
      <c r="AQ36" s="560"/>
      <c r="AR36" s="560"/>
      <c r="AS36" s="560"/>
      <c r="AT36" s="560"/>
      <c r="AU36" s="560"/>
      <c r="AV36" s="560"/>
      <c r="AW36" s="560"/>
      <c r="AX36" s="560"/>
      <c r="AY36" s="560"/>
    </row>
  </sheetData>
  <sheetProtection/>
  <mergeCells count="7">
    <mergeCell ref="A34:C34"/>
    <mergeCell ref="A1:AY1"/>
    <mergeCell ref="A2:AY2"/>
    <mergeCell ref="A3:AY3"/>
    <mergeCell ref="A4:C4"/>
    <mergeCell ref="A5:C5"/>
    <mergeCell ref="A33:C33"/>
  </mergeCells>
  <dataValidations count="1">
    <dataValidation type="textLength" allowBlank="1" showInputMessage="1" showErrorMessage="1" sqref="G7:G12">
      <formula1>11111</formula1>
      <formula2>99999</formula2>
    </dataValidation>
  </dataValidations>
  <printOptions/>
  <pageMargins left="0.7" right="0.7" top="0.75" bottom="0.75" header="0.3" footer="0.3"/>
  <pageSetup horizontalDpi="600" verticalDpi="600" orientation="landscape" paperSize="9" scale="79" r:id="rId1"/>
  <colBreaks count="1" manualBreakCount="1">
    <brk id="51" max="6553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95" zoomScalePageLayoutView="0" workbookViewId="0" topLeftCell="A1">
      <selection activeCell="G22" sqref="G22"/>
    </sheetView>
  </sheetViews>
  <sheetFormatPr defaultColWidth="9.140625" defaultRowHeight="15"/>
  <sheetData>
    <row r="1" spans="1:11" ht="15">
      <c r="A1" s="1550" t="s">
        <v>961</v>
      </c>
      <c r="B1" s="1550"/>
      <c r="C1" s="1550"/>
      <c r="D1" s="1550"/>
      <c r="E1" s="1550"/>
      <c r="F1" s="1550"/>
      <c r="G1" s="1550"/>
      <c r="H1" s="1550"/>
      <c r="I1" s="1550"/>
      <c r="J1" s="1550"/>
      <c r="K1" s="1550"/>
    </row>
    <row r="2" spans="1:11" ht="15.75">
      <c r="A2" s="1720" t="s">
        <v>40</v>
      </c>
      <c r="B2" s="1720"/>
      <c r="C2" s="1720"/>
      <c r="D2" s="1720"/>
      <c r="E2" s="1720"/>
      <c r="F2" s="1720"/>
      <c r="G2" s="1720"/>
      <c r="H2" s="1720"/>
      <c r="I2" s="1720"/>
      <c r="J2" s="1720"/>
      <c r="K2" s="1720"/>
    </row>
    <row r="3" spans="1:11" ht="15">
      <c r="A3" s="591"/>
      <c r="B3" s="1085"/>
      <c r="C3" s="1086"/>
      <c r="D3" s="1086"/>
      <c r="E3" s="1086"/>
      <c r="F3" s="1086"/>
      <c r="G3" s="1087"/>
      <c r="H3" s="1087"/>
      <c r="I3" s="1087"/>
      <c r="J3" s="1087"/>
      <c r="K3" s="1087"/>
    </row>
    <row r="4" spans="1:11" ht="15.75" thickBot="1">
      <c r="A4" s="1088"/>
      <c r="B4" s="1088"/>
      <c r="C4" s="1088"/>
      <c r="D4" s="1088"/>
      <c r="E4" s="1088"/>
      <c r="F4" s="1088"/>
      <c r="G4" s="1088"/>
      <c r="H4" s="1088"/>
      <c r="I4" s="1088"/>
      <c r="J4" s="1088"/>
      <c r="K4" s="1088" t="s">
        <v>962</v>
      </c>
    </row>
    <row r="5" spans="1:11" ht="15.75" thickTop="1">
      <c r="A5" s="1721" t="s">
        <v>523</v>
      </c>
      <c r="B5" s="1723" t="s">
        <v>963</v>
      </c>
      <c r="C5" s="1723"/>
      <c r="D5" s="1723"/>
      <c r="E5" s="1723"/>
      <c r="F5" s="1724"/>
      <c r="G5" s="1725" t="s">
        <v>964</v>
      </c>
      <c r="H5" s="1726"/>
      <c r="I5" s="1726"/>
      <c r="J5" s="1726"/>
      <c r="K5" s="1727"/>
    </row>
    <row r="6" spans="1:11" ht="15">
      <c r="A6" s="1722"/>
      <c r="B6" s="1089" t="s">
        <v>530</v>
      </c>
      <c r="C6" s="1090" t="s">
        <v>139</v>
      </c>
      <c r="D6" s="1091" t="s">
        <v>41</v>
      </c>
      <c r="E6" s="1091" t="s">
        <v>42</v>
      </c>
      <c r="F6" s="1092" t="s">
        <v>105</v>
      </c>
      <c r="G6" s="1089" t="s">
        <v>530</v>
      </c>
      <c r="H6" s="1090" t="s">
        <v>139</v>
      </c>
      <c r="I6" s="1091" t="s">
        <v>41</v>
      </c>
      <c r="J6" s="1091" t="s">
        <v>42</v>
      </c>
      <c r="K6" s="1093" t="s">
        <v>105</v>
      </c>
    </row>
    <row r="7" spans="1:11" ht="15">
      <c r="A7" s="1094" t="s">
        <v>197</v>
      </c>
      <c r="B7" s="1095">
        <v>0.18</v>
      </c>
      <c r="C7" s="1096">
        <v>0.25</v>
      </c>
      <c r="D7" s="1097">
        <v>0.0044</v>
      </c>
      <c r="E7" s="1098">
        <v>0.9477779527559054</v>
      </c>
      <c r="F7" s="1099">
        <v>0.4399</v>
      </c>
      <c r="G7" s="1100" t="s">
        <v>103</v>
      </c>
      <c r="H7" s="1101" t="s">
        <v>103</v>
      </c>
      <c r="I7" s="1101" t="s">
        <v>103</v>
      </c>
      <c r="J7" s="1102" t="s">
        <v>103</v>
      </c>
      <c r="K7" s="1103" t="s">
        <v>103</v>
      </c>
    </row>
    <row r="8" spans="1:11" ht="15">
      <c r="A8" s="1104" t="s">
        <v>198</v>
      </c>
      <c r="B8" s="1105">
        <v>0.1463</v>
      </c>
      <c r="C8" s="1106">
        <v>0.14</v>
      </c>
      <c r="D8" s="1107">
        <v>0.0656</v>
      </c>
      <c r="E8" s="1108">
        <v>2.22</v>
      </c>
      <c r="F8" s="1109">
        <v>2.0504</v>
      </c>
      <c r="G8" s="1110">
        <v>1.16</v>
      </c>
      <c r="H8" s="1107">
        <v>1</v>
      </c>
      <c r="I8" s="1111">
        <v>0.54</v>
      </c>
      <c r="J8" s="1111">
        <v>3.04</v>
      </c>
      <c r="K8" s="1103">
        <v>2.6856</v>
      </c>
    </row>
    <row r="9" spans="1:11" ht="15">
      <c r="A9" s="1104" t="s">
        <v>199</v>
      </c>
      <c r="B9" s="1105">
        <v>0.31</v>
      </c>
      <c r="C9" s="1106">
        <v>0.07</v>
      </c>
      <c r="D9" s="1107">
        <v>0.9267</v>
      </c>
      <c r="E9" s="1108">
        <v>1.1</v>
      </c>
      <c r="F9" s="1109">
        <v>2.1162</v>
      </c>
      <c r="G9" s="1110">
        <v>0.93</v>
      </c>
      <c r="H9" s="1107">
        <v>0.79</v>
      </c>
      <c r="I9" s="1111">
        <v>0.9349</v>
      </c>
      <c r="J9" s="1111">
        <v>1.97</v>
      </c>
      <c r="K9" s="1103">
        <v>2.7359</v>
      </c>
    </row>
    <row r="10" spans="1:11" ht="15">
      <c r="A10" s="1104" t="s">
        <v>200</v>
      </c>
      <c r="B10" s="1105">
        <v>0.60496</v>
      </c>
      <c r="C10" s="1106">
        <v>0.03</v>
      </c>
      <c r="D10" s="1107">
        <v>0.5235</v>
      </c>
      <c r="E10" s="1108">
        <v>0.29</v>
      </c>
      <c r="F10" s="1109">
        <v>3.0040184818481848</v>
      </c>
      <c r="G10" s="1106">
        <v>1.4799466666666667</v>
      </c>
      <c r="H10" s="1107">
        <v>0.5</v>
      </c>
      <c r="I10" s="1111">
        <v>0.8726</v>
      </c>
      <c r="J10" s="1111">
        <v>0.97</v>
      </c>
      <c r="K10" s="1103">
        <v>3.650974666666667</v>
      </c>
    </row>
    <row r="11" spans="1:11" ht="15">
      <c r="A11" s="1104" t="s">
        <v>201</v>
      </c>
      <c r="B11" s="1105">
        <v>0.74</v>
      </c>
      <c r="C11" s="1106">
        <v>0.08</v>
      </c>
      <c r="D11" s="1107">
        <v>0.128</v>
      </c>
      <c r="E11" s="1108">
        <v>0.4837</v>
      </c>
      <c r="F11" s="1109">
        <v>2.341998235369885</v>
      </c>
      <c r="G11" s="1110">
        <v>2.11</v>
      </c>
      <c r="H11" s="1107">
        <v>0.75</v>
      </c>
      <c r="I11" s="1111">
        <v>0.5803</v>
      </c>
      <c r="J11" s="1111">
        <v>0.9588</v>
      </c>
      <c r="K11" s="1103">
        <v>3.25</v>
      </c>
    </row>
    <row r="12" spans="1:11" ht="15">
      <c r="A12" s="1104" t="s">
        <v>202</v>
      </c>
      <c r="B12" s="1105">
        <v>1.52</v>
      </c>
      <c r="C12" s="1106">
        <v>0.47</v>
      </c>
      <c r="D12" s="1107">
        <v>0.1551</v>
      </c>
      <c r="E12" s="1108">
        <v>0.6795</v>
      </c>
      <c r="F12" s="1109">
        <v>1.7373</v>
      </c>
      <c r="G12" s="1110">
        <v>2.26</v>
      </c>
      <c r="H12" s="1107">
        <v>1.06</v>
      </c>
      <c r="I12" s="1111">
        <v>0.369</v>
      </c>
      <c r="J12" s="1111">
        <v>0.9434</v>
      </c>
      <c r="K12" s="1103">
        <v>2.6956</v>
      </c>
    </row>
    <row r="13" spans="1:11" ht="15">
      <c r="A13" s="1104" t="s">
        <v>203</v>
      </c>
      <c r="B13" s="1105">
        <v>1.9281166666666665</v>
      </c>
      <c r="C13" s="1106">
        <v>0.234</v>
      </c>
      <c r="D13" s="1107">
        <v>0.7409</v>
      </c>
      <c r="E13" s="1108">
        <v>0.35</v>
      </c>
      <c r="F13" s="1109">
        <v>2.6432</v>
      </c>
      <c r="G13" s="1110" t="s">
        <v>103</v>
      </c>
      <c r="H13" s="1112" t="s">
        <v>103</v>
      </c>
      <c r="I13" s="1113" t="s">
        <v>103</v>
      </c>
      <c r="J13" s="1113" t="s">
        <v>103</v>
      </c>
      <c r="K13" s="1103" t="s">
        <v>103</v>
      </c>
    </row>
    <row r="14" spans="1:11" ht="15">
      <c r="A14" s="1104" t="s">
        <v>204</v>
      </c>
      <c r="B14" s="1105">
        <v>4.02</v>
      </c>
      <c r="C14" s="1106">
        <v>0.08</v>
      </c>
      <c r="D14" s="1114">
        <v>1.1286</v>
      </c>
      <c r="E14" s="1115">
        <v>0.5323</v>
      </c>
      <c r="F14" s="1116"/>
      <c r="G14" s="1117">
        <v>4.03</v>
      </c>
      <c r="H14" s="1112">
        <v>0.83</v>
      </c>
      <c r="I14" s="1118">
        <v>1.3759</v>
      </c>
      <c r="J14" s="1118">
        <v>1.3328</v>
      </c>
      <c r="K14" s="1103"/>
    </row>
    <row r="15" spans="1:11" ht="15">
      <c r="A15" s="1104" t="s">
        <v>205</v>
      </c>
      <c r="B15" s="1105">
        <v>3.4946865983623683</v>
      </c>
      <c r="C15" s="1106">
        <v>0.06</v>
      </c>
      <c r="D15" s="1107">
        <v>0.687</v>
      </c>
      <c r="E15" s="1108">
        <v>1.0974</v>
      </c>
      <c r="F15" s="1109"/>
      <c r="G15" s="1110">
        <v>4.04</v>
      </c>
      <c r="H15" s="1112">
        <v>0.68</v>
      </c>
      <c r="I15" s="1111">
        <v>1.1623</v>
      </c>
      <c r="J15" s="1111">
        <v>1.2908</v>
      </c>
      <c r="K15" s="1103"/>
    </row>
    <row r="16" spans="1:11" ht="15">
      <c r="A16" s="1104" t="s">
        <v>206</v>
      </c>
      <c r="B16" s="1105">
        <v>4.46</v>
      </c>
      <c r="C16" s="1106">
        <v>0.04</v>
      </c>
      <c r="D16" s="1114">
        <v>0.5904</v>
      </c>
      <c r="E16" s="1115">
        <v>1.3361</v>
      </c>
      <c r="F16" s="1116"/>
      <c r="G16" s="1117">
        <v>4.12</v>
      </c>
      <c r="H16" s="1112">
        <v>0.64</v>
      </c>
      <c r="I16" s="1111">
        <v>0.9827</v>
      </c>
      <c r="J16" s="1111">
        <v>0.6016</v>
      </c>
      <c r="K16" s="1103"/>
    </row>
    <row r="17" spans="1:11" ht="15">
      <c r="A17" s="1104" t="s">
        <v>207</v>
      </c>
      <c r="B17" s="1105">
        <v>2.67</v>
      </c>
      <c r="C17" s="1106">
        <v>0.13</v>
      </c>
      <c r="D17" s="1107">
        <v>0.3719</v>
      </c>
      <c r="E17" s="1108">
        <v>0.1182</v>
      </c>
      <c r="F17" s="1109"/>
      <c r="G17" s="1110" t="s">
        <v>103</v>
      </c>
      <c r="H17" s="1112" t="s">
        <v>103</v>
      </c>
      <c r="I17" s="1113" t="s">
        <v>103</v>
      </c>
      <c r="J17" s="1111">
        <v>0.6737</v>
      </c>
      <c r="K17" s="1103"/>
    </row>
    <row r="18" spans="1:11" ht="15">
      <c r="A18" s="1119" t="s">
        <v>208</v>
      </c>
      <c r="B18" s="1120">
        <v>1.19</v>
      </c>
      <c r="C18" s="1121">
        <v>0.02</v>
      </c>
      <c r="D18" s="1122">
        <v>0.1739</v>
      </c>
      <c r="E18" s="1122">
        <v>0.0456</v>
      </c>
      <c r="F18" s="1123"/>
      <c r="G18" s="1124">
        <v>2.71</v>
      </c>
      <c r="H18" s="1125">
        <v>0.72</v>
      </c>
      <c r="I18" s="1122">
        <v>0.7579</v>
      </c>
      <c r="J18" s="1111">
        <v>0.7218</v>
      </c>
      <c r="K18" s="1103"/>
    </row>
    <row r="19" spans="1:11" ht="15.75" thickBot="1">
      <c r="A19" s="1126" t="s">
        <v>965</v>
      </c>
      <c r="B19" s="1127">
        <v>1.74</v>
      </c>
      <c r="C19" s="1128">
        <v>0.1327766719972371</v>
      </c>
      <c r="D19" s="1129">
        <v>0.43</v>
      </c>
      <c r="E19" s="1129">
        <v>0.7860129132792667</v>
      </c>
      <c r="F19" s="1130"/>
      <c r="G19" s="1131">
        <v>2.69</v>
      </c>
      <c r="H19" s="1128">
        <v>0.7614812880000341</v>
      </c>
      <c r="I19" s="1129">
        <v>0.78</v>
      </c>
      <c r="J19" s="1129">
        <v>1.03</v>
      </c>
      <c r="K19" s="1132"/>
    </row>
    <row r="20" spans="1:11" ht="15.75" thickTop="1">
      <c r="A20" s="1133"/>
      <c r="B20" s="1087"/>
      <c r="C20" s="1087"/>
      <c r="D20" s="1087"/>
      <c r="E20" s="1087"/>
      <c r="F20" s="1087"/>
      <c r="G20" s="1087"/>
      <c r="H20" s="1087"/>
      <c r="I20" s="1087"/>
      <c r="J20" s="1087"/>
      <c r="K20" s="1134"/>
    </row>
  </sheetData>
  <sheetProtection/>
  <mergeCells count="5">
    <mergeCell ref="A1:K1"/>
    <mergeCell ref="A2:K2"/>
    <mergeCell ref="A5:A6"/>
    <mergeCell ref="B5:F5"/>
    <mergeCell ref="G5:K5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11.7109375" style="203" bestFit="1" customWidth="1"/>
    <col min="2" max="3" width="9.57421875" style="203" hidden="1" customWidth="1"/>
    <col min="4" max="4" width="0" style="203" hidden="1" customWidth="1"/>
    <col min="5" max="5" width="10.140625" style="203" customWidth="1"/>
    <col min="6" max="6" width="11.140625" style="203" customWidth="1"/>
    <col min="7" max="10" width="9.140625" style="203" customWidth="1"/>
    <col min="11" max="11" width="9.7109375" style="203" customWidth="1"/>
    <col min="12" max="12" width="9.140625" style="203" customWidth="1"/>
    <col min="13" max="16384" width="9.140625" style="203" customWidth="1"/>
  </cols>
  <sheetData>
    <row r="1" spans="1:13" ht="12.75">
      <c r="A1" s="1396" t="s">
        <v>210</v>
      </c>
      <c r="B1" s="1396"/>
      <c r="C1" s="1396"/>
      <c r="D1" s="1396"/>
      <c r="E1" s="1396"/>
      <c r="F1" s="1396"/>
      <c r="G1" s="1396"/>
      <c r="H1" s="1396"/>
      <c r="I1" s="1396"/>
      <c r="J1" s="1396"/>
      <c r="K1" s="1396"/>
      <c r="L1" s="1396"/>
      <c r="M1" s="1396"/>
    </row>
    <row r="2" spans="1:13" ht="15.75">
      <c r="A2" s="1397" t="s">
        <v>5</v>
      </c>
      <c r="B2" s="1397"/>
      <c r="C2" s="1397"/>
      <c r="D2" s="1397"/>
      <c r="E2" s="1397"/>
      <c r="F2" s="1397"/>
      <c r="G2" s="1397"/>
      <c r="H2" s="1397"/>
      <c r="I2" s="1397"/>
      <c r="J2" s="1397"/>
      <c r="K2" s="1397"/>
      <c r="L2" s="1397"/>
      <c r="M2" s="1397"/>
    </row>
    <row r="3" spans="1:13" ht="12.75">
      <c r="A3" s="1398" t="s">
        <v>211</v>
      </c>
      <c r="B3" s="1398"/>
      <c r="C3" s="1398"/>
      <c r="D3" s="1398"/>
      <c r="E3" s="1398"/>
      <c r="F3" s="1398"/>
      <c r="G3" s="1398"/>
      <c r="H3" s="1398"/>
      <c r="I3" s="1398"/>
      <c r="J3" s="1398"/>
      <c r="K3" s="1398"/>
      <c r="L3" s="1398"/>
      <c r="M3" s="1398"/>
    </row>
    <row r="4" spans="1:10" ht="12.75">
      <c r="A4" s="204"/>
      <c r="B4" s="204"/>
      <c r="C4" s="204"/>
      <c r="D4" s="204"/>
      <c r="E4" s="204"/>
      <c r="F4" s="204"/>
      <c r="G4" s="204"/>
      <c r="H4" s="204"/>
      <c r="I4" s="204"/>
      <c r="J4" s="204"/>
    </row>
    <row r="5" spans="1:13" ht="12.75">
      <c r="A5" s="1399" t="s">
        <v>212</v>
      </c>
      <c r="B5" s="1400" t="s">
        <v>213</v>
      </c>
      <c r="C5" s="1400"/>
      <c r="D5" s="1401"/>
      <c r="E5" s="1400" t="s">
        <v>41</v>
      </c>
      <c r="F5" s="1400"/>
      <c r="G5" s="1401"/>
      <c r="H5" s="1400" t="s">
        <v>42</v>
      </c>
      <c r="I5" s="1400"/>
      <c r="J5" s="1401"/>
      <c r="K5" s="1400" t="s">
        <v>105</v>
      </c>
      <c r="L5" s="1400"/>
      <c r="M5" s="1401"/>
    </row>
    <row r="6" spans="1:13" ht="12.75">
      <c r="A6" s="1399"/>
      <c r="B6" s="205" t="s">
        <v>214</v>
      </c>
      <c r="C6" s="205" t="s">
        <v>215</v>
      </c>
      <c r="D6" s="205" t="s">
        <v>216</v>
      </c>
      <c r="E6" s="205" t="s">
        <v>214</v>
      </c>
      <c r="F6" s="205" t="s">
        <v>215</v>
      </c>
      <c r="G6" s="205" t="s">
        <v>216</v>
      </c>
      <c r="H6" s="205" t="s">
        <v>214</v>
      </c>
      <c r="I6" s="205" t="s">
        <v>215</v>
      </c>
      <c r="J6" s="205" t="s">
        <v>216</v>
      </c>
      <c r="K6" s="205" t="s">
        <v>214</v>
      </c>
      <c r="L6" s="205" t="s">
        <v>215</v>
      </c>
      <c r="M6" s="205" t="s">
        <v>216</v>
      </c>
    </row>
    <row r="7" spans="1:13" ht="12.75">
      <c r="A7" s="206" t="s">
        <v>197</v>
      </c>
      <c r="B7" s="207">
        <v>11.852776044915785</v>
      </c>
      <c r="C7" s="208">
        <v>10.026857654431524</v>
      </c>
      <c r="D7" s="209">
        <f>B7-C7</f>
        <v>1.8259183904842615</v>
      </c>
      <c r="E7" s="210">
        <v>7.5</v>
      </c>
      <c r="F7" s="211">
        <v>7.726597325408619</v>
      </c>
      <c r="G7" s="212">
        <v>-0.2265973254086191</v>
      </c>
      <c r="H7" s="210">
        <v>6.9</v>
      </c>
      <c r="I7" s="213">
        <v>3.7</v>
      </c>
      <c r="J7" s="214">
        <f aca="true" t="shared" si="0" ref="J7:J18">H7-I7</f>
        <v>3.2</v>
      </c>
      <c r="K7" s="210">
        <v>8.6</v>
      </c>
      <c r="L7" s="213">
        <v>5.1</v>
      </c>
      <c r="M7" s="212">
        <f aca="true" t="shared" si="1" ref="M7:M13">K7-L7</f>
        <v>3.5</v>
      </c>
    </row>
    <row r="8" spans="1:13" ht="12.75">
      <c r="A8" s="206" t="s">
        <v>198</v>
      </c>
      <c r="B8" s="207">
        <v>11.241507103150084</v>
      </c>
      <c r="C8" s="208">
        <v>9.73451327433628</v>
      </c>
      <c r="D8" s="215">
        <f aca="true" t="shared" si="2" ref="D8:D18">B8-C8</f>
        <v>1.5069938288138047</v>
      </c>
      <c r="E8" s="216">
        <v>7.6</v>
      </c>
      <c r="F8" s="217">
        <v>6.461086637298095</v>
      </c>
      <c r="G8" s="218">
        <v>1.1389133627019046</v>
      </c>
      <c r="H8" s="216">
        <v>7.2</v>
      </c>
      <c r="I8" s="219">
        <v>4.4</v>
      </c>
      <c r="J8" s="214">
        <f t="shared" si="0"/>
        <v>2.8</v>
      </c>
      <c r="K8" s="216">
        <v>7.9</v>
      </c>
      <c r="L8" s="219">
        <v>4.3</v>
      </c>
      <c r="M8" s="218">
        <f t="shared" si="1"/>
        <v>3.6000000000000005</v>
      </c>
    </row>
    <row r="9" spans="1:13" ht="12.75">
      <c r="A9" s="206" t="s">
        <v>199</v>
      </c>
      <c r="B9" s="207">
        <v>10.51344743276286</v>
      </c>
      <c r="C9" s="208">
        <v>9.753954305799667</v>
      </c>
      <c r="D9" s="215">
        <f t="shared" si="2"/>
        <v>0.7594931269631928</v>
      </c>
      <c r="E9" s="220">
        <v>7.5</v>
      </c>
      <c r="F9" s="217">
        <v>5.523255813953483</v>
      </c>
      <c r="G9" s="218">
        <v>1.976744186046517</v>
      </c>
      <c r="H9" s="220">
        <v>8.2</v>
      </c>
      <c r="I9" s="219">
        <v>5</v>
      </c>
      <c r="J9" s="214">
        <f t="shared" si="0"/>
        <v>3.1999999999999993</v>
      </c>
      <c r="K9" s="220">
        <v>6.7</v>
      </c>
      <c r="L9" s="219">
        <v>4.2</v>
      </c>
      <c r="M9" s="218">
        <f t="shared" si="1"/>
        <v>2.5</v>
      </c>
    </row>
    <row r="10" spans="1:13" ht="12.75">
      <c r="A10" s="206" t="s">
        <v>200</v>
      </c>
      <c r="B10" s="207">
        <v>10.465116279069761</v>
      </c>
      <c r="C10" s="208">
        <v>9.903593339176169</v>
      </c>
      <c r="D10" s="215">
        <f t="shared" si="2"/>
        <v>0.5615229398935924</v>
      </c>
      <c r="E10" s="220">
        <v>7.2</v>
      </c>
      <c r="F10" s="217">
        <v>4.375896700143471</v>
      </c>
      <c r="G10" s="218">
        <v>2.824103299856529</v>
      </c>
      <c r="H10" s="220">
        <v>10.4</v>
      </c>
      <c r="I10" s="219">
        <v>5.4</v>
      </c>
      <c r="J10" s="214">
        <f t="shared" si="0"/>
        <v>5</v>
      </c>
      <c r="K10" s="220">
        <v>4.8</v>
      </c>
      <c r="L10" s="219">
        <v>3.6</v>
      </c>
      <c r="M10" s="218">
        <f t="shared" si="1"/>
        <v>1.1999999999999997</v>
      </c>
    </row>
    <row r="11" spans="1:13" ht="12.75">
      <c r="A11" s="206" t="s">
        <v>201</v>
      </c>
      <c r="B11" s="207">
        <v>10.368098159509202</v>
      </c>
      <c r="C11" s="208">
        <v>10.563380281690144</v>
      </c>
      <c r="D11" s="215">
        <f t="shared" si="2"/>
        <v>-0.19528212218094154</v>
      </c>
      <c r="E11" s="220">
        <v>7</v>
      </c>
      <c r="F11" s="219">
        <v>4.927536231884062</v>
      </c>
      <c r="G11" s="218">
        <v>2.072463768115938</v>
      </c>
      <c r="H11" s="220">
        <v>11.6</v>
      </c>
      <c r="I11" s="219">
        <v>5.6</v>
      </c>
      <c r="J11" s="214">
        <f t="shared" si="0"/>
        <v>6</v>
      </c>
      <c r="K11" s="220">
        <v>3.8</v>
      </c>
      <c r="L11" s="219">
        <v>3.4</v>
      </c>
      <c r="M11" s="218">
        <f t="shared" si="1"/>
        <v>0.3999999999999999</v>
      </c>
    </row>
    <row r="12" spans="1:15" ht="12.75">
      <c r="A12" s="206" t="s">
        <v>202</v>
      </c>
      <c r="B12" s="207">
        <v>9.817073170731703</v>
      </c>
      <c r="C12" s="208">
        <v>10.78947368421052</v>
      </c>
      <c r="D12" s="215">
        <f t="shared" si="2"/>
        <v>-0.9724005134788172</v>
      </c>
      <c r="E12" s="220">
        <v>6.8</v>
      </c>
      <c r="F12" s="219">
        <v>5.1936619718310055</v>
      </c>
      <c r="G12" s="218">
        <v>1.6063380281689943</v>
      </c>
      <c r="H12" s="220">
        <v>12.1</v>
      </c>
      <c r="I12" s="219">
        <v>5.7</v>
      </c>
      <c r="J12" s="214">
        <f t="shared" si="0"/>
        <v>6.3999999999999995</v>
      </c>
      <c r="K12" s="220">
        <v>3.2</v>
      </c>
      <c r="L12" s="219">
        <v>3.2</v>
      </c>
      <c r="M12" s="218">
        <f t="shared" si="1"/>
        <v>0</v>
      </c>
      <c r="O12" s="221"/>
    </row>
    <row r="13" spans="1:13" ht="12.75">
      <c r="A13" s="206" t="s">
        <v>203</v>
      </c>
      <c r="B13" s="207">
        <v>10.073260073260087</v>
      </c>
      <c r="C13" s="208">
        <v>10.907504363001735</v>
      </c>
      <c r="D13" s="215">
        <f t="shared" si="2"/>
        <v>-0.8342442897416475</v>
      </c>
      <c r="E13" s="222">
        <v>7</v>
      </c>
      <c r="F13" s="219">
        <v>5.3697183098591665</v>
      </c>
      <c r="G13" s="218">
        <v>1.6302816901408335</v>
      </c>
      <c r="H13" s="222">
        <v>11.3</v>
      </c>
      <c r="I13" s="219">
        <v>5.2</v>
      </c>
      <c r="J13" s="214">
        <f t="shared" si="0"/>
        <v>6.1000000000000005</v>
      </c>
      <c r="K13" s="220">
        <v>3.26</v>
      </c>
      <c r="L13" s="219">
        <v>3.7</v>
      </c>
      <c r="M13" s="218">
        <f t="shared" si="1"/>
        <v>-0.4400000000000004</v>
      </c>
    </row>
    <row r="14" spans="1:13" ht="12.75">
      <c r="A14" s="206" t="s">
        <v>204</v>
      </c>
      <c r="B14" s="207">
        <v>10.237659963436926</v>
      </c>
      <c r="C14" s="208">
        <v>10.389610389610397</v>
      </c>
      <c r="D14" s="215">
        <f t="shared" si="2"/>
        <v>-0.151950426173471</v>
      </c>
      <c r="E14" s="220">
        <v>7</v>
      </c>
      <c r="F14" s="219">
        <v>5.253940455341507</v>
      </c>
      <c r="G14" s="218">
        <v>1.7460595446584932</v>
      </c>
      <c r="H14" s="222">
        <v>10.2</v>
      </c>
      <c r="I14" s="219">
        <v>4.83</v>
      </c>
      <c r="J14" s="214">
        <f t="shared" si="0"/>
        <v>5.369999999999999</v>
      </c>
      <c r="K14" s="222"/>
      <c r="L14" s="219"/>
      <c r="M14" s="214"/>
    </row>
    <row r="15" spans="1:13" ht="12.75">
      <c r="A15" s="206" t="s">
        <v>205</v>
      </c>
      <c r="B15" s="207">
        <v>9.4578313253012</v>
      </c>
      <c r="C15" s="208">
        <v>9.393680614859107</v>
      </c>
      <c r="D15" s="215">
        <f t="shared" si="2"/>
        <v>0.06415071044209242</v>
      </c>
      <c r="E15" s="220">
        <v>6.9</v>
      </c>
      <c r="F15" s="219">
        <v>4.86533449174631</v>
      </c>
      <c r="G15" s="218">
        <v>2.03466550825369</v>
      </c>
      <c r="H15" s="220">
        <v>9.7</v>
      </c>
      <c r="I15" s="219">
        <v>5.39</v>
      </c>
      <c r="J15" s="214">
        <f t="shared" si="0"/>
        <v>4.31</v>
      </c>
      <c r="K15" s="220"/>
      <c r="L15" s="219"/>
      <c r="M15" s="214"/>
    </row>
    <row r="16" spans="1:13" ht="12.75">
      <c r="A16" s="206" t="s">
        <v>206</v>
      </c>
      <c r="B16" s="220">
        <v>8.690476190476176</v>
      </c>
      <c r="C16" s="219">
        <v>9.306260575296093</v>
      </c>
      <c r="D16" s="215">
        <f t="shared" si="2"/>
        <v>-0.6157843848199178</v>
      </c>
      <c r="E16" s="220">
        <v>7.1</v>
      </c>
      <c r="F16" s="219">
        <v>5.00863557858375</v>
      </c>
      <c r="G16" s="218">
        <v>2.09136442141625</v>
      </c>
      <c r="H16" s="220">
        <v>10</v>
      </c>
      <c r="I16" s="219">
        <v>5.76</v>
      </c>
      <c r="J16" s="214">
        <f t="shared" si="0"/>
        <v>4.24</v>
      </c>
      <c r="K16" s="220"/>
      <c r="L16" s="219"/>
      <c r="M16" s="214"/>
    </row>
    <row r="17" spans="1:13" ht="12.75">
      <c r="A17" s="206" t="s">
        <v>207</v>
      </c>
      <c r="B17" s="207">
        <v>8.22561692126908</v>
      </c>
      <c r="C17" s="208">
        <v>9.866220735785959</v>
      </c>
      <c r="D17" s="215">
        <f t="shared" si="2"/>
        <v>-1.6406038145168793</v>
      </c>
      <c r="E17" s="220">
        <v>7.4</v>
      </c>
      <c r="F17" s="219">
        <v>5.398457583547554</v>
      </c>
      <c r="G17" s="218">
        <v>2.0015424164524465</v>
      </c>
      <c r="H17" s="220">
        <v>11.1</v>
      </c>
      <c r="I17" s="219">
        <v>5.8</v>
      </c>
      <c r="J17" s="214">
        <f t="shared" si="0"/>
        <v>5.3</v>
      </c>
      <c r="K17" s="220"/>
      <c r="L17" s="219"/>
      <c r="M17" s="214"/>
    </row>
    <row r="18" spans="1:13" ht="12.75">
      <c r="A18" s="206" t="s">
        <v>208</v>
      </c>
      <c r="B18" s="207">
        <v>7.8</v>
      </c>
      <c r="C18" s="208">
        <v>9.637561779242148</v>
      </c>
      <c r="D18" s="215">
        <f t="shared" si="2"/>
        <v>-1.8375617792421481</v>
      </c>
      <c r="E18" s="210">
        <v>7.6</v>
      </c>
      <c r="F18" s="223">
        <v>3.7</v>
      </c>
      <c r="G18" s="218">
        <v>3.8999999999999995</v>
      </c>
      <c r="H18" s="210">
        <v>10.4</v>
      </c>
      <c r="I18" s="223">
        <v>6.1</v>
      </c>
      <c r="J18" s="214">
        <f t="shared" si="0"/>
        <v>4.300000000000001</v>
      </c>
      <c r="K18" s="210"/>
      <c r="L18" s="223"/>
      <c r="M18" s="224"/>
    </row>
    <row r="19" spans="1:13" ht="12.75">
      <c r="A19" s="225" t="s">
        <v>209</v>
      </c>
      <c r="B19" s="226">
        <f>AVERAGE(B7:B18)</f>
        <v>9.895238555323571</v>
      </c>
      <c r="C19" s="226">
        <f>AVERAGE(C7:C18)</f>
        <v>10.022717583119979</v>
      </c>
      <c r="D19" s="227">
        <f>AVERAGE(D7:D18)</f>
        <v>-0.12747902779640655</v>
      </c>
      <c r="E19" s="226">
        <f aca="true" t="shared" si="3" ref="E19:J19">AVERAGE(E7:E18)</f>
        <v>7.216666666666666</v>
      </c>
      <c r="F19" s="226">
        <f t="shared" si="3"/>
        <v>5.317010091633086</v>
      </c>
      <c r="G19" s="226">
        <f t="shared" si="3"/>
        <v>1.8996565750335812</v>
      </c>
      <c r="H19" s="226">
        <f t="shared" si="3"/>
        <v>9.925</v>
      </c>
      <c r="I19" s="226">
        <f t="shared" si="3"/>
        <v>5.239999999999999</v>
      </c>
      <c r="J19" s="226">
        <f t="shared" si="3"/>
        <v>4.685</v>
      </c>
      <c r="K19" s="226">
        <f>AVERAGE(K7:K18)</f>
        <v>5.465714285714285</v>
      </c>
      <c r="L19" s="226">
        <f>AVERAGE(L7:L18)</f>
        <v>3.928571428571428</v>
      </c>
      <c r="M19" s="226">
        <f>AVERAGE(M7:M18)</f>
        <v>1.5371428571428574</v>
      </c>
    </row>
    <row r="20" spans="1:10" ht="12.75">
      <c r="A20" s="228"/>
      <c r="B20" s="228"/>
      <c r="C20" s="228"/>
      <c r="D20" s="228"/>
      <c r="E20" s="228"/>
      <c r="F20" s="228"/>
      <c r="G20" s="228"/>
      <c r="H20" s="228"/>
      <c r="I20" s="228"/>
      <c r="J20" s="228"/>
    </row>
    <row r="21" spans="1:10" ht="12.75">
      <c r="A21" s="229" t="s">
        <v>217</v>
      </c>
      <c r="B21" s="228"/>
      <c r="C21" s="228"/>
      <c r="D21" s="228"/>
      <c r="E21" s="228"/>
      <c r="F21" s="228"/>
      <c r="G21" s="228"/>
      <c r="H21" s="228"/>
      <c r="I21" s="228"/>
      <c r="J21" s="228"/>
    </row>
    <row r="22" spans="1:7" ht="12.75">
      <c r="A22" s="228" t="s">
        <v>218</v>
      </c>
      <c r="G22" s="230"/>
    </row>
    <row r="23" spans="1:7" ht="12.75">
      <c r="A23" s="231" t="s">
        <v>219</v>
      </c>
      <c r="G23" s="230"/>
    </row>
    <row r="24" ht="12.75">
      <c r="G24" s="230"/>
    </row>
    <row r="25" ht="12.75">
      <c r="G25" s="230"/>
    </row>
  </sheetData>
  <sheetProtection/>
  <mergeCells count="8">
    <mergeCell ref="A1:M1"/>
    <mergeCell ref="A2:M2"/>
    <mergeCell ref="A3:M3"/>
    <mergeCell ref="A5:A6"/>
    <mergeCell ref="B5:D5"/>
    <mergeCell ref="E5:G5"/>
    <mergeCell ref="H5:J5"/>
    <mergeCell ref="K5:M5"/>
  </mergeCells>
  <printOptions horizontalCentered="1"/>
  <pageMargins left="0.7" right="0.7" top="0.75" bottom="0.75" header="0.3" footer="0.3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37.28125" style="233" bestFit="1" customWidth="1"/>
    <col min="2" max="2" width="9.421875" style="233" bestFit="1" customWidth="1"/>
    <col min="3" max="8" width="8.421875" style="233" bestFit="1" customWidth="1"/>
    <col min="9" max="12" width="8.7109375" style="233" bestFit="1" customWidth="1"/>
    <col min="13" max="13" width="9.140625" style="233" customWidth="1"/>
    <col min="14" max="15" width="11.00390625" style="233" bestFit="1" customWidth="1"/>
    <col min="16" max="16" width="10.57421875" style="233" bestFit="1" customWidth="1"/>
    <col min="17" max="17" width="11.00390625" style="233" bestFit="1" customWidth="1"/>
    <col min="18" max="16384" width="9.140625" style="233" customWidth="1"/>
  </cols>
  <sheetData>
    <row r="1" spans="1:13" ht="12.75">
      <c r="A1" s="1402" t="s">
        <v>220</v>
      </c>
      <c r="B1" s="1402"/>
      <c r="C1" s="1402"/>
      <c r="D1" s="1402"/>
      <c r="E1" s="1402"/>
      <c r="F1" s="1402"/>
      <c r="G1" s="1402"/>
      <c r="H1" s="1402"/>
      <c r="I1" s="1402"/>
      <c r="J1" s="1402"/>
      <c r="K1" s="1402"/>
      <c r="L1" s="1402"/>
      <c r="M1" s="232"/>
    </row>
    <row r="2" spans="1:12" ht="15.75">
      <c r="A2" s="1403" t="s">
        <v>221</v>
      </c>
      <c r="B2" s="1403"/>
      <c r="C2" s="1403"/>
      <c r="D2" s="1403"/>
      <c r="E2" s="1403"/>
      <c r="F2" s="1403"/>
      <c r="G2" s="1403"/>
      <c r="H2" s="1403"/>
      <c r="I2" s="1403"/>
      <c r="J2" s="1403"/>
      <c r="K2" s="1403"/>
      <c r="L2" s="1403"/>
    </row>
    <row r="3" spans="1:12" ht="15.75" customHeight="1">
      <c r="A3" s="1403" t="s">
        <v>222</v>
      </c>
      <c r="B3" s="1403"/>
      <c r="C3" s="1403"/>
      <c r="D3" s="1403"/>
      <c r="E3" s="1403"/>
      <c r="F3" s="1403"/>
      <c r="G3" s="1403"/>
      <c r="H3" s="1403"/>
      <c r="I3" s="1403"/>
      <c r="J3" s="1403"/>
      <c r="K3" s="1403"/>
      <c r="L3" s="1403"/>
    </row>
    <row r="4" spans="1:12" ht="13.5" thickBot="1">
      <c r="A4" s="1370" t="s">
        <v>147</v>
      </c>
      <c r="B4" s="1370"/>
      <c r="C4" s="1370"/>
      <c r="D4" s="1370"/>
      <c r="E4" s="1370"/>
      <c r="F4" s="1370"/>
      <c r="G4" s="1370"/>
      <c r="H4" s="1370"/>
      <c r="I4" s="1370"/>
      <c r="J4" s="1370"/>
      <c r="K4" s="1370"/>
      <c r="L4" s="1370"/>
    </row>
    <row r="5" spans="1:12" ht="21.75" customHeight="1" thickTop="1">
      <c r="A5" s="1404" t="s">
        <v>223</v>
      </c>
      <c r="B5" s="1406" t="s">
        <v>224</v>
      </c>
      <c r="C5" s="234" t="s">
        <v>41</v>
      </c>
      <c r="D5" s="1408" t="s">
        <v>42</v>
      </c>
      <c r="E5" s="1409"/>
      <c r="F5" s="1410" t="s">
        <v>105</v>
      </c>
      <c r="G5" s="1410"/>
      <c r="H5" s="1409"/>
      <c r="I5" s="1411" t="s">
        <v>153</v>
      </c>
      <c r="J5" s="1412"/>
      <c r="K5" s="1412"/>
      <c r="L5" s="1413"/>
    </row>
    <row r="6" spans="1:12" ht="12.75">
      <c r="A6" s="1405"/>
      <c r="B6" s="1407"/>
      <c r="C6" s="235" t="s">
        <v>154</v>
      </c>
      <c r="D6" s="235" t="s">
        <v>155</v>
      </c>
      <c r="E6" s="235" t="s">
        <v>154</v>
      </c>
      <c r="F6" s="235" t="s">
        <v>156</v>
      </c>
      <c r="G6" s="235" t="s">
        <v>155</v>
      </c>
      <c r="H6" s="235" t="s">
        <v>154</v>
      </c>
      <c r="I6" s="236" t="s">
        <v>157</v>
      </c>
      <c r="J6" s="237" t="s">
        <v>157</v>
      </c>
      <c r="K6" s="238" t="s">
        <v>158</v>
      </c>
      <c r="L6" s="239" t="s">
        <v>158</v>
      </c>
    </row>
    <row r="7" spans="1:12" ht="12.75">
      <c r="A7" s="240">
        <v>1</v>
      </c>
      <c r="B7" s="241">
        <v>2</v>
      </c>
      <c r="C7" s="242">
        <v>3</v>
      </c>
      <c r="D7" s="241">
        <v>4</v>
      </c>
      <c r="E7" s="241">
        <v>5</v>
      </c>
      <c r="F7" s="243">
        <v>6</v>
      </c>
      <c r="G7" s="237">
        <v>7</v>
      </c>
      <c r="H7" s="242">
        <v>8</v>
      </c>
      <c r="I7" s="244" t="s">
        <v>159</v>
      </c>
      <c r="J7" s="245" t="s">
        <v>160</v>
      </c>
      <c r="K7" s="246" t="s">
        <v>161</v>
      </c>
      <c r="L7" s="247" t="s">
        <v>162</v>
      </c>
    </row>
    <row r="8" spans="1:17" ht="24" customHeight="1">
      <c r="A8" s="248" t="s">
        <v>225</v>
      </c>
      <c r="B8" s="249">
        <v>100</v>
      </c>
      <c r="C8" s="250">
        <v>290.19245544744876</v>
      </c>
      <c r="D8" s="250">
        <v>315.16345996420114</v>
      </c>
      <c r="E8" s="250">
        <v>310.1537492453343</v>
      </c>
      <c r="F8" s="250">
        <v>329.35612465410895</v>
      </c>
      <c r="G8" s="250">
        <v>320.81049430218025</v>
      </c>
      <c r="H8" s="250">
        <v>315.38474964233615</v>
      </c>
      <c r="I8" s="250">
        <f>E8/C8*100-100</f>
        <v>6.878639820979203</v>
      </c>
      <c r="J8" s="250">
        <f>E8/D8*100-100</f>
        <v>-1.5895595001514096</v>
      </c>
      <c r="K8" s="251">
        <f>H8/E8*100-100</f>
        <v>1.686582996249399</v>
      </c>
      <c r="L8" s="252">
        <f>H8/G8*100-100</f>
        <v>-1.6912615878249397</v>
      </c>
      <c r="N8" s="253"/>
      <c r="O8" s="253"/>
      <c r="P8" s="253"/>
      <c r="Q8" s="253"/>
    </row>
    <row r="9" spans="1:17" ht="21" customHeight="1">
      <c r="A9" s="248" t="s">
        <v>226</v>
      </c>
      <c r="B9" s="249">
        <v>49.593021995747016</v>
      </c>
      <c r="C9" s="250">
        <v>327.54141255360435</v>
      </c>
      <c r="D9" s="250">
        <v>371.3473174479591</v>
      </c>
      <c r="E9" s="250">
        <v>365.11062863101284</v>
      </c>
      <c r="F9" s="250">
        <v>396.42718130939505</v>
      </c>
      <c r="G9" s="250">
        <v>378.70480149567743</v>
      </c>
      <c r="H9" s="250">
        <v>368.02086998086935</v>
      </c>
      <c r="I9" s="250">
        <f aca="true" t="shared" si="0" ref="I9:I28">E9/C9*100-100</f>
        <v>11.470065963417682</v>
      </c>
      <c r="J9" s="250">
        <f aca="true" t="shared" si="1" ref="J9:J28">E9/D9*100-100</f>
        <v>-1.6794759309982794</v>
      </c>
      <c r="K9" s="251">
        <f aca="true" t="shared" si="2" ref="K9:K28">H9/E9*100-100</f>
        <v>0.7970848070812053</v>
      </c>
      <c r="L9" s="252">
        <f aca="true" t="shared" si="3" ref="L9:L28">H9/G9*100-100</f>
        <v>-2.8211766718067395</v>
      </c>
      <c r="N9" s="253"/>
      <c r="O9" s="253"/>
      <c r="P9" s="253"/>
      <c r="Q9" s="253"/>
    </row>
    <row r="10" spans="1:17" ht="21" customHeight="1">
      <c r="A10" s="254" t="s">
        <v>227</v>
      </c>
      <c r="B10" s="255">
        <v>16.575694084141823</v>
      </c>
      <c r="C10" s="256">
        <v>269.036110827694</v>
      </c>
      <c r="D10" s="256">
        <v>280.9216229168535</v>
      </c>
      <c r="E10" s="256">
        <v>277.82660320168617</v>
      </c>
      <c r="F10" s="256">
        <v>282.03606836882193</v>
      </c>
      <c r="G10" s="256">
        <v>281.2310745243328</v>
      </c>
      <c r="H10" s="256">
        <v>283.29932127567724</v>
      </c>
      <c r="I10" s="250">
        <f t="shared" si="0"/>
        <v>3.2674024118725384</v>
      </c>
      <c r="J10" s="250">
        <f t="shared" si="1"/>
        <v>-1.1017378025341173</v>
      </c>
      <c r="K10" s="251">
        <f t="shared" si="2"/>
        <v>1.9698322662132597</v>
      </c>
      <c r="L10" s="252">
        <f t="shared" si="3"/>
        <v>0.7354261099498274</v>
      </c>
      <c r="N10" s="253"/>
      <c r="O10" s="253"/>
      <c r="P10" s="253"/>
      <c r="Q10" s="253"/>
    </row>
    <row r="11" spans="1:17" ht="21" customHeight="1">
      <c r="A11" s="254" t="s">
        <v>228</v>
      </c>
      <c r="B11" s="255">
        <v>6.086031204033311</v>
      </c>
      <c r="C11" s="256">
        <v>380.9402895815488</v>
      </c>
      <c r="D11" s="256">
        <v>410.0544455536882</v>
      </c>
      <c r="E11" s="256">
        <v>397.65755181293326</v>
      </c>
      <c r="F11" s="256">
        <v>450.568309226293</v>
      </c>
      <c r="G11" s="256">
        <v>395.82970421756943</v>
      </c>
      <c r="H11" s="256">
        <v>353.62954554495127</v>
      </c>
      <c r="I11" s="250">
        <f t="shared" si="0"/>
        <v>4.38842062354388</v>
      </c>
      <c r="J11" s="250">
        <f t="shared" si="1"/>
        <v>-3.023231152637706</v>
      </c>
      <c r="K11" s="251">
        <f t="shared" si="2"/>
        <v>-11.071839593453447</v>
      </c>
      <c r="L11" s="252">
        <f t="shared" si="3"/>
        <v>-10.661190462205099</v>
      </c>
      <c r="N11" s="253"/>
      <c r="O11" s="253"/>
      <c r="P11" s="253"/>
      <c r="Q11" s="253"/>
    </row>
    <row r="12" spans="1:17" ht="21" customHeight="1">
      <c r="A12" s="254" t="s">
        <v>229</v>
      </c>
      <c r="B12" s="255">
        <v>3.770519507075808</v>
      </c>
      <c r="C12" s="256">
        <v>329.5668477735585</v>
      </c>
      <c r="D12" s="256">
        <v>504.76375528111464</v>
      </c>
      <c r="E12" s="256">
        <v>493.0864974556336</v>
      </c>
      <c r="F12" s="256">
        <v>508.40212441349985</v>
      </c>
      <c r="G12" s="256">
        <v>500.48871678261514</v>
      </c>
      <c r="H12" s="256">
        <v>497.08864281651825</v>
      </c>
      <c r="I12" s="250">
        <f t="shared" si="0"/>
        <v>49.616534790061024</v>
      </c>
      <c r="J12" s="250">
        <f t="shared" si="1"/>
        <v>-2.3134105219139087</v>
      </c>
      <c r="K12" s="251">
        <f t="shared" si="2"/>
        <v>0.8116517855459477</v>
      </c>
      <c r="L12" s="252">
        <f t="shared" si="3"/>
        <v>-0.6793507729713042</v>
      </c>
      <c r="N12" s="253"/>
      <c r="O12" s="253"/>
      <c r="P12" s="253"/>
      <c r="Q12" s="253"/>
    </row>
    <row r="13" spans="1:17" ht="21" customHeight="1">
      <c r="A13" s="254" t="s">
        <v>230</v>
      </c>
      <c r="B13" s="255">
        <v>11.183012678383857</v>
      </c>
      <c r="C13" s="256">
        <v>279.6945538821366</v>
      </c>
      <c r="D13" s="256">
        <v>345.0239737887665</v>
      </c>
      <c r="E13" s="256">
        <v>322.9639621178686</v>
      </c>
      <c r="F13" s="256">
        <v>396.0883195154249</v>
      </c>
      <c r="G13" s="256">
        <v>338.84072545543086</v>
      </c>
      <c r="H13" s="256">
        <v>308.0743968610859</v>
      </c>
      <c r="I13" s="250">
        <f t="shared" si="0"/>
        <v>15.47023623991113</v>
      </c>
      <c r="J13" s="250">
        <f t="shared" si="1"/>
        <v>-6.393761983740774</v>
      </c>
      <c r="K13" s="251">
        <f t="shared" si="2"/>
        <v>-4.6102869060507174</v>
      </c>
      <c r="L13" s="252">
        <f t="shared" si="3"/>
        <v>-9.079879212568784</v>
      </c>
      <c r="N13" s="253"/>
      <c r="O13" s="253"/>
      <c r="P13" s="253"/>
      <c r="Q13" s="253"/>
    </row>
    <row r="14" spans="1:17" ht="21" customHeight="1">
      <c r="A14" s="254" t="s">
        <v>231</v>
      </c>
      <c r="B14" s="255">
        <v>1.9487350779721184</v>
      </c>
      <c r="C14" s="256">
        <v>303.73430187106345</v>
      </c>
      <c r="D14" s="256">
        <v>380.160862197795</v>
      </c>
      <c r="E14" s="256">
        <v>388.50210060748594</v>
      </c>
      <c r="F14" s="256">
        <v>410.04018634123184</v>
      </c>
      <c r="G14" s="256">
        <v>430.67023941583307</v>
      </c>
      <c r="H14" s="256">
        <v>433.1533714509071</v>
      </c>
      <c r="I14" s="250">
        <f t="shared" si="0"/>
        <v>27.90853657760617</v>
      </c>
      <c r="J14" s="250">
        <f t="shared" si="1"/>
        <v>2.1941339151716903</v>
      </c>
      <c r="K14" s="251">
        <f t="shared" si="2"/>
        <v>11.493186465041433</v>
      </c>
      <c r="L14" s="252">
        <f t="shared" si="3"/>
        <v>0.5765738627405881</v>
      </c>
      <c r="N14" s="253"/>
      <c r="O14" s="253"/>
      <c r="P14" s="253"/>
      <c r="Q14" s="253"/>
    </row>
    <row r="15" spans="1:17" ht="21" customHeight="1">
      <c r="A15" s="254" t="s">
        <v>232</v>
      </c>
      <c r="B15" s="255">
        <v>10.019129444140097</v>
      </c>
      <c r="C15" s="256">
        <v>449.2080739553845</v>
      </c>
      <c r="D15" s="256">
        <v>474.9637915271548</v>
      </c>
      <c r="E15" s="256">
        <v>484.14188847570705</v>
      </c>
      <c r="F15" s="256">
        <v>508.473199468086</v>
      </c>
      <c r="G15" s="256">
        <v>518.1967576224956</v>
      </c>
      <c r="H15" s="256">
        <v>522.6603236114736</v>
      </c>
      <c r="I15" s="250">
        <f t="shared" si="0"/>
        <v>7.776755705373219</v>
      </c>
      <c r="J15" s="250">
        <f t="shared" si="1"/>
        <v>1.9323782385688446</v>
      </c>
      <c r="K15" s="251">
        <f t="shared" si="2"/>
        <v>7.956021995336869</v>
      </c>
      <c r="L15" s="252">
        <f t="shared" si="3"/>
        <v>0.861365094111548</v>
      </c>
      <c r="N15" s="253"/>
      <c r="O15" s="253"/>
      <c r="P15" s="253"/>
      <c r="Q15" s="253"/>
    </row>
    <row r="16" spans="1:17" ht="21" customHeight="1">
      <c r="A16" s="248" t="s">
        <v>233</v>
      </c>
      <c r="B16" s="249">
        <v>20.37273710722672</v>
      </c>
      <c r="C16" s="250">
        <v>252.47797174812348</v>
      </c>
      <c r="D16" s="250">
        <v>269.1530591814038</v>
      </c>
      <c r="E16" s="250">
        <v>268.8261762879945</v>
      </c>
      <c r="F16" s="250">
        <v>280.8485863605476</v>
      </c>
      <c r="G16" s="250">
        <v>281.9396009833439</v>
      </c>
      <c r="H16" s="250">
        <v>281.59257962419105</v>
      </c>
      <c r="I16" s="250">
        <f t="shared" si="0"/>
        <v>6.475101343169953</v>
      </c>
      <c r="J16" s="250">
        <f t="shared" si="1"/>
        <v>-0.12144870075172776</v>
      </c>
      <c r="K16" s="251">
        <f t="shared" si="2"/>
        <v>4.748943541316407</v>
      </c>
      <c r="L16" s="252">
        <f t="shared" si="3"/>
        <v>-0.12308358171129896</v>
      </c>
      <c r="N16" s="253"/>
      <c r="O16" s="253"/>
      <c r="P16" s="253"/>
      <c r="Q16" s="253"/>
    </row>
    <row r="17" spans="1:17" ht="21" customHeight="1">
      <c r="A17" s="254" t="s">
        <v>234</v>
      </c>
      <c r="B17" s="255">
        <v>6.117694570987977</v>
      </c>
      <c r="C17" s="256">
        <v>235.01772077499788</v>
      </c>
      <c r="D17" s="256">
        <v>244.05391969217635</v>
      </c>
      <c r="E17" s="256">
        <v>242.1234403922344</v>
      </c>
      <c r="F17" s="256">
        <v>257.52310702147435</v>
      </c>
      <c r="G17" s="256">
        <v>256.67607716284766</v>
      </c>
      <c r="H17" s="256">
        <v>256.8909129652057</v>
      </c>
      <c r="I17" s="250">
        <f t="shared" si="0"/>
        <v>3.023482482003729</v>
      </c>
      <c r="J17" s="250">
        <f t="shared" si="1"/>
        <v>-0.7910052427663885</v>
      </c>
      <c r="K17" s="251">
        <f t="shared" si="2"/>
        <v>6.099150313182548</v>
      </c>
      <c r="L17" s="252">
        <f t="shared" si="3"/>
        <v>0.08369919188912434</v>
      </c>
      <c r="N17" s="253"/>
      <c r="O17" s="253"/>
      <c r="P17" s="253"/>
      <c r="Q17" s="253"/>
    </row>
    <row r="18" spans="1:17" ht="21" customHeight="1">
      <c r="A18" s="254" t="s">
        <v>235</v>
      </c>
      <c r="B18" s="255">
        <v>5.683628753648385</v>
      </c>
      <c r="C18" s="256">
        <v>289.61368892347036</v>
      </c>
      <c r="D18" s="256">
        <v>312.4395722883315</v>
      </c>
      <c r="E18" s="256">
        <v>312.4395722883315</v>
      </c>
      <c r="F18" s="256">
        <v>334.6648835392487</v>
      </c>
      <c r="G18" s="256">
        <v>334.9457628219236</v>
      </c>
      <c r="H18" s="256">
        <v>334.9457628219236</v>
      </c>
      <c r="I18" s="250">
        <f t="shared" si="0"/>
        <v>7.881493257348353</v>
      </c>
      <c r="J18" s="250">
        <f t="shared" si="1"/>
        <v>0</v>
      </c>
      <c r="K18" s="251">
        <f t="shared" si="2"/>
        <v>7.2033738776285645</v>
      </c>
      <c r="L18" s="252">
        <f t="shared" si="3"/>
        <v>0</v>
      </c>
      <c r="N18" s="253"/>
      <c r="O18" s="253"/>
      <c r="P18" s="253"/>
      <c r="Q18" s="253"/>
    </row>
    <row r="19" spans="1:17" ht="21" customHeight="1">
      <c r="A19" s="254" t="s">
        <v>236</v>
      </c>
      <c r="B19" s="255">
        <v>4.4957766210627</v>
      </c>
      <c r="C19" s="256">
        <v>286.40802257027343</v>
      </c>
      <c r="D19" s="256">
        <v>298.67409825073605</v>
      </c>
      <c r="E19" s="256">
        <v>298.90118492161196</v>
      </c>
      <c r="F19" s="256">
        <v>294.11215590156604</v>
      </c>
      <c r="G19" s="256">
        <v>294.4232015776167</v>
      </c>
      <c r="H19" s="256">
        <v>295.36717640966293</v>
      </c>
      <c r="I19" s="250">
        <f t="shared" si="0"/>
        <v>4.362015504741379</v>
      </c>
      <c r="J19" s="250">
        <f t="shared" si="1"/>
        <v>0.07603159169337914</v>
      </c>
      <c r="K19" s="251">
        <f t="shared" si="2"/>
        <v>-1.182333389837794</v>
      </c>
      <c r="L19" s="252">
        <f t="shared" si="3"/>
        <v>0.3206183571770538</v>
      </c>
      <c r="N19" s="253"/>
      <c r="O19" s="253"/>
      <c r="P19" s="253"/>
      <c r="Q19" s="253"/>
    </row>
    <row r="20" spans="1:17" ht="21" customHeight="1">
      <c r="A20" s="254" t="s">
        <v>237</v>
      </c>
      <c r="B20" s="255">
        <v>4.065637161527658</v>
      </c>
      <c r="C20" s="256">
        <v>189.22529485366252</v>
      </c>
      <c r="D20" s="256">
        <v>213.65660079266084</v>
      </c>
      <c r="E20" s="256">
        <v>214.67234626389498</v>
      </c>
      <c r="F20" s="256">
        <v>225.91453895440168</v>
      </c>
      <c r="G20" s="256">
        <v>231.91881549199832</v>
      </c>
      <c r="H20" s="256">
        <v>228.81278949375238</v>
      </c>
      <c r="I20" s="250">
        <f t="shared" si="0"/>
        <v>13.448017840274446</v>
      </c>
      <c r="J20" s="250">
        <f t="shared" si="1"/>
        <v>0.47541029271538093</v>
      </c>
      <c r="K20" s="251">
        <f t="shared" si="2"/>
        <v>6.586988718367422</v>
      </c>
      <c r="L20" s="252">
        <f t="shared" si="3"/>
        <v>-1.3392729656956561</v>
      </c>
      <c r="N20" s="253"/>
      <c r="O20" s="253"/>
      <c r="P20" s="253"/>
      <c r="Q20" s="253"/>
    </row>
    <row r="21" spans="1:17" s="258" customFormat="1" ht="21" customHeight="1">
      <c r="A21" s="248" t="s">
        <v>238</v>
      </c>
      <c r="B21" s="249">
        <v>30.044340897026256</v>
      </c>
      <c r="C21" s="257">
        <v>254.10278686758966</v>
      </c>
      <c r="D21" s="257">
        <v>253.60056423303743</v>
      </c>
      <c r="E21" s="257">
        <v>247.44043814306298</v>
      </c>
      <c r="F21" s="257">
        <v>251.5099682746926</v>
      </c>
      <c r="G21" s="257">
        <v>251.58043370100899</v>
      </c>
      <c r="H21" s="257">
        <v>251.39210792857878</v>
      </c>
      <c r="I21" s="250">
        <f t="shared" si="0"/>
        <v>-2.6219109229991915</v>
      </c>
      <c r="J21" s="250">
        <f t="shared" si="1"/>
        <v>-2.429066397625917</v>
      </c>
      <c r="K21" s="251">
        <f t="shared" si="2"/>
        <v>1.5970185856327532</v>
      </c>
      <c r="L21" s="252">
        <f t="shared" si="3"/>
        <v>-0.07485708234926847</v>
      </c>
      <c r="N21" s="259"/>
      <c r="O21" s="259"/>
      <c r="P21" s="259"/>
      <c r="Q21" s="259"/>
    </row>
    <row r="22" spans="1:17" ht="21" customHeight="1">
      <c r="A22" s="254" t="s">
        <v>239</v>
      </c>
      <c r="B22" s="255">
        <v>5.397977971447429</v>
      </c>
      <c r="C22" s="260">
        <v>491.72087259813566</v>
      </c>
      <c r="D22" s="260">
        <v>464.96474698406735</v>
      </c>
      <c r="E22" s="260">
        <v>433.14304718116676</v>
      </c>
      <c r="F22" s="260">
        <v>413.67836708078295</v>
      </c>
      <c r="G22" s="260">
        <v>424.07603274997155</v>
      </c>
      <c r="H22" s="260">
        <v>424.07601481394465</v>
      </c>
      <c r="I22" s="250">
        <f t="shared" si="0"/>
        <v>-11.91282060235875</v>
      </c>
      <c r="J22" s="250">
        <f t="shared" si="1"/>
        <v>-6.843895157494799</v>
      </c>
      <c r="K22" s="251">
        <f t="shared" si="2"/>
        <v>-2.0933113035587354</v>
      </c>
      <c r="L22" s="252">
        <f t="shared" si="3"/>
        <v>-4.229436584068935E-06</v>
      </c>
      <c r="N22" s="253"/>
      <c r="O22" s="253"/>
      <c r="P22" s="253"/>
      <c r="Q22" s="253"/>
    </row>
    <row r="23" spans="1:17" ht="21" customHeight="1">
      <c r="A23" s="254" t="s">
        <v>240</v>
      </c>
      <c r="B23" s="255">
        <v>2.4560330063653932</v>
      </c>
      <c r="C23" s="256">
        <v>250.91641748980203</v>
      </c>
      <c r="D23" s="256">
        <v>252.815026921143</v>
      </c>
      <c r="E23" s="256">
        <v>252.815026921143</v>
      </c>
      <c r="F23" s="256">
        <v>251.98671172321252</v>
      </c>
      <c r="G23" s="256">
        <v>252.01527260115836</v>
      </c>
      <c r="H23" s="256">
        <v>251.21311201421253</v>
      </c>
      <c r="I23" s="250">
        <f t="shared" si="0"/>
        <v>0.7566700697925199</v>
      </c>
      <c r="J23" s="250">
        <f t="shared" si="1"/>
        <v>0</v>
      </c>
      <c r="K23" s="251">
        <f t="shared" si="2"/>
        <v>-0.6336312071474026</v>
      </c>
      <c r="L23" s="252">
        <f t="shared" si="3"/>
        <v>-0.3182984025794866</v>
      </c>
      <c r="N23" s="253"/>
      <c r="O23" s="253"/>
      <c r="P23" s="253"/>
      <c r="Q23" s="253"/>
    </row>
    <row r="24" spans="1:17" ht="21" customHeight="1">
      <c r="A24" s="254" t="s">
        <v>241</v>
      </c>
      <c r="B24" s="255">
        <v>6.973714820123034</v>
      </c>
      <c r="C24" s="260">
        <v>190.05011237091617</v>
      </c>
      <c r="D24" s="260">
        <v>201.93638371035686</v>
      </c>
      <c r="E24" s="260">
        <v>201.93638371035686</v>
      </c>
      <c r="F24" s="260">
        <v>229.34958398438067</v>
      </c>
      <c r="G24" s="260">
        <v>229.64257668456787</v>
      </c>
      <c r="H24" s="260">
        <v>229.6565661447643</v>
      </c>
      <c r="I24" s="250">
        <f t="shared" si="0"/>
        <v>6.254282721097553</v>
      </c>
      <c r="J24" s="250">
        <f t="shared" si="1"/>
        <v>0</v>
      </c>
      <c r="K24" s="251">
        <f t="shared" si="2"/>
        <v>13.727185723087572</v>
      </c>
      <c r="L24" s="252">
        <f t="shared" si="3"/>
        <v>0.006091840806860205</v>
      </c>
      <c r="N24" s="253"/>
      <c r="O24" s="253"/>
      <c r="P24" s="253"/>
      <c r="Q24" s="253"/>
    </row>
    <row r="25" spans="1:17" ht="21" customHeight="1">
      <c r="A25" s="254" t="s">
        <v>242</v>
      </c>
      <c r="B25" s="255">
        <v>1.8659527269142209</v>
      </c>
      <c r="C25" s="260">
        <v>124.32195046688975</v>
      </c>
      <c r="D25" s="260">
        <v>124.9417785974585</v>
      </c>
      <c r="E25" s="260">
        <v>124.9417785974585</v>
      </c>
      <c r="F25" s="260">
        <v>128.97919187171826</v>
      </c>
      <c r="G25" s="260">
        <v>125.3262755782371</v>
      </c>
      <c r="H25" s="260">
        <v>125.3262755782371</v>
      </c>
      <c r="I25" s="250">
        <f t="shared" si="0"/>
        <v>0.4985669290426813</v>
      </c>
      <c r="J25" s="250">
        <f t="shared" si="1"/>
        <v>0</v>
      </c>
      <c r="K25" s="251">
        <f t="shared" si="2"/>
        <v>0.3077409214874365</v>
      </c>
      <c r="L25" s="252">
        <f t="shared" si="3"/>
        <v>0</v>
      </c>
      <c r="N25" s="253"/>
      <c r="O25" s="253"/>
      <c r="P25" s="253"/>
      <c r="Q25" s="253"/>
    </row>
    <row r="26" spans="1:17" ht="21" customHeight="1">
      <c r="A26" s="254" t="s">
        <v>243</v>
      </c>
      <c r="B26" s="255">
        <v>2.731641690470963</v>
      </c>
      <c r="C26" s="260">
        <v>153.98678356295525</v>
      </c>
      <c r="D26" s="260">
        <v>155.5475865961158</v>
      </c>
      <c r="E26" s="260">
        <v>155.5475865961158</v>
      </c>
      <c r="F26" s="260">
        <v>140.85172066884874</v>
      </c>
      <c r="G26" s="260">
        <v>140.64898445382033</v>
      </c>
      <c r="H26" s="260">
        <v>140.64898445382033</v>
      </c>
      <c r="I26" s="250">
        <f t="shared" si="0"/>
        <v>1.0135954508864842</v>
      </c>
      <c r="J26" s="250">
        <f t="shared" si="1"/>
        <v>0</v>
      </c>
      <c r="K26" s="251">
        <f t="shared" si="2"/>
        <v>-9.578163485737747</v>
      </c>
      <c r="L26" s="252">
        <f t="shared" si="3"/>
        <v>0</v>
      </c>
      <c r="N26" s="253"/>
      <c r="O26" s="253"/>
      <c r="P26" s="253"/>
      <c r="Q26" s="253"/>
    </row>
    <row r="27" spans="1:17" ht="21" customHeight="1">
      <c r="A27" s="254" t="s">
        <v>244</v>
      </c>
      <c r="B27" s="255">
        <v>3.1001290737979397</v>
      </c>
      <c r="C27" s="260">
        <v>191.79303126267783</v>
      </c>
      <c r="D27" s="260">
        <v>192.6906447020102</v>
      </c>
      <c r="E27" s="260">
        <v>192.6906447020102</v>
      </c>
      <c r="F27" s="260">
        <v>201.18373153364126</v>
      </c>
      <c r="G27" s="260">
        <v>193.03671151760548</v>
      </c>
      <c r="H27" s="260">
        <v>193.03671151760548</v>
      </c>
      <c r="I27" s="250">
        <f t="shared" si="0"/>
        <v>0.468011498344282</v>
      </c>
      <c r="J27" s="250">
        <f t="shared" si="1"/>
        <v>0</v>
      </c>
      <c r="K27" s="251">
        <f t="shared" si="2"/>
        <v>0.179597102978434</v>
      </c>
      <c r="L27" s="252">
        <f t="shared" si="3"/>
        <v>0</v>
      </c>
      <c r="N27" s="253"/>
      <c r="O27" s="253"/>
      <c r="P27" s="253"/>
      <c r="Q27" s="253"/>
    </row>
    <row r="28" spans="1:17" ht="21" customHeight="1">
      <c r="A28" s="254" t="s">
        <v>245</v>
      </c>
      <c r="B28" s="255">
        <v>7.508891607907275</v>
      </c>
      <c r="C28" s="260">
        <v>238.21068909491038</v>
      </c>
      <c r="D28" s="260">
        <v>242.68374536411028</v>
      </c>
      <c r="E28" s="260">
        <v>240.92017051227154</v>
      </c>
      <c r="F28" s="260">
        <v>246.83830766995015</v>
      </c>
      <c r="G28" s="260">
        <v>243.70913796156032</v>
      </c>
      <c r="H28" s="260">
        <v>243.2052594324635</v>
      </c>
      <c r="I28" s="250">
        <f t="shared" si="0"/>
        <v>1.1374306617624654</v>
      </c>
      <c r="J28" s="250">
        <f t="shared" si="1"/>
        <v>-0.7266967341355155</v>
      </c>
      <c r="K28" s="251">
        <f t="shared" si="2"/>
        <v>0.9484838547694636</v>
      </c>
      <c r="L28" s="252">
        <f t="shared" si="3"/>
        <v>-0.20675405662315427</v>
      </c>
      <c r="N28" s="253"/>
      <c r="O28" s="253"/>
      <c r="P28" s="253"/>
      <c r="Q28" s="253"/>
    </row>
    <row r="30" spans="1:5" ht="12.75">
      <c r="A30" s="261"/>
      <c r="E30" s="233" t="s">
        <v>246</v>
      </c>
    </row>
    <row r="34" ht="12.75">
      <c r="F34" s="233" t="s">
        <v>247</v>
      </c>
    </row>
  </sheetData>
  <sheetProtection/>
  <mergeCells count="9">
    <mergeCell ref="A1:L1"/>
    <mergeCell ref="A2:L2"/>
    <mergeCell ref="A3:L3"/>
    <mergeCell ref="A4:L4"/>
    <mergeCell ref="A5:A6"/>
    <mergeCell ref="B5:B6"/>
    <mergeCell ref="D5:E5"/>
    <mergeCell ref="F5:H5"/>
    <mergeCell ref="I5:L5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G22" sqref="G22"/>
    </sheetView>
  </sheetViews>
  <sheetFormatPr defaultColWidth="12.421875" defaultRowHeight="15"/>
  <cols>
    <col min="1" max="1" width="15.57421875" style="263" customWidth="1"/>
    <col min="2" max="2" width="12.421875" style="263" customWidth="1"/>
    <col min="3" max="3" width="14.00390625" style="263" customWidth="1"/>
    <col min="4" max="6" width="12.421875" style="263" customWidth="1"/>
    <col min="7" max="7" width="13.140625" style="263" bestFit="1" customWidth="1"/>
    <col min="8" max="9" width="12.421875" style="263" hidden="1" customWidth="1"/>
    <col min="10" max="16384" width="12.421875" style="263" customWidth="1"/>
  </cols>
  <sheetData>
    <row r="1" spans="1:9" ht="12.75">
      <c r="A1" s="1414" t="s">
        <v>248</v>
      </c>
      <c r="B1" s="1414"/>
      <c r="C1" s="1414"/>
      <c r="D1" s="1414"/>
      <c r="E1" s="1414"/>
      <c r="F1" s="1414"/>
      <c r="G1" s="1414"/>
      <c r="H1" s="262"/>
      <c r="I1" s="262"/>
    </row>
    <row r="2" spans="1:10" ht="19.5" customHeight="1">
      <c r="A2" s="1415" t="s">
        <v>221</v>
      </c>
      <c r="B2" s="1415"/>
      <c r="C2" s="1415"/>
      <c r="D2" s="1415"/>
      <c r="E2" s="1415"/>
      <c r="F2" s="1415"/>
      <c r="G2" s="1415"/>
      <c r="H2" s="1415"/>
      <c r="I2" s="1415"/>
      <c r="J2" s="264"/>
    </row>
    <row r="3" spans="1:9" ht="14.25" customHeight="1">
      <c r="A3" s="1416" t="s">
        <v>249</v>
      </c>
      <c r="B3" s="1416"/>
      <c r="C3" s="1416"/>
      <c r="D3" s="1416"/>
      <c r="E3" s="1416"/>
      <c r="F3" s="1416"/>
      <c r="G3" s="1416"/>
      <c r="H3" s="1416"/>
      <c r="I3" s="1416"/>
    </row>
    <row r="4" spans="1:9" ht="15.75" customHeight="1" thickBot="1">
      <c r="A4" s="1417" t="s">
        <v>211</v>
      </c>
      <c r="B4" s="1418"/>
      <c r="C4" s="1418"/>
      <c r="D4" s="1418"/>
      <c r="E4" s="1418"/>
      <c r="F4" s="1418"/>
      <c r="G4" s="1418"/>
      <c r="H4" s="1418"/>
      <c r="I4" s="1418"/>
    </row>
    <row r="5" spans="1:13" ht="24.75" customHeight="1" thickTop="1">
      <c r="A5" s="1419" t="s">
        <v>250</v>
      </c>
      <c r="B5" s="1421" t="s">
        <v>41</v>
      </c>
      <c r="C5" s="1421"/>
      <c r="D5" s="1422" t="s">
        <v>42</v>
      </c>
      <c r="E5" s="1421"/>
      <c r="F5" s="1423" t="s">
        <v>105</v>
      </c>
      <c r="G5" s="1424"/>
      <c r="H5" s="265" t="s">
        <v>251</v>
      </c>
      <c r="I5" s="266"/>
      <c r="J5" s="267"/>
      <c r="K5" s="267"/>
      <c r="L5" s="267"/>
      <c r="M5" s="267"/>
    </row>
    <row r="6" spans="1:13" ht="24.75" customHeight="1">
      <c r="A6" s="1420"/>
      <c r="B6" s="268" t="s">
        <v>196</v>
      </c>
      <c r="C6" s="269" t="s">
        <v>106</v>
      </c>
      <c r="D6" s="269" t="s">
        <v>196</v>
      </c>
      <c r="E6" s="268" t="s">
        <v>106</v>
      </c>
      <c r="F6" s="270" t="s">
        <v>196</v>
      </c>
      <c r="G6" s="271" t="s">
        <v>106</v>
      </c>
      <c r="H6" s="272" t="s">
        <v>252</v>
      </c>
      <c r="I6" s="272" t="s">
        <v>253</v>
      </c>
      <c r="J6" s="267"/>
      <c r="K6" s="267"/>
      <c r="L6" s="267"/>
      <c r="M6" s="267"/>
    </row>
    <row r="7" spans="1:16" ht="24.75" customHeight="1">
      <c r="A7" s="273" t="s">
        <v>197</v>
      </c>
      <c r="B7" s="274">
        <v>293.5</v>
      </c>
      <c r="C7" s="274">
        <v>7.430453879941439</v>
      </c>
      <c r="D7" s="275">
        <v>309.2</v>
      </c>
      <c r="E7" s="276">
        <v>5.4</v>
      </c>
      <c r="F7" s="275">
        <v>327.6</v>
      </c>
      <c r="G7" s="277">
        <v>5.9</v>
      </c>
      <c r="H7" s="267"/>
      <c r="I7" s="267"/>
      <c r="J7" s="267"/>
      <c r="L7" s="267"/>
      <c r="M7" s="267"/>
      <c r="N7" s="267"/>
      <c r="O7" s="267"/>
      <c r="P7" s="267"/>
    </row>
    <row r="8" spans="1:16" ht="24.75" customHeight="1">
      <c r="A8" s="273" t="s">
        <v>198</v>
      </c>
      <c r="B8" s="274">
        <v>299.2</v>
      </c>
      <c r="C8" s="274">
        <v>7.317073170731689</v>
      </c>
      <c r="D8" s="275">
        <v>314.4739411999262</v>
      </c>
      <c r="E8" s="274">
        <v>5.098063068704704</v>
      </c>
      <c r="F8" s="275">
        <v>331</v>
      </c>
      <c r="G8" s="277">
        <v>5.3</v>
      </c>
      <c r="H8" s="267"/>
      <c r="I8" s="267"/>
      <c r="J8" s="267"/>
      <c r="L8" s="267"/>
      <c r="M8" s="267"/>
      <c r="N8" s="267"/>
      <c r="O8" s="267"/>
      <c r="P8" s="267"/>
    </row>
    <row r="9" spans="1:16" ht="24.75" customHeight="1">
      <c r="A9" s="273" t="s">
        <v>199</v>
      </c>
      <c r="B9" s="274">
        <v>299.8</v>
      </c>
      <c r="C9" s="274">
        <v>7.2</v>
      </c>
      <c r="D9" s="275">
        <v>317.6285467867761</v>
      </c>
      <c r="E9" s="274">
        <v>5.948689241718256</v>
      </c>
      <c r="F9" s="275">
        <v>333.5470818040324</v>
      </c>
      <c r="G9" s="277">
        <v>5.011682727605219</v>
      </c>
      <c r="H9" s="267"/>
      <c r="I9" s="267"/>
      <c r="J9" s="267"/>
      <c r="K9" s="267"/>
      <c r="L9" s="267"/>
      <c r="M9" s="267"/>
      <c r="N9" s="267"/>
      <c r="O9" s="267"/>
      <c r="P9" s="267"/>
    </row>
    <row r="10" spans="1:16" ht="24.75" customHeight="1">
      <c r="A10" s="273" t="s">
        <v>200</v>
      </c>
      <c r="B10" s="274">
        <v>300.8</v>
      </c>
      <c r="C10" s="274">
        <v>6.7</v>
      </c>
      <c r="D10" s="275">
        <v>322.1263609552701</v>
      </c>
      <c r="E10" s="274">
        <v>7.099144774973908</v>
      </c>
      <c r="F10" s="275">
        <v>335.3386272496884</v>
      </c>
      <c r="G10" s="277">
        <v>4.101578726819227</v>
      </c>
      <c r="H10" s="267"/>
      <c r="I10" s="267"/>
      <c r="J10" s="267"/>
      <c r="K10" s="267"/>
      <c r="L10" s="267"/>
      <c r="M10" s="267"/>
      <c r="N10" s="267"/>
      <c r="O10" s="267"/>
      <c r="P10" s="267"/>
    </row>
    <row r="11" spans="1:14" ht="24.75" customHeight="1">
      <c r="A11" s="273" t="s">
        <v>201</v>
      </c>
      <c r="B11" s="274">
        <v>297.2</v>
      </c>
      <c r="C11" s="274">
        <v>6.6</v>
      </c>
      <c r="D11" s="275">
        <v>320.6523604510862</v>
      </c>
      <c r="E11" s="274">
        <v>7.884118351311216</v>
      </c>
      <c r="F11" s="275">
        <v>329.35612465410895</v>
      </c>
      <c r="G11" s="277">
        <v>2.7</v>
      </c>
      <c r="H11" s="267"/>
      <c r="I11" s="267"/>
      <c r="J11" s="267"/>
      <c r="K11" s="267"/>
      <c r="L11" s="267"/>
      <c r="M11" s="267"/>
      <c r="N11" s="267"/>
    </row>
    <row r="12" spans="1:16" ht="24.75" customHeight="1">
      <c r="A12" s="273" t="s">
        <v>202</v>
      </c>
      <c r="B12" s="274">
        <v>292.8</v>
      </c>
      <c r="C12" s="274">
        <v>5.4</v>
      </c>
      <c r="D12" s="275">
        <v>315.2</v>
      </c>
      <c r="E12" s="274">
        <v>7.6</v>
      </c>
      <c r="F12" s="275">
        <v>320.81049430218025</v>
      </c>
      <c r="G12" s="277">
        <v>1.791779522480354</v>
      </c>
      <c r="H12" s="267"/>
      <c r="I12" s="267"/>
      <c r="J12" s="267"/>
      <c r="K12" s="267"/>
      <c r="L12" s="267"/>
      <c r="M12" s="267"/>
      <c r="N12" s="267"/>
      <c r="O12" s="267"/>
      <c r="P12" s="267"/>
    </row>
    <row r="13" spans="1:16" ht="24.75" customHeight="1">
      <c r="A13" s="273" t="s">
        <v>203</v>
      </c>
      <c r="B13" s="274">
        <v>290.2</v>
      </c>
      <c r="C13" s="274">
        <v>5.5</v>
      </c>
      <c r="D13" s="275">
        <v>310.1537492453343</v>
      </c>
      <c r="E13" s="274">
        <v>6.878639820979203</v>
      </c>
      <c r="F13" s="275">
        <v>315.38474964233615</v>
      </c>
      <c r="G13" s="277">
        <v>1.686582996249399</v>
      </c>
      <c r="H13" s="267"/>
      <c r="I13" s="267"/>
      <c r="J13" s="267"/>
      <c r="K13" s="267"/>
      <c r="L13" s="267"/>
      <c r="M13" s="267"/>
      <c r="N13" s="267"/>
      <c r="O13" s="267"/>
      <c r="P13" s="267"/>
    </row>
    <row r="14" spans="1:16" ht="24.75" customHeight="1">
      <c r="A14" s="273" t="s">
        <v>204</v>
      </c>
      <c r="B14" s="274">
        <v>293.1</v>
      </c>
      <c r="C14" s="274">
        <v>5.5</v>
      </c>
      <c r="D14" s="275">
        <v>309.1447627369639</v>
      </c>
      <c r="E14" s="274">
        <v>5.483480669822853</v>
      </c>
      <c r="F14" s="275"/>
      <c r="G14" s="277"/>
      <c r="H14" s="267"/>
      <c r="I14" s="267"/>
      <c r="J14" s="267"/>
      <c r="K14" s="267"/>
      <c r="L14" s="267"/>
      <c r="M14" s="267"/>
      <c r="N14" s="267"/>
      <c r="O14" s="267"/>
      <c r="P14" s="267"/>
    </row>
    <row r="15" spans="1:16" ht="24.75" customHeight="1">
      <c r="A15" s="273" t="s">
        <v>205</v>
      </c>
      <c r="B15" s="274">
        <v>292</v>
      </c>
      <c r="C15" s="274">
        <v>5.3</v>
      </c>
      <c r="D15" s="275">
        <v>308.1719703737849</v>
      </c>
      <c r="E15" s="274">
        <v>5.526884479820126</v>
      </c>
      <c r="F15" s="275"/>
      <c r="G15" s="277"/>
      <c r="K15" s="267"/>
      <c r="L15" s="267"/>
      <c r="M15" s="267"/>
      <c r="N15" s="267"/>
      <c r="O15" s="267"/>
      <c r="P15" s="267"/>
    </row>
    <row r="16" spans="1:16" ht="24.75" customHeight="1">
      <c r="A16" s="273" t="s">
        <v>206</v>
      </c>
      <c r="B16" s="274">
        <v>297.1</v>
      </c>
      <c r="C16" s="274">
        <v>5.1</v>
      </c>
      <c r="D16" s="275">
        <v>314.3767096596036</v>
      </c>
      <c r="E16" s="274">
        <v>5.825231271931926</v>
      </c>
      <c r="F16" s="275" t="s">
        <v>247</v>
      </c>
      <c r="G16" s="277"/>
      <c r="K16" s="267"/>
      <c r="L16" s="267"/>
      <c r="M16" s="267"/>
      <c r="N16" s="267"/>
      <c r="O16" s="267"/>
      <c r="P16" s="267"/>
    </row>
    <row r="17" spans="1:16" ht="24.75" customHeight="1">
      <c r="A17" s="273" t="s">
        <v>207</v>
      </c>
      <c r="B17" s="274">
        <v>299.5</v>
      </c>
      <c r="C17" s="274">
        <v>5.4</v>
      </c>
      <c r="D17" s="275">
        <v>318.79065085380836</v>
      </c>
      <c r="E17" s="274">
        <v>6.438069969408389</v>
      </c>
      <c r="F17" s="275"/>
      <c r="G17" s="277"/>
      <c r="K17" s="267"/>
      <c r="L17" s="267"/>
      <c r="M17" s="267"/>
      <c r="N17" s="267"/>
      <c r="O17" s="267"/>
      <c r="P17" s="267"/>
    </row>
    <row r="18" spans="1:16" ht="24.75" customHeight="1">
      <c r="A18" s="273" t="s">
        <v>208</v>
      </c>
      <c r="B18" s="274">
        <v>304.4</v>
      </c>
      <c r="C18" s="274">
        <v>5.4</v>
      </c>
      <c r="D18" s="275">
        <v>323.1326629842921</v>
      </c>
      <c r="E18" s="278">
        <v>6.153560449018073</v>
      </c>
      <c r="F18" s="275"/>
      <c r="G18" s="277"/>
      <c r="K18" s="267"/>
      <c r="L18" s="267"/>
      <c r="M18" s="267"/>
      <c r="N18" s="267"/>
      <c r="O18" s="267"/>
      <c r="P18" s="267"/>
    </row>
    <row r="19" spans="1:7" ht="24.75" customHeight="1" thickBot="1">
      <c r="A19" s="279" t="s">
        <v>209</v>
      </c>
      <c r="B19" s="280">
        <f aca="true" t="shared" si="0" ref="B19:G19">AVERAGE(B7:B18)</f>
        <v>296.6333333333333</v>
      </c>
      <c r="C19" s="281">
        <f t="shared" si="0"/>
        <v>6.070627254222761</v>
      </c>
      <c r="D19" s="282">
        <f t="shared" si="0"/>
        <v>315.2543096039038</v>
      </c>
      <c r="E19" s="282">
        <f t="shared" si="0"/>
        <v>6.277990174807388</v>
      </c>
      <c r="F19" s="280">
        <f t="shared" si="0"/>
        <v>327.5767253789066</v>
      </c>
      <c r="G19" s="283">
        <f t="shared" si="0"/>
        <v>3.7845177104506</v>
      </c>
    </row>
    <row r="20" spans="1:4" ht="19.5" customHeight="1" thickTop="1">
      <c r="A20" s="284"/>
      <c r="D20" s="267"/>
    </row>
    <row r="21" spans="1:7" ht="19.5" customHeight="1">
      <c r="A21" s="284"/>
      <c r="G21" s="264"/>
    </row>
    <row r="23" spans="1:2" ht="12.75">
      <c r="A23" s="285"/>
      <c r="B23" s="285"/>
    </row>
    <row r="24" spans="1:2" ht="12.75">
      <c r="A24" s="286"/>
      <c r="B24" s="285"/>
    </row>
    <row r="25" spans="1:2" ht="12.75">
      <c r="A25" s="286"/>
      <c r="B25" s="285"/>
    </row>
    <row r="26" spans="1:2" ht="12.75">
      <c r="A26" s="286"/>
      <c r="B26" s="285"/>
    </row>
    <row r="27" spans="1:2" ht="12.75">
      <c r="A27" s="285"/>
      <c r="B27" s="285"/>
    </row>
  </sheetData>
  <sheetProtection/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0"/>
  <sheetViews>
    <sheetView zoomScalePageLayoutView="0" workbookViewId="0" topLeftCell="A1">
      <selection activeCell="G22" sqref="G22"/>
    </sheetView>
  </sheetViews>
  <sheetFormatPr defaultColWidth="9.140625" defaultRowHeight="24.75" customHeight="1"/>
  <cols>
    <col min="1" max="1" width="6.28125" style="258" customWidth="1"/>
    <col min="2" max="2" width="21.140625" style="233" customWidth="1"/>
    <col min="3" max="3" width="8.8515625" style="233" customWidth="1"/>
    <col min="4" max="9" width="9.57421875" style="233" customWidth="1"/>
    <col min="10" max="10" width="11.140625" style="233" bestFit="1" customWidth="1"/>
    <col min="11" max="11" width="10.28125" style="233" customWidth="1"/>
    <col min="12" max="12" width="11.57421875" style="233" bestFit="1" customWidth="1"/>
    <col min="13" max="13" width="12.421875" style="233" bestFit="1" customWidth="1"/>
    <col min="14" max="14" width="5.57421875" style="233" customWidth="1"/>
    <col min="15" max="15" width="9.140625" style="233" customWidth="1"/>
    <col min="16" max="22" width="8.140625" style="233" customWidth="1"/>
    <col min="23" max="16384" width="9.140625" style="233" customWidth="1"/>
  </cols>
  <sheetData>
    <row r="1" spans="1:13" ht="12.75">
      <c r="A1" s="1425" t="s">
        <v>254</v>
      </c>
      <c r="B1" s="1425"/>
      <c r="C1" s="1425"/>
      <c r="D1" s="1425"/>
      <c r="E1" s="1425"/>
      <c r="F1" s="1425"/>
      <c r="G1" s="1425"/>
      <c r="H1" s="1425"/>
      <c r="I1" s="1425"/>
      <c r="J1" s="1425"/>
      <c r="K1" s="1425"/>
      <c r="L1" s="1425"/>
      <c r="M1" s="1425"/>
    </row>
    <row r="2" spans="1:13" ht="15.75">
      <c r="A2" s="1403" t="s">
        <v>8</v>
      </c>
      <c r="B2" s="1403"/>
      <c r="C2" s="1403"/>
      <c r="D2" s="1403"/>
      <c r="E2" s="1403"/>
      <c r="F2" s="1403"/>
      <c r="G2" s="1403"/>
      <c r="H2" s="1403"/>
      <c r="I2" s="1403"/>
      <c r="J2" s="1403"/>
      <c r="K2" s="1403"/>
      <c r="L2" s="1403"/>
      <c r="M2" s="1403"/>
    </row>
    <row r="3" spans="1:13" ht="12.75">
      <c r="A3" s="1425" t="s">
        <v>255</v>
      </c>
      <c r="B3" s="1425"/>
      <c r="C3" s="1425"/>
      <c r="D3" s="1425"/>
      <c r="E3" s="1425"/>
      <c r="F3" s="1425"/>
      <c r="G3" s="1425"/>
      <c r="H3" s="1425"/>
      <c r="I3" s="1425"/>
      <c r="J3" s="1425"/>
      <c r="K3" s="1425"/>
      <c r="L3" s="1425"/>
      <c r="M3" s="1425"/>
    </row>
    <row r="4" spans="1:13" ht="12.75">
      <c r="A4" s="1425" t="s">
        <v>256</v>
      </c>
      <c r="B4" s="1425"/>
      <c r="C4" s="1425"/>
      <c r="D4" s="1425"/>
      <c r="E4" s="1425"/>
      <c r="F4" s="1425"/>
      <c r="G4" s="1425"/>
      <c r="H4" s="1425"/>
      <c r="I4" s="1425"/>
      <c r="J4" s="1425"/>
      <c r="K4" s="1425"/>
      <c r="L4" s="1425"/>
      <c r="M4" s="1425"/>
    </row>
    <row r="5" spans="1:13" ht="13.5" thickBot="1">
      <c r="A5" s="287"/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</row>
    <row r="6" spans="1:13" ht="13.5" thickTop="1">
      <c r="A6" s="1426" t="s">
        <v>257</v>
      </c>
      <c r="B6" s="1406" t="s">
        <v>258</v>
      </c>
      <c r="C6" s="288" t="s">
        <v>259</v>
      </c>
      <c r="D6" s="234" t="s">
        <v>41</v>
      </c>
      <c r="E6" s="1408" t="s">
        <v>42</v>
      </c>
      <c r="F6" s="1409"/>
      <c r="G6" s="1410" t="s">
        <v>105</v>
      </c>
      <c r="H6" s="1410"/>
      <c r="I6" s="1409"/>
      <c r="J6" s="1411" t="s">
        <v>106</v>
      </c>
      <c r="K6" s="1412"/>
      <c r="L6" s="1412"/>
      <c r="M6" s="1413"/>
    </row>
    <row r="7" spans="1:13" ht="13.5" customHeight="1">
      <c r="A7" s="1427"/>
      <c r="B7" s="1407"/>
      <c r="C7" s="245" t="s">
        <v>260</v>
      </c>
      <c r="D7" s="618" t="s">
        <v>154</v>
      </c>
      <c r="E7" s="618" t="s">
        <v>155</v>
      </c>
      <c r="F7" s="618" t="s">
        <v>154</v>
      </c>
      <c r="G7" s="618" t="s">
        <v>156</v>
      </c>
      <c r="H7" s="618" t="s">
        <v>155</v>
      </c>
      <c r="I7" s="618" t="s">
        <v>154</v>
      </c>
      <c r="J7" s="1429" t="s">
        <v>261</v>
      </c>
      <c r="K7" s="1429" t="s">
        <v>262</v>
      </c>
      <c r="L7" s="1429" t="s">
        <v>263</v>
      </c>
      <c r="M7" s="1430" t="s">
        <v>264</v>
      </c>
    </row>
    <row r="8" spans="1:13" ht="12.75" customHeight="1">
      <c r="A8" s="1428"/>
      <c r="B8" s="241">
        <v>1</v>
      </c>
      <c r="C8" s="244">
        <v>2</v>
      </c>
      <c r="D8" s="241">
        <v>3</v>
      </c>
      <c r="E8" s="241">
        <v>4</v>
      </c>
      <c r="F8" s="241">
        <v>5</v>
      </c>
      <c r="G8" s="243">
        <v>6</v>
      </c>
      <c r="H8" s="289">
        <v>7</v>
      </c>
      <c r="I8" s="289">
        <v>8</v>
      </c>
      <c r="J8" s="1407"/>
      <c r="K8" s="1407"/>
      <c r="L8" s="1407"/>
      <c r="M8" s="1431"/>
    </row>
    <row r="9" spans="1:13" ht="24.75" customHeight="1">
      <c r="A9" s="290"/>
      <c r="B9" s="291" t="s">
        <v>163</v>
      </c>
      <c r="C9" s="292">
        <v>100</v>
      </c>
      <c r="D9" s="330">
        <v>346.5</v>
      </c>
      <c r="E9" s="330">
        <v>362</v>
      </c>
      <c r="F9" s="330">
        <v>362</v>
      </c>
      <c r="G9" s="330">
        <v>412.9</v>
      </c>
      <c r="H9" s="330">
        <v>413</v>
      </c>
      <c r="I9" s="330">
        <v>413.3</v>
      </c>
      <c r="J9" s="335">
        <f>+F9/D9*100-100</f>
        <v>4.4733044733044665</v>
      </c>
      <c r="K9" s="335">
        <f>+F9/E9*100-100</f>
        <v>0</v>
      </c>
      <c r="L9" s="335">
        <f>+I9/F9*100-100</f>
        <v>14.171270718232051</v>
      </c>
      <c r="M9" s="334">
        <f>+I9/H9*100-100</f>
        <v>0.0726392251815895</v>
      </c>
    </row>
    <row r="10" spans="1:13" ht="24.75" customHeight="1">
      <c r="A10" s="293">
        <v>1</v>
      </c>
      <c r="B10" s="294" t="s">
        <v>265</v>
      </c>
      <c r="C10" s="295">
        <v>26.97</v>
      </c>
      <c r="D10" s="331">
        <v>254.7</v>
      </c>
      <c r="E10" s="331">
        <v>256.7</v>
      </c>
      <c r="F10" s="331">
        <v>256.7</v>
      </c>
      <c r="G10" s="331">
        <v>304.2</v>
      </c>
      <c r="H10" s="331">
        <v>304.2</v>
      </c>
      <c r="I10" s="331">
        <v>305.2</v>
      </c>
      <c r="J10" s="336">
        <f>+F10/D10*100-100</f>
        <v>0.7852375343541382</v>
      </c>
      <c r="K10" s="336">
        <f>+F10/E10*100-100</f>
        <v>0</v>
      </c>
      <c r="L10" s="336">
        <f>+I10/F10*100-100</f>
        <v>18.893650175301914</v>
      </c>
      <c r="M10" s="296">
        <f>+I10/H10*100-100</f>
        <v>0.32873109796187805</v>
      </c>
    </row>
    <row r="11" spans="1:13" ht="24.75" customHeight="1">
      <c r="A11" s="297"/>
      <c r="B11" s="298" t="s">
        <v>266</v>
      </c>
      <c r="C11" s="299">
        <v>9.8</v>
      </c>
      <c r="D11" s="332">
        <v>234.2</v>
      </c>
      <c r="E11" s="332">
        <v>236.5</v>
      </c>
      <c r="F11" s="332">
        <v>236.5</v>
      </c>
      <c r="G11" s="332">
        <v>279.1</v>
      </c>
      <c r="H11" s="332">
        <v>279.1</v>
      </c>
      <c r="I11" s="332">
        <v>279.3</v>
      </c>
      <c r="J11" s="337">
        <f>+F11/D11*100-100</f>
        <v>0.9820666097352841</v>
      </c>
      <c r="K11" s="337">
        <f>+F11/E11*100-100</f>
        <v>0</v>
      </c>
      <c r="L11" s="337">
        <f>+I11/F11*100-100</f>
        <v>18.09725158562368</v>
      </c>
      <c r="M11" s="300">
        <f>+I11/H11*100-100</f>
        <v>0.07165890361878269</v>
      </c>
    </row>
    <row r="12" spans="1:13" ht="27.75" customHeight="1">
      <c r="A12" s="297"/>
      <c r="B12" s="298" t="s">
        <v>267</v>
      </c>
      <c r="C12" s="299">
        <v>17.17</v>
      </c>
      <c r="D12" s="332">
        <v>266.3</v>
      </c>
      <c r="E12" s="332">
        <v>268.2</v>
      </c>
      <c r="F12" s="332">
        <v>268.2</v>
      </c>
      <c r="G12" s="332">
        <v>318.4</v>
      </c>
      <c r="H12" s="332">
        <v>318.4</v>
      </c>
      <c r="I12" s="332">
        <v>319.9</v>
      </c>
      <c r="J12" s="337">
        <f>+F12/D12*100-100</f>
        <v>0.7134810364250797</v>
      </c>
      <c r="K12" s="337">
        <f>+F12/E12*100-100</f>
        <v>0</v>
      </c>
      <c r="L12" s="337">
        <f>+I12/F12*100-100</f>
        <v>19.276659209545116</v>
      </c>
      <c r="M12" s="300">
        <f>+I12/H12*100-100</f>
        <v>0.471105527638187</v>
      </c>
    </row>
    <row r="13" spans="1:13" ht="18.75" customHeight="1">
      <c r="A13" s="293">
        <v>1.1</v>
      </c>
      <c r="B13" s="294" t="s">
        <v>268</v>
      </c>
      <c r="C13" s="301">
        <v>2.82</v>
      </c>
      <c r="D13" s="331">
        <v>340.7</v>
      </c>
      <c r="E13" s="331">
        <v>340.7</v>
      </c>
      <c r="F13" s="331">
        <v>340.7</v>
      </c>
      <c r="G13" s="331">
        <v>423.2</v>
      </c>
      <c r="H13" s="331">
        <v>423.2</v>
      </c>
      <c r="I13" s="331">
        <v>423.2</v>
      </c>
      <c r="J13" s="336">
        <f aca="true" t="shared" si="0" ref="J13:J30">+F13/D13*100-100</f>
        <v>0</v>
      </c>
      <c r="K13" s="336">
        <f aca="true" t="shared" si="1" ref="K13:K30">+F13/E13*100-100</f>
        <v>0</v>
      </c>
      <c r="L13" s="336">
        <f aca="true" t="shared" si="2" ref="L13:L30">+I13/F13*100-100</f>
        <v>24.21485177575579</v>
      </c>
      <c r="M13" s="296">
        <f aca="true" t="shared" si="3" ref="M13:M30">+I13/H13*100-100</f>
        <v>0</v>
      </c>
    </row>
    <row r="14" spans="1:13" ht="24.75" customHeight="1">
      <c r="A14" s="293"/>
      <c r="B14" s="298" t="s">
        <v>266</v>
      </c>
      <c r="C14" s="302">
        <v>0.31</v>
      </c>
      <c r="D14" s="332">
        <v>281.4</v>
      </c>
      <c r="E14" s="332">
        <v>281.4</v>
      </c>
      <c r="F14" s="332">
        <v>281.4</v>
      </c>
      <c r="G14" s="332">
        <v>350.7</v>
      </c>
      <c r="H14" s="332">
        <v>350.7</v>
      </c>
      <c r="I14" s="332">
        <v>350.7</v>
      </c>
      <c r="J14" s="337">
        <f>+F14/D14*100-100</f>
        <v>0</v>
      </c>
      <c r="K14" s="337">
        <f t="shared" si="1"/>
        <v>0</v>
      </c>
      <c r="L14" s="337">
        <f t="shared" si="2"/>
        <v>24.62686567164181</v>
      </c>
      <c r="M14" s="300">
        <f t="shared" si="3"/>
        <v>0</v>
      </c>
    </row>
    <row r="15" spans="1:13" ht="24.75" customHeight="1">
      <c r="A15" s="293"/>
      <c r="B15" s="298" t="s">
        <v>267</v>
      </c>
      <c r="C15" s="302">
        <v>2.51</v>
      </c>
      <c r="D15" s="332">
        <v>347.9</v>
      </c>
      <c r="E15" s="332">
        <v>347.9</v>
      </c>
      <c r="F15" s="332">
        <v>347.9</v>
      </c>
      <c r="G15" s="332">
        <v>432</v>
      </c>
      <c r="H15" s="332">
        <v>432</v>
      </c>
      <c r="I15" s="332">
        <v>432</v>
      </c>
      <c r="J15" s="337">
        <f t="shared" si="0"/>
        <v>0</v>
      </c>
      <c r="K15" s="337">
        <f t="shared" si="1"/>
        <v>0</v>
      </c>
      <c r="L15" s="337">
        <f>+I15/F15*100-100</f>
        <v>24.173613107214734</v>
      </c>
      <c r="M15" s="300">
        <f t="shared" si="3"/>
        <v>0</v>
      </c>
    </row>
    <row r="16" spans="1:13" ht="24.75" customHeight="1">
      <c r="A16" s="293">
        <v>1.2</v>
      </c>
      <c r="B16" s="294" t="s">
        <v>269</v>
      </c>
      <c r="C16" s="301">
        <v>1.14</v>
      </c>
      <c r="D16" s="331">
        <v>288.1</v>
      </c>
      <c r="E16" s="331">
        <v>290.1</v>
      </c>
      <c r="F16" s="331">
        <v>290.1</v>
      </c>
      <c r="G16" s="331">
        <v>350.3</v>
      </c>
      <c r="H16" s="331">
        <v>350.3</v>
      </c>
      <c r="I16" s="331">
        <v>353.1</v>
      </c>
      <c r="J16" s="336">
        <f t="shared" si="0"/>
        <v>0.6942034015966669</v>
      </c>
      <c r="K16" s="336">
        <f t="shared" si="1"/>
        <v>0</v>
      </c>
      <c r="L16" s="336">
        <f t="shared" si="2"/>
        <v>21.71664943123062</v>
      </c>
      <c r="M16" s="296">
        <f t="shared" si="3"/>
        <v>0.799314872966022</v>
      </c>
    </row>
    <row r="17" spans="1:13" ht="24.75" customHeight="1">
      <c r="A17" s="293"/>
      <c r="B17" s="298" t="s">
        <v>266</v>
      </c>
      <c r="C17" s="302">
        <v>0.19</v>
      </c>
      <c r="D17" s="332">
        <v>231.4</v>
      </c>
      <c r="E17" s="332">
        <v>233</v>
      </c>
      <c r="F17" s="332">
        <v>233</v>
      </c>
      <c r="G17" s="332">
        <v>294.8</v>
      </c>
      <c r="H17" s="332">
        <v>294.8</v>
      </c>
      <c r="I17" s="332">
        <v>297.2</v>
      </c>
      <c r="J17" s="337">
        <f t="shared" si="0"/>
        <v>0.6914433880726136</v>
      </c>
      <c r="K17" s="337">
        <f t="shared" si="1"/>
        <v>0</v>
      </c>
      <c r="L17" s="337">
        <f t="shared" si="2"/>
        <v>27.55364806866953</v>
      </c>
      <c r="M17" s="300">
        <f t="shared" si="3"/>
        <v>0.8141112618724549</v>
      </c>
    </row>
    <row r="18" spans="1:13" ht="24.75" customHeight="1">
      <c r="A18" s="293"/>
      <c r="B18" s="298" t="s">
        <v>267</v>
      </c>
      <c r="C18" s="302">
        <v>0.95</v>
      </c>
      <c r="D18" s="332">
        <v>299.4</v>
      </c>
      <c r="E18" s="332">
        <v>301.6</v>
      </c>
      <c r="F18" s="332">
        <v>301.6</v>
      </c>
      <c r="G18" s="332">
        <v>361.4</v>
      </c>
      <c r="H18" s="332">
        <v>361.4</v>
      </c>
      <c r="I18" s="332">
        <v>364.2</v>
      </c>
      <c r="J18" s="337">
        <f t="shared" si="0"/>
        <v>0.7348029392117752</v>
      </c>
      <c r="K18" s="337">
        <f t="shared" si="1"/>
        <v>0</v>
      </c>
      <c r="L18" s="337">
        <f t="shared" si="2"/>
        <v>20.75596816976126</v>
      </c>
      <c r="M18" s="300">
        <f t="shared" si="3"/>
        <v>0.7747648035417996</v>
      </c>
    </row>
    <row r="19" spans="1:13" ht="24.75" customHeight="1">
      <c r="A19" s="293">
        <v>1.3</v>
      </c>
      <c r="B19" s="294" t="s">
        <v>270</v>
      </c>
      <c r="C19" s="301">
        <v>0.55</v>
      </c>
      <c r="D19" s="331">
        <v>447.5</v>
      </c>
      <c r="E19" s="331">
        <v>457.7</v>
      </c>
      <c r="F19" s="331">
        <v>457.7</v>
      </c>
      <c r="G19" s="331">
        <v>473.2</v>
      </c>
      <c r="H19" s="331">
        <v>473.2</v>
      </c>
      <c r="I19" s="331">
        <v>516.6</v>
      </c>
      <c r="J19" s="336">
        <f t="shared" si="0"/>
        <v>2.2793296089385535</v>
      </c>
      <c r="K19" s="336">
        <f>+F19/E19*100-100</f>
        <v>0</v>
      </c>
      <c r="L19" s="336">
        <f t="shared" si="2"/>
        <v>12.868691282499455</v>
      </c>
      <c r="M19" s="296">
        <f t="shared" si="3"/>
        <v>9.171597633136102</v>
      </c>
    </row>
    <row r="20" spans="1:13" ht="24.75" customHeight="1">
      <c r="A20" s="293"/>
      <c r="B20" s="298" t="s">
        <v>266</v>
      </c>
      <c r="C20" s="302">
        <v>0.1</v>
      </c>
      <c r="D20" s="332">
        <v>341.8</v>
      </c>
      <c r="E20" s="332">
        <v>352.3</v>
      </c>
      <c r="F20" s="332">
        <v>352.3</v>
      </c>
      <c r="G20" s="332">
        <v>365.9</v>
      </c>
      <c r="H20" s="332">
        <v>365.9</v>
      </c>
      <c r="I20" s="332">
        <v>385.3</v>
      </c>
      <c r="J20" s="337">
        <f t="shared" si="0"/>
        <v>3.0719719133996506</v>
      </c>
      <c r="K20" s="337">
        <f t="shared" si="1"/>
        <v>0</v>
      </c>
      <c r="L20" s="337">
        <f t="shared" si="2"/>
        <v>9.367016747090545</v>
      </c>
      <c r="M20" s="300">
        <f t="shared" si="3"/>
        <v>5.301995080623129</v>
      </c>
    </row>
    <row r="21" spans="1:13" ht="24.75" customHeight="1">
      <c r="A21" s="293"/>
      <c r="B21" s="298" t="s">
        <v>267</v>
      </c>
      <c r="C21" s="302">
        <v>0.45</v>
      </c>
      <c r="D21" s="332">
        <v>471.7</v>
      </c>
      <c r="E21" s="332">
        <v>481.8</v>
      </c>
      <c r="F21" s="332">
        <v>481.8</v>
      </c>
      <c r="G21" s="332">
        <v>497.7</v>
      </c>
      <c r="H21" s="332">
        <v>497.7</v>
      </c>
      <c r="I21" s="332">
        <v>546.7</v>
      </c>
      <c r="J21" s="337">
        <f t="shared" si="0"/>
        <v>2.141191435234262</v>
      </c>
      <c r="K21" s="337">
        <f t="shared" si="1"/>
        <v>0</v>
      </c>
      <c r="L21" s="337">
        <f t="shared" si="2"/>
        <v>13.470319634703202</v>
      </c>
      <c r="M21" s="300">
        <f t="shared" si="3"/>
        <v>9.845288326301002</v>
      </c>
    </row>
    <row r="22" spans="1:13" ht="24.75" customHeight="1">
      <c r="A22" s="293">
        <v>1.4</v>
      </c>
      <c r="B22" s="294" t="s">
        <v>271</v>
      </c>
      <c r="C22" s="301">
        <v>4.01</v>
      </c>
      <c r="D22" s="331">
        <v>332.4</v>
      </c>
      <c r="E22" s="331">
        <v>332.4</v>
      </c>
      <c r="F22" s="331">
        <v>332.4</v>
      </c>
      <c r="G22" s="331">
        <v>410.8</v>
      </c>
      <c r="H22" s="331">
        <v>410.8</v>
      </c>
      <c r="I22" s="331">
        <v>410.8</v>
      </c>
      <c r="J22" s="336">
        <f t="shared" si="0"/>
        <v>0</v>
      </c>
      <c r="K22" s="336">
        <f t="shared" si="1"/>
        <v>0</v>
      </c>
      <c r="L22" s="336">
        <f t="shared" si="2"/>
        <v>23.586040914560783</v>
      </c>
      <c r="M22" s="296">
        <f t="shared" si="3"/>
        <v>0</v>
      </c>
    </row>
    <row r="23" spans="1:13" ht="24.75" customHeight="1">
      <c r="A23" s="293"/>
      <c r="B23" s="298" t="s">
        <v>266</v>
      </c>
      <c r="C23" s="302">
        <v>0.17</v>
      </c>
      <c r="D23" s="332">
        <v>259.3</v>
      </c>
      <c r="E23" s="332">
        <v>259.3</v>
      </c>
      <c r="F23" s="332">
        <v>259.3</v>
      </c>
      <c r="G23" s="332">
        <v>322.6</v>
      </c>
      <c r="H23" s="332">
        <v>322.6</v>
      </c>
      <c r="I23" s="332">
        <v>322.6</v>
      </c>
      <c r="J23" s="337">
        <f t="shared" si="0"/>
        <v>0</v>
      </c>
      <c r="K23" s="337">
        <f t="shared" si="1"/>
        <v>0</v>
      </c>
      <c r="L23" s="337">
        <f t="shared" si="2"/>
        <v>24.411878133436176</v>
      </c>
      <c r="M23" s="300">
        <f t="shared" si="3"/>
        <v>0</v>
      </c>
    </row>
    <row r="24" spans="1:13" ht="24.75" customHeight="1">
      <c r="A24" s="293"/>
      <c r="B24" s="298" t="s">
        <v>267</v>
      </c>
      <c r="C24" s="302">
        <v>3.84</v>
      </c>
      <c r="D24" s="332">
        <v>335.7</v>
      </c>
      <c r="E24" s="332">
        <v>335.7</v>
      </c>
      <c r="F24" s="332">
        <v>335.7</v>
      </c>
      <c r="G24" s="332">
        <v>414.8</v>
      </c>
      <c r="H24" s="332">
        <v>414.8</v>
      </c>
      <c r="I24" s="332">
        <v>414.8</v>
      </c>
      <c r="J24" s="337">
        <f t="shared" si="0"/>
        <v>0</v>
      </c>
      <c r="K24" s="337">
        <f t="shared" si="1"/>
        <v>0</v>
      </c>
      <c r="L24" s="337">
        <f t="shared" si="2"/>
        <v>23.562704795948775</v>
      </c>
      <c r="M24" s="300">
        <f t="shared" si="3"/>
        <v>0</v>
      </c>
    </row>
    <row r="25" spans="1:35" s="258" customFormat="1" ht="24.75" customHeight="1">
      <c r="A25" s="293">
        <v>1.5</v>
      </c>
      <c r="B25" s="294" t="s">
        <v>186</v>
      </c>
      <c r="C25" s="301">
        <v>10.55</v>
      </c>
      <c r="D25" s="331">
        <v>295.8</v>
      </c>
      <c r="E25" s="331">
        <v>300.2</v>
      </c>
      <c r="F25" s="331">
        <v>300.2</v>
      </c>
      <c r="G25" s="331">
        <v>362.4</v>
      </c>
      <c r="H25" s="331">
        <v>362.4</v>
      </c>
      <c r="I25" s="331">
        <v>362.4</v>
      </c>
      <c r="J25" s="336">
        <f t="shared" si="0"/>
        <v>1.4874915483434705</v>
      </c>
      <c r="K25" s="336">
        <f t="shared" si="1"/>
        <v>0</v>
      </c>
      <c r="L25" s="336">
        <f t="shared" si="2"/>
        <v>20.71952031978681</v>
      </c>
      <c r="M25" s="296">
        <f t="shared" si="3"/>
        <v>0</v>
      </c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</row>
    <row r="26" spans="1:13" ht="24.75" customHeight="1">
      <c r="A26" s="293"/>
      <c r="B26" s="298" t="s">
        <v>266</v>
      </c>
      <c r="C26" s="302">
        <v>6.8</v>
      </c>
      <c r="D26" s="332">
        <v>268.9</v>
      </c>
      <c r="E26" s="332">
        <v>272.1</v>
      </c>
      <c r="F26" s="332">
        <v>272.1</v>
      </c>
      <c r="G26" s="332">
        <v>326.8</v>
      </c>
      <c r="H26" s="332">
        <v>326.8</v>
      </c>
      <c r="I26" s="332">
        <v>326.8</v>
      </c>
      <c r="J26" s="337">
        <f t="shared" si="0"/>
        <v>1.1900334696913575</v>
      </c>
      <c r="K26" s="337">
        <f t="shared" si="1"/>
        <v>0</v>
      </c>
      <c r="L26" s="337">
        <f>+I26/F26*100-100</f>
        <v>20.102903344358694</v>
      </c>
      <c r="M26" s="300">
        <f>+I26/H26*100-100</f>
        <v>0</v>
      </c>
    </row>
    <row r="27" spans="1:13" ht="24.75" customHeight="1">
      <c r="A27" s="293"/>
      <c r="B27" s="298" t="s">
        <v>267</v>
      </c>
      <c r="C27" s="302">
        <v>3.75</v>
      </c>
      <c r="D27" s="332">
        <v>344.6</v>
      </c>
      <c r="E27" s="332">
        <v>351.2</v>
      </c>
      <c r="F27" s="332">
        <v>351.2</v>
      </c>
      <c r="G27" s="332">
        <v>426.9</v>
      </c>
      <c r="H27" s="332">
        <v>426.9</v>
      </c>
      <c r="I27" s="332">
        <v>426.9</v>
      </c>
      <c r="J27" s="337">
        <f t="shared" si="0"/>
        <v>1.9152640742890128</v>
      </c>
      <c r="K27" s="337">
        <f t="shared" si="1"/>
        <v>0</v>
      </c>
      <c r="L27" s="337">
        <f t="shared" si="2"/>
        <v>21.554669703872435</v>
      </c>
      <c r="M27" s="300">
        <f t="shared" si="3"/>
        <v>0</v>
      </c>
    </row>
    <row r="28" spans="1:35" s="258" customFormat="1" ht="24.75" customHeight="1">
      <c r="A28" s="293">
        <v>1.6</v>
      </c>
      <c r="B28" s="294" t="s">
        <v>272</v>
      </c>
      <c r="C28" s="301">
        <v>7.9</v>
      </c>
      <c r="D28" s="331">
        <v>111.3</v>
      </c>
      <c r="E28" s="331">
        <v>111.3</v>
      </c>
      <c r="F28" s="331">
        <v>111.3</v>
      </c>
      <c r="G28" s="331">
        <v>111.3</v>
      </c>
      <c r="H28" s="331">
        <v>111.3</v>
      </c>
      <c r="I28" s="331">
        <v>111.3</v>
      </c>
      <c r="J28" s="336">
        <f t="shared" si="0"/>
        <v>0</v>
      </c>
      <c r="K28" s="336">
        <f t="shared" si="1"/>
        <v>0</v>
      </c>
      <c r="L28" s="336">
        <f t="shared" si="2"/>
        <v>0</v>
      </c>
      <c r="M28" s="296">
        <f t="shared" si="3"/>
        <v>0</v>
      </c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</row>
    <row r="29" spans="1:13" ht="24.75" customHeight="1">
      <c r="A29" s="293"/>
      <c r="B29" s="298" t="s">
        <v>266</v>
      </c>
      <c r="C29" s="302">
        <v>2.24</v>
      </c>
      <c r="D29" s="332">
        <v>115.3</v>
      </c>
      <c r="E29" s="332">
        <v>115.3</v>
      </c>
      <c r="F29" s="332">
        <v>115.3</v>
      </c>
      <c r="G29" s="332">
        <v>115.3</v>
      </c>
      <c r="H29" s="332">
        <v>115.3</v>
      </c>
      <c r="I29" s="332">
        <v>115.3</v>
      </c>
      <c r="J29" s="337">
        <f t="shared" si="0"/>
        <v>0</v>
      </c>
      <c r="K29" s="337">
        <f t="shared" si="1"/>
        <v>0</v>
      </c>
      <c r="L29" s="337">
        <f t="shared" si="2"/>
        <v>0</v>
      </c>
      <c r="M29" s="300">
        <f t="shared" si="3"/>
        <v>0</v>
      </c>
    </row>
    <row r="30" spans="1:13" ht="24.75" customHeight="1">
      <c r="A30" s="293"/>
      <c r="B30" s="298" t="s">
        <v>267</v>
      </c>
      <c r="C30" s="302">
        <v>5.66</v>
      </c>
      <c r="D30" s="332">
        <v>109.7</v>
      </c>
      <c r="E30" s="332">
        <v>109.7</v>
      </c>
      <c r="F30" s="332">
        <v>109.7</v>
      </c>
      <c r="G30" s="332">
        <v>109.7</v>
      </c>
      <c r="H30" s="332">
        <v>109.7</v>
      </c>
      <c r="I30" s="332">
        <v>109.7</v>
      </c>
      <c r="J30" s="337">
        <f t="shared" si="0"/>
        <v>0</v>
      </c>
      <c r="K30" s="337">
        <f t="shared" si="1"/>
        <v>0</v>
      </c>
      <c r="L30" s="337">
        <f t="shared" si="2"/>
        <v>0</v>
      </c>
      <c r="M30" s="300">
        <f t="shared" si="3"/>
        <v>0</v>
      </c>
    </row>
    <row r="31" spans="1:35" s="258" customFormat="1" ht="18.75" customHeight="1">
      <c r="A31" s="293">
        <v>2</v>
      </c>
      <c r="B31" s="294" t="s">
        <v>273</v>
      </c>
      <c r="C31" s="303">
        <v>73.03</v>
      </c>
      <c r="D31" s="331">
        <v>380.4</v>
      </c>
      <c r="E31" s="331">
        <v>400.9</v>
      </c>
      <c r="F31" s="331">
        <v>400.9</v>
      </c>
      <c r="G31" s="331">
        <v>453</v>
      </c>
      <c r="H31" s="331">
        <v>453.2</v>
      </c>
      <c r="I31" s="331">
        <v>453.2</v>
      </c>
      <c r="J31" s="338">
        <f>+F31/D31*100-100</f>
        <v>5.389064143007374</v>
      </c>
      <c r="K31" s="338">
        <f>+F31/E31*100-100</f>
        <v>0</v>
      </c>
      <c r="L31" s="338">
        <f>+I31/F31*100-100</f>
        <v>13.04564729358944</v>
      </c>
      <c r="M31" s="304">
        <f>+I31/H31*100-100</f>
        <v>0</v>
      </c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</row>
    <row r="32" spans="1:13" ht="18" customHeight="1">
      <c r="A32" s="293">
        <v>2.1</v>
      </c>
      <c r="B32" s="294" t="s">
        <v>274</v>
      </c>
      <c r="C32" s="301">
        <v>39.49</v>
      </c>
      <c r="D32" s="331">
        <v>431.8</v>
      </c>
      <c r="E32" s="331">
        <v>456.1</v>
      </c>
      <c r="F32" s="331">
        <v>456.1</v>
      </c>
      <c r="G32" s="331">
        <v>517.9</v>
      </c>
      <c r="H32" s="331">
        <v>517.9</v>
      </c>
      <c r="I32" s="331">
        <v>517.9</v>
      </c>
      <c r="J32" s="336">
        <f aca="true" t="shared" si="4" ref="J32:J49">+F32/D32*100-100</f>
        <v>5.627605372857801</v>
      </c>
      <c r="K32" s="336">
        <f aca="true" t="shared" si="5" ref="K32:K49">+F32/E32*100-100</f>
        <v>0</v>
      </c>
      <c r="L32" s="336">
        <f aca="true" t="shared" si="6" ref="L32:L49">+I32/F32*100-100</f>
        <v>13.549660162245104</v>
      </c>
      <c r="M32" s="305">
        <f aca="true" t="shared" si="7" ref="M32:M49">+I32/H32*100-100</f>
        <v>0</v>
      </c>
    </row>
    <row r="33" spans="1:13" ht="24.75" customHeight="1">
      <c r="A33" s="293"/>
      <c r="B33" s="298" t="s">
        <v>275</v>
      </c>
      <c r="C33" s="299">
        <v>20.49</v>
      </c>
      <c r="D33" s="332">
        <v>430.5</v>
      </c>
      <c r="E33" s="332">
        <v>449.4</v>
      </c>
      <c r="F33" s="332">
        <v>449.4</v>
      </c>
      <c r="G33" s="332">
        <v>497</v>
      </c>
      <c r="H33" s="332">
        <v>497</v>
      </c>
      <c r="I33" s="332">
        <v>497</v>
      </c>
      <c r="J33" s="337">
        <f t="shared" si="4"/>
        <v>4.390243902439025</v>
      </c>
      <c r="K33" s="337">
        <f t="shared" si="5"/>
        <v>0</v>
      </c>
      <c r="L33" s="337">
        <f t="shared" si="6"/>
        <v>10.591900311526487</v>
      </c>
      <c r="M33" s="300">
        <f t="shared" si="7"/>
        <v>0</v>
      </c>
    </row>
    <row r="34" spans="1:13" ht="24.75" customHeight="1">
      <c r="A34" s="293"/>
      <c r="B34" s="298" t="s">
        <v>276</v>
      </c>
      <c r="C34" s="299">
        <v>19</v>
      </c>
      <c r="D34" s="332">
        <v>433.3</v>
      </c>
      <c r="E34" s="332">
        <v>463.4</v>
      </c>
      <c r="F34" s="332">
        <v>463.4</v>
      </c>
      <c r="G34" s="332">
        <v>540.6</v>
      </c>
      <c r="H34" s="332">
        <v>540.6</v>
      </c>
      <c r="I34" s="332">
        <v>540.6</v>
      </c>
      <c r="J34" s="337">
        <f t="shared" si="4"/>
        <v>6.946688206785126</v>
      </c>
      <c r="K34" s="337">
        <f t="shared" si="5"/>
        <v>0</v>
      </c>
      <c r="L34" s="337">
        <f t="shared" si="6"/>
        <v>16.659473457056535</v>
      </c>
      <c r="M34" s="300">
        <f t="shared" si="7"/>
        <v>0</v>
      </c>
    </row>
    <row r="35" spans="1:13" ht="24.75" customHeight="1">
      <c r="A35" s="293">
        <v>2.2</v>
      </c>
      <c r="B35" s="294" t="s">
        <v>277</v>
      </c>
      <c r="C35" s="301">
        <v>25.25</v>
      </c>
      <c r="D35" s="331">
        <v>318.2</v>
      </c>
      <c r="E35" s="331">
        <v>329.6</v>
      </c>
      <c r="F35" s="331">
        <v>329.6</v>
      </c>
      <c r="G35" s="331">
        <v>367.8</v>
      </c>
      <c r="H35" s="331">
        <v>367.8</v>
      </c>
      <c r="I35" s="331">
        <v>367.8</v>
      </c>
      <c r="J35" s="336">
        <f t="shared" si="4"/>
        <v>3.5826524198617307</v>
      </c>
      <c r="K35" s="336">
        <f t="shared" si="5"/>
        <v>0</v>
      </c>
      <c r="L35" s="336">
        <f t="shared" si="6"/>
        <v>11.58980582524272</v>
      </c>
      <c r="M35" s="296">
        <f t="shared" si="7"/>
        <v>0</v>
      </c>
    </row>
    <row r="36" spans="1:13" ht="24.75" customHeight="1">
      <c r="A36" s="293"/>
      <c r="B36" s="298" t="s">
        <v>278</v>
      </c>
      <c r="C36" s="299">
        <v>6.31</v>
      </c>
      <c r="D36" s="332">
        <v>301.9</v>
      </c>
      <c r="E36" s="332">
        <v>321.7</v>
      </c>
      <c r="F36" s="332">
        <v>321.7</v>
      </c>
      <c r="G36" s="332">
        <v>357.1</v>
      </c>
      <c r="H36" s="332">
        <v>357.1</v>
      </c>
      <c r="I36" s="332">
        <v>357.1</v>
      </c>
      <c r="J36" s="337">
        <f t="shared" si="4"/>
        <v>6.558463067240822</v>
      </c>
      <c r="K36" s="337">
        <f t="shared" si="5"/>
        <v>0</v>
      </c>
      <c r="L36" s="337">
        <f t="shared" si="6"/>
        <v>11.004041032017426</v>
      </c>
      <c r="M36" s="300">
        <f t="shared" si="7"/>
        <v>0</v>
      </c>
    </row>
    <row r="37" spans="1:13" ht="24.75" customHeight="1">
      <c r="A37" s="293"/>
      <c r="B37" s="298" t="s">
        <v>279</v>
      </c>
      <c r="C37" s="299">
        <v>6.31</v>
      </c>
      <c r="D37" s="332">
        <v>314.5</v>
      </c>
      <c r="E37" s="332">
        <v>326.9</v>
      </c>
      <c r="F37" s="332">
        <v>326.9</v>
      </c>
      <c r="G37" s="332">
        <v>370</v>
      </c>
      <c r="H37" s="332">
        <v>370</v>
      </c>
      <c r="I37" s="332">
        <v>370</v>
      </c>
      <c r="J37" s="337">
        <f t="shared" si="4"/>
        <v>3.9427662957074716</v>
      </c>
      <c r="K37" s="337">
        <f t="shared" si="5"/>
        <v>0</v>
      </c>
      <c r="L37" s="337">
        <f t="shared" si="6"/>
        <v>13.184460079535043</v>
      </c>
      <c r="M37" s="300">
        <f t="shared" si="7"/>
        <v>0</v>
      </c>
    </row>
    <row r="38" spans="1:13" ht="24.75" customHeight="1">
      <c r="A38" s="293"/>
      <c r="B38" s="298" t="s">
        <v>280</v>
      </c>
      <c r="C38" s="299">
        <v>6.31</v>
      </c>
      <c r="D38" s="332">
        <v>315.9</v>
      </c>
      <c r="E38" s="332">
        <v>322.1</v>
      </c>
      <c r="F38" s="332">
        <v>322.1</v>
      </c>
      <c r="G38" s="332">
        <v>364.3</v>
      </c>
      <c r="H38" s="332">
        <v>364.3</v>
      </c>
      <c r="I38" s="332">
        <v>364.3</v>
      </c>
      <c r="J38" s="337">
        <f t="shared" si="4"/>
        <v>1.9626464070908725</v>
      </c>
      <c r="K38" s="337">
        <f t="shared" si="5"/>
        <v>0</v>
      </c>
      <c r="L38" s="337">
        <f t="shared" si="6"/>
        <v>13.101521266687357</v>
      </c>
      <c r="M38" s="300">
        <f t="shared" si="7"/>
        <v>0</v>
      </c>
    </row>
    <row r="39" spans="1:13" ht="24.75" customHeight="1">
      <c r="A39" s="293"/>
      <c r="B39" s="298" t="s">
        <v>281</v>
      </c>
      <c r="C39" s="299">
        <v>6.32</v>
      </c>
      <c r="D39" s="332">
        <v>340.4</v>
      </c>
      <c r="E39" s="332">
        <v>347.5</v>
      </c>
      <c r="F39" s="332">
        <v>347.5</v>
      </c>
      <c r="G39" s="332">
        <v>379.7</v>
      </c>
      <c r="H39" s="332">
        <v>379.7</v>
      </c>
      <c r="I39" s="332">
        <v>379.7</v>
      </c>
      <c r="J39" s="337">
        <f t="shared" si="4"/>
        <v>2.0857814336075364</v>
      </c>
      <c r="K39" s="337">
        <f t="shared" si="5"/>
        <v>0</v>
      </c>
      <c r="L39" s="337">
        <f t="shared" si="6"/>
        <v>9.266187050359704</v>
      </c>
      <c r="M39" s="300">
        <f t="shared" si="7"/>
        <v>0</v>
      </c>
    </row>
    <row r="40" spans="1:13" ht="24.75" customHeight="1">
      <c r="A40" s="293">
        <v>2.3</v>
      </c>
      <c r="B40" s="294" t="s">
        <v>282</v>
      </c>
      <c r="C40" s="301">
        <v>8.29</v>
      </c>
      <c r="D40" s="331">
        <v>325</v>
      </c>
      <c r="E40" s="331">
        <v>355.2</v>
      </c>
      <c r="F40" s="331">
        <v>355.2</v>
      </c>
      <c r="G40" s="331">
        <v>403.3</v>
      </c>
      <c r="H40" s="331">
        <v>404.8</v>
      </c>
      <c r="I40" s="331">
        <v>404.8</v>
      </c>
      <c r="J40" s="336">
        <f t="shared" si="4"/>
        <v>9.292307692307688</v>
      </c>
      <c r="K40" s="336">
        <f t="shared" si="5"/>
        <v>0</v>
      </c>
      <c r="L40" s="336">
        <f t="shared" si="6"/>
        <v>13.963963963963977</v>
      </c>
      <c r="M40" s="305">
        <f t="shared" si="7"/>
        <v>0</v>
      </c>
    </row>
    <row r="41" spans="1:35" s="258" customFormat="1" ht="24.75" customHeight="1">
      <c r="A41" s="306"/>
      <c r="B41" s="294" t="s">
        <v>283</v>
      </c>
      <c r="C41" s="301">
        <v>2.76</v>
      </c>
      <c r="D41" s="331">
        <v>302.8</v>
      </c>
      <c r="E41" s="331">
        <v>331.5</v>
      </c>
      <c r="F41" s="331">
        <v>331.5</v>
      </c>
      <c r="G41" s="331">
        <v>377.8</v>
      </c>
      <c r="H41" s="331">
        <v>377.8</v>
      </c>
      <c r="I41" s="331">
        <v>377.8</v>
      </c>
      <c r="J41" s="336">
        <f t="shared" si="4"/>
        <v>9.478203434610293</v>
      </c>
      <c r="K41" s="336">
        <f t="shared" si="5"/>
        <v>0</v>
      </c>
      <c r="L41" s="336">
        <f t="shared" si="6"/>
        <v>13.966817496229254</v>
      </c>
      <c r="M41" s="296">
        <f t="shared" si="7"/>
        <v>0</v>
      </c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</row>
    <row r="42" spans="1:13" ht="24.75" customHeight="1">
      <c r="A42" s="306"/>
      <c r="B42" s="298" t="s">
        <v>279</v>
      </c>
      <c r="C42" s="299">
        <v>1.38</v>
      </c>
      <c r="D42" s="332">
        <v>293.7</v>
      </c>
      <c r="E42" s="332">
        <v>318.5</v>
      </c>
      <c r="F42" s="332">
        <v>318.5</v>
      </c>
      <c r="G42" s="332">
        <v>368.3</v>
      </c>
      <c r="H42" s="332">
        <v>368.3</v>
      </c>
      <c r="I42" s="332">
        <v>368.3</v>
      </c>
      <c r="J42" s="337">
        <f t="shared" si="4"/>
        <v>8.443990466462381</v>
      </c>
      <c r="K42" s="337">
        <f t="shared" si="5"/>
        <v>0</v>
      </c>
      <c r="L42" s="337">
        <f t="shared" si="6"/>
        <v>15.635792778649929</v>
      </c>
      <c r="M42" s="300">
        <f t="shared" si="7"/>
        <v>0</v>
      </c>
    </row>
    <row r="43" spans="1:13" ht="24.75" customHeight="1">
      <c r="A43" s="307"/>
      <c r="B43" s="298" t="s">
        <v>281</v>
      </c>
      <c r="C43" s="299">
        <v>1.38</v>
      </c>
      <c r="D43" s="332">
        <v>311.9</v>
      </c>
      <c r="E43" s="332">
        <v>344.5</v>
      </c>
      <c r="F43" s="332">
        <v>344.5</v>
      </c>
      <c r="G43" s="332">
        <v>387.2</v>
      </c>
      <c r="H43" s="332">
        <v>387.2</v>
      </c>
      <c r="I43" s="332">
        <v>387.2</v>
      </c>
      <c r="J43" s="337">
        <f t="shared" si="4"/>
        <v>10.452067970503379</v>
      </c>
      <c r="K43" s="337">
        <f t="shared" si="5"/>
        <v>0</v>
      </c>
      <c r="L43" s="337">
        <f t="shared" si="6"/>
        <v>12.394775036284472</v>
      </c>
      <c r="M43" s="300">
        <f t="shared" si="7"/>
        <v>0</v>
      </c>
    </row>
    <row r="44" spans="1:13" ht="24.75" customHeight="1">
      <c r="A44" s="306"/>
      <c r="B44" s="294" t="s">
        <v>284</v>
      </c>
      <c r="C44" s="301">
        <v>2.76</v>
      </c>
      <c r="D44" s="331">
        <v>285.9</v>
      </c>
      <c r="E44" s="331">
        <v>317.1</v>
      </c>
      <c r="F44" s="331">
        <v>317.1</v>
      </c>
      <c r="G44" s="331">
        <v>370.3</v>
      </c>
      <c r="H44" s="331">
        <v>372</v>
      </c>
      <c r="I44" s="331">
        <v>372</v>
      </c>
      <c r="J44" s="336">
        <f t="shared" si="4"/>
        <v>10.912906610703061</v>
      </c>
      <c r="K44" s="336">
        <f t="shared" si="5"/>
        <v>0</v>
      </c>
      <c r="L44" s="336">
        <f t="shared" si="6"/>
        <v>17.3131504257332</v>
      </c>
      <c r="M44" s="296">
        <f t="shared" si="7"/>
        <v>0</v>
      </c>
    </row>
    <row r="45" spans="1:13" ht="24.75" customHeight="1">
      <c r="A45" s="306"/>
      <c r="B45" s="298" t="s">
        <v>279</v>
      </c>
      <c r="C45" s="299">
        <v>1.38</v>
      </c>
      <c r="D45" s="332">
        <v>279.1</v>
      </c>
      <c r="E45" s="332">
        <v>312.1</v>
      </c>
      <c r="F45" s="332">
        <v>312.1</v>
      </c>
      <c r="G45" s="332">
        <v>358.8</v>
      </c>
      <c r="H45" s="332">
        <v>358.8</v>
      </c>
      <c r="I45" s="332">
        <v>358.8</v>
      </c>
      <c r="J45" s="337">
        <f t="shared" si="4"/>
        <v>11.823719097097808</v>
      </c>
      <c r="K45" s="337">
        <f t="shared" si="5"/>
        <v>0</v>
      </c>
      <c r="L45" s="337">
        <f t="shared" si="6"/>
        <v>14.963152835629614</v>
      </c>
      <c r="M45" s="300">
        <f t="shared" si="7"/>
        <v>0</v>
      </c>
    </row>
    <row r="46" spans="1:13" ht="24.75" customHeight="1">
      <c r="A46" s="306"/>
      <c r="B46" s="298" t="s">
        <v>281</v>
      </c>
      <c r="C46" s="299">
        <v>1.38</v>
      </c>
      <c r="D46" s="332">
        <v>292.6</v>
      </c>
      <c r="E46" s="332">
        <v>322.1</v>
      </c>
      <c r="F46" s="332">
        <v>322.1</v>
      </c>
      <c r="G46" s="332">
        <v>381.7</v>
      </c>
      <c r="H46" s="332">
        <v>385.3</v>
      </c>
      <c r="I46" s="332">
        <v>385.3</v>
      </c>
      <c r="J46" s="337">
        <f t="shared" si="4"/>
        <v>10.082023239917987</v>
      </c>
      <c r="K46" s="337">
        <f t="shared" si="5"/>
        <v>0</v>
      </c>
      <c r="L46" s="337">
        <f t="shared" si="6"/>
        <v>19.621235641105244</v>
      </c>
      <c r="M46" s="300">
        <f t="shared" si="7"/>
        <v>0</v>
      </c>
    </row>
    <row r="47" spans="1:13" ht="24.75" customHeight="1">
      <c r="A47" s="306"/>
      <c r="B47" s="294" t="s">
        <v>285</v>
      </c>
      <c r="C47" s="301">
        <v>2.77</v>
      </c>
      <c r="D47" s="331">
        <v>386</v>
      </c>
      <c r="E47" s="331">
        <v>417</v>
      </c>
      <c r="F47" s="331">
        <v>417</v>
      </c>
      <c r="G47" s="331">
        <v>461.9</v>
      </c>
      <c r="H47" s="331">
        <v>464.5</v>
      </c>
      <c r="I47" s="331">
        <v>464.5</v>
      </c>
      <c r="J47" s="336">
        <f t="shared" si="4"/>
        <v>8.031088082901562</v>
      </c>
      <c r="K47" s="336">
        <f t="shared" si="5"/>
        <v>0</v>
      </c>
      <c r="L47" s="336">
        <f t="shared" si="6"/>
        <v>11.390887290167868</v>
      </c>
      <c r="M47" s="296">
        <f t="shared" si="7"/>
        <v>0</v>
      </c>
    </row>
    <row r="48" spans="1:13" ht="24.75" customHeight="1">
      <c r="A48" s="306"/>
      <c r="B48" s="298" t="s">
        <v>275</v>
      </c>
      <c r="C48" s="299">
        <v>1.38</v>
      </c>
      <c r="D48" s="332">
        <v>396.4</v>
      </c>
      <c r="E48" s="332">
        <v>422.6</v>
      </c>
      <c r="F48" s="332">
        <v>422.6</v>
      </c>
      <c r="G48" s="332">
        <v>455.1</v>
      </c>
      <c r="H48" s="332">
        <v>455.1</v>
      </c>
      <c r="I48" s="332">
        <v>455.1</v>
      </c>
      <c r="J48" s="337">
        <f t="shared" si="4"/>
        <v>6.60948536831485</v>
      </c>
      <c r="K48" s="337">
        <f t="shared" si="5"/>
        <v>0</v>
      </c>
      <c r="L48" s="337">
        <f t="shared" si="6"/>
        <v>7.690487458589686</v>
      </c>
      <c r="M48" s="300">
        <f t="shared" si="7"/>
        <v>0</v>
      </c>
    </row>
    <row r="49" spans="1:13" ht="24.75" customHeight="1" thickBot="1">
      <c r="A49" s="308"/>
      <c r="B49" s="309" t="s">
        <v>276</v>
      </c>
      <c r="C49" s="310">
        <v>1.39</v>
      </c>
      <c r="D49" s="333">
        <v>375.8</v>
      </c>
      <c r="E49" s="333">
        <v>411.4</v>
      </c>
      <c r="F49" s="333">
        <v>411.4</v>
      </c>
      <c r="G49" s="333">
        <v>468.6</v>
      </c>
      <c r="H49" s="333">
        <v>473.9</v>
      </c>
      <c r="I49" s="333">
        <v>473.9</v>
      </c>
      <c r="J49" s="339">
        <f t="shared" si="4"/>
        <v>9.473124002128785</v>
      </c>
      <c r="K49" s="339">
        <f t="shared" si="5"/>
        <v>0</v>
      </c>
      <c r="L49" s="339">
        <f t="shared" si="6"/>
        <v>15.192027224112792</v>
      </c>
      <c r="M49" s="311">
        <f t="shared" si="7"/>
        <v>0</v>
      </c>
    </row>
    <row r="50" spans="2:13" ht="12.75" customHeight="1" thickTop="1">
      <c r="B50" s="312" t="s">
        <v>57</v>
      </c>
      <c r="D50" s="313"/>
      <c r="E50" s="313"/>
      <c r="F50" s="313"/>
      <c r="G50" s="313"/>
      <c r="H50" s="313"/>
      <c r="I50" s="313"/>
      <c r="J50" s="313"/>
      <c r="K50" s="313"/>
      <c r="L50" s="313"/>
      <c r="M50" s="313"/>
    </row>
    <row r="51" spans="4:13" ht="24.75" customHeight="1">
      <c r="D51" s="313"/>
      <c r="E51" s="313"/>
      <c r="F51" s="313"/>
      <c r="G51" s="313"/>
      <c r="H51" s="313"/>
      <c r="I51" s="313"/>
      <c r="J51" s="313"/>
      <c r="K51" s="313"/>
      <c r="L51" s="313"/>
      <c r="M51" s="313"/>
    </row>
    <row r="52" spans="4:13" ht="24.75" customHeight="1">
      <c r="D52" s="313"/>
      <c r="E52" s="313"/>
      <c r="F52" s="313"/>
      <c r="G52" s="313"/>
      <c r="H52" s="313"/>
      <c r="I52" s="313"/>
      <c r="J52" s="313"/>
      <c r="K52" s="313"/>
      <c r="L52" s="313"/>
      <c r="M52" s="313"/>
    </row>
    <row r="53" spans="4:13" ht="24.75" customHeight="1">
      <c r="D53" s="313"/>
      <c r="E53" s="313"/>
      <c r="F53" s="313"/>
      <c r="G53" s="313"/>
      <c r="H53" s="313"/>
      <c r="I53" s="313"/>
      <c r="J53" s="313"/>
      <c r="K53" s="313"/>
      <c r="L53" s="313"/>
      <c r="M53" s="313"/>
    </row>
    <row r="54" spans="4:13" ht="24.75" customHeight="1">
      <c r="D54" s="313"/>
      <c r="E54" s="313"/>
      <c r="F54" s="313"/>
      <c r="G54" s="313"/>
      <c r="H54" s="313"/>
      <c r="I54" s="313"/>
      <c r="J54" s="313"/>
      <c r="K54" s="313"/>
      <c r="L54" s="313"/>
      <c r="M54" s="313"/>
    </row>
    <row r="55" spans="4:13" ht="24.75" customHeight="1">
      <c r="D55" s="313"/>
      <c r="E55" s="313"/>
      <c r="F55" s="313"/>
      <c r="G55" s="313"/>
      <c r="H55" s="313"/>
      <c r="I55" s="313"/>
      <c r="J55" s="313"/>
      <c r="K55" s="313"/>
      <c r="L55" s="313"/>
      <c r="M55" s="313"/>
    </row>
    <row r="56" spans="4:13" ht="24.75" customHeight="1">
      <c r="D56" s="313"/>
      <c r="E56" s="313"/>
      <c r="F56" s="313"/>
      <c r="G56" s="313"/>
      <c r="H56" s="313"/>
      <c r="I56" s="313"/>
      <c r="J56" s="313"/>
      <c r="K56" s="313"/>
      <c r="L56" s="313"/>
      <c r="M56" s="313"/>
    </row>
    <row r="57" spans="4:13" ht="24.75" customHeight="1">
      <c r="D57" s="313"/>
      <c r="E57" s="313"/>
      <c r="F57" s="313"/>
      <c r="G57" s="313"/>
      <c r="H57" s="313"/>
      <c r="I57" s="313"/>
      <c r="J57" s="313"/>
      <c r="K57" s="313"/>
      <c r="L57" s="313"/>
      <c r="M57" s="313"/>
    </row>
    <row r="58" spans="4:13" ht="24.75" customHeight="1">
      <c r="D58" s="313"/>
      <c r="E58" s="313"/>
      <c r="F58" s="313"/>
      <c r="G58" s="313"/>
      <c r="H58" s="313"/>
      <c r="I58" s="313"/>
      <c r="J58" s="313"/>
      <c r="K58" s="313"/>
      <c r="L58" s="313"/>
      <c r="M58" s="313"/>
    </row>
    <row r="59" spans="4:13" ht="24.75" customHeight="1">
      <c r="D59" s="313"/>
      <c r="E59" s="313"/>
      <c r="F59" s="313"/>
      <c r="G59" s="313"/>
      <c r="H59" s="313"/>
      <c r="I59" s="313"/>
      <c r="J59" s="313"/>
      <c r="K59" s="313"/>
      <c r="L59" s="313"/>
      <c r="M59" s="313"/>
    </row>
    <row r="60" spans="4:13" ht="24.75" customHeight="1">
      <c r="D60" s="313"/>
      <c r="E60" s="313"/>
      <c r="F60" s="313"/>
      <c r="G60" s="313"/>
      <c r="H60" s="313"/>
      <c r="I60" s="313"/>
      <c r="J60" s="313"/>
      <c r="K60" s="313"/>
      <c r="L60" s="313"/>
      <c r="M60" s="313"/>
    </row>
    <row r="61" spans="4:13" ht="24.75" customHeight="1">
      <c r="D61" s="313"/>
      <c r="E61" s="313"/>
      <c r="F61" s="313"/>
      <c r="G61" s="313"/>
      <c r="H61" s="313"/>
      <c r="I61" s="313"/>
      <c r="J61" s="313"/>
      <c r="K61" s="313"/>
      <c r="L61" s="313"/>
      <c r="M61" s="313"/>
    </row>
    <row r="62" spans="4:13" ht="24.75" customHeight="1">
      <c r="D62" s="313"/>
      <c r="E62" s="313"/>
      <c r="F62" s="313"/>
      <c r="G62" s="313"/>
      <c r="H62" s="313"/>
      <c r="I62" s="313"/>
      <c r="J62" s="313"/>
      <c r="K62" s="313"/>
      <c r="L62" s="313"/>
      <c r="M62" s="313"/>
    </row>
    <row r="63" spans="4:13" ht="24.75" customHeight="1">
      <c r="D63" s="313"/>
      <c r="E63" s="313"/>
      <c r="F63" s="313"/>
      <c r="G63" s="313"/>
      <c r="H63" s="313"/>
      <c r="I63" s="313"/>
      <c r="J63" s="313"/>
      <c r="K63" s="313"/>
      <c r="L63" s="313"/>
      <c r="M63" s="313"/>
    </row>
    <row r="64" spans="4:13" ht="24.75" customHeight="1">
      <c r="D64" s="313"/>
      <c r="E64" s="313"/>
      <c r="F64" s="313"/>
      <c r="G64" s="313"/>
      <c r="H64" s="313"/>
      <c r="I64" s="313"/>
      <c r="J64" s="313"/>
      <c r="K64" s="313"/>
      <c r="L64" s="313"/>
      <c r="M64" s="313"/>
    </row>
    <row r="65" spans="4:13" ht="24.75" customHeight="1">
      <c r="D65" s="313"/>
      <c r="E65" s="313"/>
      <c r="F65" s="313"/>
      <c r="G65" s="313"/>
      <c r="H65" s="313"/>
      <c r="I65" s="313"/>
      <c r="J65" s="313"/>
      <c r="K65" s="313"/>
      <c r="L65" s="313"/>
      <c r="M65" s="313"/>
    </row>
    <row r="66" spans="4:13" ht="24.75" customHeight="1">
      <c r="D66" s="313"/>
      <c r="E66" s="313"/>
      <c r="F66" s="313"/>
      <c r="G66" s="313"/>
      <c r="H66" s="313"/>
      <c r="I66" s="313"/>
      <c r="J66" s="313"/>
      <c r="K66" s="313"/>
      <c r="L66" s="313"/>
      <c r="M66" s="313"/>
    </row>
    <row r="67" spans="4:13" ht="24.75" customHeight="1">
      <c r="D67" s="313"/>
      <c r="E67" s="313"/>
      <c r="F67" s="313"/>
      <c r="G67" s="313"/>
      <c r="H67" s="313"/>
      <c r="I67" s="313"/>
      <c r="J67" s="313"/>
      <c r="K67" s="313"/>
      <c r="L67" s="313"/>
      <c r="M67" s="313"/>
    </row>
    <row r="68" spans="4:13" ht="24.75" customHeight="1">
      <c r="D68" s="313"/>
      <c r="E68" s="313"/>
      <c r="F68" s="313"/>
      <c r="G68" s="313"/>
      <c r="H68" s="313"/>
      <c r="I68" s="313"/>
      <c r="J68" s="313"/>
      <c r="K68" s="313"/>
      <c r="L68" s="313"/>
      <c r="M68" s="313"/>
    </row>
    <row r="69" spans="4:13" ht="24.75" customHeight="1">
      <c r="D69" s="313"/>
      <c r="E69" s="313"/>
      <c r="F69" s="313"/>
      <c r="G69" s="313"/>
      <c r="H69" s="313"/>
      <c r="I69" s="313"/>
      <c r="J69" s="313"/>
      <c r="K69" s="313"/>
      <c r="L69" s="313"/>
      <c r="M69" s="313"/>
    </row>
    <row r="70" spans="4:13" ht="24.75" customHeight="1">
      <c r="D70" s="313"/>
      <c r="E70" s="313"/>
      <c r="F70" s="313"/>
      <c r="G70" s="313"/>
      <c r="H70" s="313"/>
      <c r="I70" s="313"/>
      <c r="J70" s="313"/>
      <c r="K70" s="313"/>
      <c r="L70" s="313"/>
      <c r="M70" s="313"/>
    </row>
    <row r="71" spans="4:13" ht="24.75" customHeight="1">
      <c r="D71" s="313"/>
      <c r="E71" s="313"/>
      <c r="F71" s="313"/>
      <c r="G71" s="313"/>
      <c r="H71" s="313"/>
      <c r="I71" s="313"/>
      <c r="J71" s="313"/>
      <c r="K71" s="313"/>
      <c r="L71" s="313"/>
      <c r="M71" s="313"/>
    </row>
    <row r="72" spans="4:13" ht="24.75" customHeight="1">
      <c r="D72" s="313"/>
      <c r="E72" s="313"/>
      <c r="F72" s="313"/>
      <c r="G72" s="313"/>
      <c r="H72" s="313"/>
      <c r="I72" s="313"/>
      <c r="J72" s="313"/>
      <c r="K72" s="313"/>
      <c r="L72" s="313"/>
      <c r="M72" s="313"/>
    </row>
    <row r="73" spans="4:13" ht="24.75" customHeight="1">
      <c r="D73" s="313"/>
      <c r="E73" s="313"/>
      <c r="F73" s="313"/>
      <c r="G73" s="313"/>
      <c r="H73" s="313"/>
      <c r="I73" s="313"/>
      <c r="J73" s="313"/>
      <c r="K73" s="313"/>
      <c r="L73" s="313"/>
      <c r="M73" s="313"/>
    </row>
    <row r="74" spans="4:13" ht="24.75" customHeight="1">
      <c r="D74" s="313"/>
      <c r="E74" s="313"/>
      <c r="F74" s="313"/>
      <c r="G74" s="313"/>
      <c r="H74" s="313"/>
      <c r="I74" s="313"/>
      <c r="J74" s="313"/>
      <c r="K74" s="313"/>
      <c r="L74" s="313"/>
      <c r="M74" s="313"/>
    </row>
    <row r="75" spans="4:13" ht="24.75" customHeight="1">
      <c r="D75" s="313"/>
      <c r="E75" s="313"/>
      <c r="F75" s="313"/>
      <c r="G75" s="313"/>
      <c r="H75" s="313"/>
      <c r="I75" s="313"/>
      <c r="J75" s="313"/>
      <c r="K75" s="313"/>
      <c r="L75" s="313"/>
      <c r="M75" s="313"/>
    </row>
    <row r="76" spans="4:13" ht="24.75" customHeight="1">
      <c r="D76" s="313"/>
      <c r="E76" s="313"/>
      <c r="F76" s="313"/>
      <c r="G76" s="313"/>
      <c r="H76" s="313"/>
      <c r="I76" s="313"/>
      <c r="J76" s="313"/>
      <c r="K76" s="313"/>
      <c r="L76" s="313"/>
      <c r="M76" s="313"/>
    </row>
    <row r="77" spans="4:13" ht="24.75" customHeight="1">
      <c r="D77" s="313"/>
      <c r="E77" s="313"/>
      <c r="F77" s="313"/>
      <c r="G77" s="313"/>
      <c r="H77" s="313"/>
      <c r="I77" s="313"/>
      <c r="J77" s="313"/>
      <c r="K77" s="313"/>
      <c r="L77" s="313"/>
      <c r="M77" s="313"/>
    </row>
    <row r="78" spans="4:13" ht="24.75" customHeight="1">
      <c r="D78" s="313"/>
      <c r="E78" s="313"/>
      <c r="F78" s="313"/>
      <c r="G78" s="313"/>
      <c r="H78" s="313"/>
      <c r="I78" s="313"/>
      <c r="J78" s="313"/>
      <c r="K78" s="313"/>
      <c r="L78" s="313"/>
      <c r="M78" s="313"/>
    </row>
    <row r="79" spans="4:13" ht="24.75" customHeight="1">
      <c r="D79" s="313"/>
      <c r="E79" s="313"/>
      <c r="F79" s="313"/>
      <c r="G79" s="313"/>
      <c r="H79" s="313"/>
      <c r="I79" s="313"/>
      <c r="J79" s="313"/>
      <c r="K79" s="313"/>
      <c r="L79" s="313"/>
      <c r="M79" s="313"/>
    </row>
    <row r="80" spans="4:13" ht="24.75" customHeight="1">
      <c r="D80" s="313"/>
      <c r="E80" s="313"/>
      <c r="F80" s="313"/>
      <c r="G80" s="313"/>
      <c r="H80" s="313"/>
      <c r="I80" s="313"/>
      <c r="J80" s="313"/>
      <c r="K80" s="313"/>
      <c r="L80" s="313"/>
      <c r="M80" s="313"/>
    </row>
    <row r="81" spans="4:13" ht="24.75" customHeight="1">
      <c r="D81" s="313"/>
      <c r="E81" s="313"/>
      <c r="F81" s="313"/>
      <c r="G81" s="313"/>
      <c r="H81" s="313"/>
      <c r="I81" s="313"/>
      <c r="J81" s="313"/>
      <c r="K81" s="313"/>
      <c r="L81" s="313"/>
      <c r="M81" s="313"/>
    </row>
    <row r="82" spans="4:13" ht="24.75" customHeight="1">
      <c r="D82" s="313"/>
      <c r="E82" s="313"/>
      <c r="F82" s="313"/>
      <c r="G82" s="313"/>
      <c r="H82" s="313"/>
      <c r="I82" s="313"/>
      <c r="J82" s="313"/>
      <c r="K82" s="313"/>
      <c r="L82" s="313"/>
      <c r="M82" s="313"/>
    </row>
    <row r="83" spans="4:13" ht="24.75" customHeight="1">
      <c r="D83" s="313"/>
      <c r="E83" s="313"/>
      <c r="F83" s="313"/>
      <c r="G83" s="313"/>
      <c r="H83" s="313"/>
      <c r="I83" s="313"/>
      <c r="J83" s="313"/>
      <c r="K83" s="313"/>
      <c r="L83" s="313"/>
      <c r="M83" s="313"/>
    </row>
    <row r="84" spans="4:13" ht="24.75" customHeight="1">
      <c r="D84" s="313"/>
      <c r="E84" s="313"/>
      <c r="F84" s="313"/>
      <c r="G84" s="313"/>
      <c r="H84" s="313"/>
      <c r="I84" s="313"/>
      <c r="J84" s="313"/>
      <c r="K84" s="313"/>
      <c r="L84" s="313"/>
      <c r="M84" s="313"/>
    </row>
    <row r="85" spans="4:13" ht="24.75" customHeight="1">
      <c r="D85" s="313"/>
      <c r="E85" s="313"/>
      <c r="F85" s="313"/>
      <c r="G85" s="313"/>
      <c r="H85" s="313"/>
      <c r="I85" s="313"/>
      <c r="J85" s="313"/>
      <c r="K85" s="313"/>
      <c r="L85" s="313"/>
      <c r="M85" s="313"/>
    </row>
    <row r="86" spans="4:13" ht="24.75" customHeight="1">
      <c r="D86" s="313"/>
      <c r="E86" s="313"/>
      <c r="F86" s="313"/>
      <c r="G86" s="313"/>
      <c r="H86" s="313"/>
      <c r="I86" s="313"/>
      <c r="J86" s="313"/>
      <c r="K86" s="313"/>
      <c r="L86" s="313"/>
      <c r="M86" s="313"/>
    </row>
    <row r="87" spans="4:13" ht="24.75" customHeight="1">
      <c r="D87" s="313"/>
      <c r="E87" s="313"/>
      <c r="F87" s="313"/>
      <c r="G87" s="313"/>
      <c r="H87" s="313"/>
      <c r="I87" s="313"/>
      <c r="J87" s="313"/>
      <c r="K87" s="313"/>
      <c r="L87" s="313"/>
      <c r="M87" s="313"/>
    </row>
    <row r="88" spans="4:13" ht="24.75" customHeight="1">
      <c r="D88" s="313"/>
      <c r="E88" s="313"/>
      <c r="F88" s="313"/>
      <c r="G88" s="313"/>
      <c r="H88" s="313"/>
      <c r="I88" s="313"/>
      <c r="J88" s="313"/>
      <c r="K88" s="313"/>
      <c r="L88" s="313"/>
      <c r="M88" s="313"/>
    </row>
    <row r="89" spans="4:13" ht="24.75" customHeight="1">
      <c r="D89" s="313"/>
      <c r="E89" s="313"/>
      <c r="F89" s="313"/>
      <c r="G89" s="313"/>
      <c r="H89" s="313"/>
      <c r="I89" s="313"/>
      <c r="J89" s="313"/>
      <c r="K89" s="313"/>
      <c r="L89" s="313"/>
      <c r="M89" s="313"/>
    </row>
    <row r="90" spans="4:13" ht="24.75" customHeight="1">
      <c r="D90" s="313"/>
      <c r="E90" s="313"/>
      <c r="F90" s="313"/>
      <c r="G90" s="313"/>
      <c r="H90" s="313"/>
      <c r="I90" s="313"/>
      <c r="J90" s="313"/>
      <c r="K90" s="313"/>
      <c r="L90" s="313"/>
      <c r="M90" s="313"/>
    </row>
    <row r="91" spans="4:13" ht="24.75" customHeight="1">
      <c r="D91" s="313"/>
      <c r="E91" s="313"/>
      <c r="F91" s="313"/>
      <c r="G91" s="313"/>
      <c r="H91" s="313"/>
      <c r="I91" s="313"/>
      <c r="J91" s="313"/>
      <c r="K91" s="313"/>
      <c r="L91" s="313"/>
      <c r="M91" s="313"/>
    </row>
    <row r="92" spans="4:13" ht="24.75" customHeight="1">
      <c r="D92" s="313"/>
      <c r="E92" s="313"/>
      <c r="F92" s="313"/>
      <c r="G92" s="313"/>
      <c r="H92" s="313"/>
      <c r="I92" s="313"/>
      <c r="J92" s="313"/>
      <c r="K92" s="313"/>
      <c r="L92" s="313"/>
      <c r="M92" s="313"/>
    </row>
    <row r="93" spans="4:13" ht="24.75" customHeight="1">
      <c r="D93" s="313"/>
      <c r="E93" s="313"/>
      <c r="F93" s="313"/>
      <c r="G93" s="313"/>
      <c r="H93" s="313"/>
      <c r="I93" s="313"/>
      <c r="J93" s="313"/>
      <c r="K93" s="313"/>
      <c r="L93" s="313"/>
      <c r="M93" s="313"/>
    </row>
    <row r="94" spans="4:13" ht="24.75" customHeight="1">
      <c r="D94" s="313"/>
      <c r="E94" s="313"/>
      <c r="F94" s="313"/>
      <c r="G94" s="313"/>
      <c r="H94" s="313"/>
      <c r="I94" s="313"/>
      <c r="J94" s="313"/>
      <c r="K94" s="313"/>
      <c r="L94" s="313"/>
      <c r="M94" s="313"/>
    </row>
    <row r="95" spans="4:13" ht="24.75" customHeight="1">
      <c r="D95" s="313"/>
      <c r="E95" s="313"/>
      <c r="F95" s="313"/>
      <c r="G95" s="313"/>
      <c r="H95" s="313"/>
      <c r="I95" s="313"/>
      <c r="J95" s="313"/>
      <c r="K95" s="313"/>
      <c r="L95" s="313"/>
      <c r="M95" s="313"/>
    </row>
    <row r="96" spans="4:13" ht="24.75" customHeight="1">
      <c r="D96" s="313"/>
      <c r="E96" s="313"/>
      <c r="F96" s="313"/>
      <c r="G96" s="313"/>
      <c r="H96" s="313"/>
      <c r="I96" s="313"/>
      <c r="J96" s="313"/>
      <c r="K96" s="313"/>
      <c r="L96" s="313"/>
      <c r="M96" s="313"/>
    </row>
    <row r="97" spans="4:13" ht="24.75" customHeight="1">
      <c r="D97" s="313"/>
      <c r="E97" s="313"/>
      <c r="F97" s="313"/>
      <c r="G97" s="313"/>
      <c r="H97" s="313"/>
      <c r="I97" s="313"/>
      <c r="J97" s="313"/>
      <c r="K97" s="313"/>
      <c r="L97" s="313"/>
      <c r="M97" s="313"/>
    </row>
    <row r="98" spans="4:13" ht="24.75" customHeight="1">
      <c r="D98" s="313"/>
      <c r="E98" s="313"/>
      <c r="F98" s="313"/>
      <c r="G98" s="313"/>
      <c r="H98" s="313"/>
      <c r="I98" s="313"/>
      <c r="J98" s="313"/>
      <c r="K98" s="313"/>
      <c r="L98" s="313"/>
      <c r="M98" s="313"/>
    </row>
    <row r="99" spans="4:13" ht="24.75" customHeight="1">
      <c r="D99" s="313"/>
      <c r="E99" s="313"/>
      <c r="F99" s="313"/>
      <c r="G99" s="313"/>
      <c r="H99" s="313"/>
      <c r="I99" s="313"/>
      <c r="J99" s="313"/>
      <c r="K99" s="313"/>
      <c r="L99" s="313"/>
      <c r="M99" s="313"/>
    </row>
    <row r="100" spans="4:13" ht="24.75" customHeight="1">
      <c r="D100" s="313"/>
      <c r="E100" s="313"/>
      <c r="F100" s="313"/>
      <c r="G100" s="313"/>
      <c r="H100" s="313"/>
      <c r="I100" s="313"/>
      <c r="J100" s="313"/>
      <c r="K100" s="313"/>
      <c r="L100" s="313"/>
      <c r="M100" s="313"/>
    </row>
    <row r="101" spans="4:13" ht="24.75" customHeight="1">
      <c r="D101" s="313"/>
      <c r="E101" s="313"/>
      <c r="F101" s="313"/>
      <c r="G101" s="313"/>
      <c r="H101" s="313"/>
      <c r="I101" s="313"/>
      <c r="J101" s="313"/>
      <c r="K101" s="313"/>
      <c r="L101" s="313"/>
      <c r="M101" s="313"/>
    </row>
    <row r="102" spans="4:13" ht="24.75" customHeight="1">
      <c r="D102" s="313"/>
      <c r="E102" s="313"/>
      <c r="F102" s="313"/>
      <c r="G102" s="313"/>
      <c r="H102" s="313"/>
      <c r="I102" s="313"/>
      <c r="J102" s="313"/>
      <c r="K102" s="313"/>
      <c r="L102" s="313"/>
      <c r="M102" s="313"/>
    </row>
    <row r="103" spans="4:13" ht="24.75" customHeight="1">
      <c r="D103" s="313"/>
      <c r="E103" s="313"/>
      <c r="F103" s="313"/>
      <c r="G103" s="313"/>
      <c r="H103" s="313"/>
      <c r="I103" s="313"/>
      <c r="J103" s="313"/>
      <c r="K103" s="313"/>
      <c r="L103" s="313"/>
      <c r="M103" s="313"/>
    </row>
    <row r="104" spans="4:13" ht="24.75" customHeight="1">
      <c r="D104" s="313"/>
      <c r="E104" s="313"/>
      <c r="F104" s="313"/>
      <c r="G104" s="313"/>
      <c r="H104" s="313"/>
      <c r="I104" s="313"/>
      <c r="J104" s="313"/>
      <c r="K104" s="313"/>
      <c r="L104" s="313"/>
      <c r="M104" s="313"/>
    </row>
    <row r="105" spans="4:13" ht="24.75" customHeight="1">
      <c r="D105" s="313"/>
      <c r="E105" s="313"/>
      <c r="F105" s="313"/>
      <c r="G105" s="313"/>
      <c r="H105" s="313"/>
      <c r="I105" s="313"/>
      <c r="J105" s="313"/>
      <c r="K105" s="313"/>
      <c r="L105" s="313"/>
      <c r="M105" s="313"/>
    </row>
    <row r="106" spans="4:13" ht="24.75" customHeight="1">
      <c r="D106" s="313"/>
      <c r="E106" s="313"/>
      <c r="F106" s="313"/>
      <c r="G106" s="313"/>
      <c r="H106" s="313"/>
      <c r="I106" s="313"/>
      <c r="J106" s="313"/>
      <c r="K106" s="313"/>
      <c r="L106" s="313"/>
      <c r="M106" s="313"/>
    </row>
    <row r="107" spans="4:13" ht="24.75" customHeight="1">
      <c r="D107" s="313"/>
      <c r="E107" s="313"/>
      <c r="F107" s="313"/>
      <c r="G107" s="313"/>
      <c r="H107" s="313"/>
      <c r="I107" s="313"/>
      <c r="J107" s="313"/>
      <c r="K107" s="313"/>
      <c r="L107" s="313"/>
      <c r="M107" s="313"/>
    </row>
    <row r="108" spans="4:13" ht="24.75" customHeight="1">
      <c r="D108" s="313"/>
      <c r="E108" s="313"/>
      <c r="F108" s="313"/>
      <c r="G108" s="313"/>
      <c r="H108" s="313"/>
      <c r="I108" s="313"/>
      <c r="J108" s="313"/>
      <c r="K108" s="313"/>
      <c r="L108" s="313"/>
      <c r="M108" s="313"/>
    </row>
    <row r="109" spans="4:13" ht="24.75" customHeight="1">
      <c r="D109" s="313"/>
      <c r="E109" s="313"/>
      <c r="F109" s="313"/>
      <c r="G109" s="313"/>
      <c r="H109" s="313"/>
      <c r="I109" s="313"/>
      <c r="J109" s="313"/>
      <c r="K109" s="313"/>
      <c r="L109" s="313"/>
      <c r="M109" s="313"/>
    </row>
    <row r="110" spans="4:13" ht="24.75" customHeight="1">
      <c r="D110" s="313"/>
      <c r="E110" s="313"/>
      <c r="F110" s="313"/>
      <c r="G110" s="313"/>
      <c r="H110" s="313"/>
      <c r="I110" s="313"/>
      <c r="J110" s="313"/>
      <c r="K110" s="313"/>
      <c r="L110" s="313"/>
      <c r="M110" s="313"/>
    </row>
    <row r="111" spans="4:13" ht="24.75" customHeight="1">
      <c r="D111" s="313"/>
      <c r="E111" s="313"/>
      <c r="F111" s="313"/>
      <c r="G111" s="313"/>
      <c r="H111" s="313"/>
      <c r="I111" s="313"/>
      <c r="J111" s="313"/>
      <c r="K111" s="313"/>
      <c r="L111" s="313"/>
      <c r="M111" s="313"/>
    </row>
    <row r="112" spans="4:13" ht="24.75" customHeight="1">
      <c r="D112" s="313"/>
      <c r="E112" s="313"/>
      <c r="F112" s="313"/>
      <c r="G112" s="313"/>
      <c r="H112" s="313"/>
      <c r="I112" s="313"/>
      <c r="J112" s="313"/>
      <c r="K112" s="313"/>
      <c r="L112" s="313"/>
      <c r="M112" s="313"/>
    </row>
    <row r="113" spans="4:13" ht="24.75" customHeight="1">
      <c r="D113" s="313"/>
      <c r="E113" s="313"/>
      <c r="F113" s="313"/>
      <c r="G113" s="313"/>
      <c r="H113" s="313"/>
      <c r="I113" s="313"/>
      <c r="J113" s="313"/>
      <c r="K113" s="313"/>
      <c r="L113" s="313"/>
      <c r="M113" s="313"/>
    </row>
    <row r="114" spans="4:13" ht="24.75" customHeight="1">
      <c r="D114" s="313"/>
      <c r="E114" s="313"/>
      <c r="F114" s="313"/>
      <c r="G114" s="313"/>
      <c r="H114" s="313"/>
      <c r="I114" s="313"/>
      <c r="J114" s="313"/>
      <c r="K114" s="313"/>
      <c r="L114" s="313"/>
      <c r="M114" s="313"/>
    </row>
    <row r="115" spans="4:13" ht="24.75" customHeight="1">
      <c r="D115" s="313"/>
      <c r="E115" s="313"/>
      <c r="F115" s="313"/>
      <c r="G115" s="313"/>
      <c r="H115" s="313"/>
      <c r="I115" s="313"/>
      <c r="J115" s="313"/>
      <c r="K115" s="313"/>
      <c r="L115" s="313"/>
      <c r="M115" s="313"/>
    </row>
    <row r="116" spans="4:13" ht="24.75" customHeight="1">
      <c r="D116" s="313"/>
      <c r="E116" s="313"/>
      <c r="F116" s="313"/>
      <c r="G116" s="313"/>
      <c r="H116" s="313"/>
      <c r="I116" s="313"/>
      <c r="J116" s="313"/>
      <c r="K116" s="313"/>
      <c r="L116" s="313"/>
      <c r="M116" s="313"/>
    </row>
    <row r="117" spans="4:13" ht="24.75" customHeight="1">
      <c r="D117" s="313"/>
      <c r="E117" s="313"/>
      <c r="F117" s="313"/>
      <c r="G117" s="313"/>
      <c r="H117" s="313"/>
      <c r="I117" s="313"/>
      <c r="J117" s="313"/>
      <c r="K117" s="313"/>
      <c r="L117" s="313"/>
      <c r="M117" s="313"/>
    </row>
    <row r="118" spans="4:13" ht="24.75" customHeight="1"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</row>
    <row r="119" spans="4:13" ht="24.75" customHeight="1">
      <c r="D119" s="313"/>
      <c r="E119" s="313"/>
      <c r="F119" s="313"/>
      <c r="G119" s="313"/>
      <c r="H119" s="313"/>
      <c r="I119" s="313"/>
      <c r="J119" s="313"/>
      <c r="K119" s="313"/>
      <c r="L119" s="313"/>
      <c r="M119" s="313"/>
    </row>
    <row r="120" spans="4:13" ht="24.75" customHeight="1">
      <c r="D120" s="313"/>
      <c r="E120" s="313"/>
      <c r="F120" s="313"/>
      <c r="G120" s="313"/>
      <c r="H120" s="313"/>
      <c r="I120" s="313"/>
      <c r="J120" s="313"/>
      <c r="K120" s="313"/>
      <c r="L120" s="313"/>
      <c r="M120" s="313"/>
    </row>
    <row r="121" spans="4:13" ht="24.75" customHeight="1">
      <c r="D121" s="313"/>
      <c r="E121" s="313"/>
      <c r="F121" s="313"/>
      <c r="G121" s="313"/>
      <c r="H121" s="313"/>
      <c r="I121" s="313"/>
      <c r="J121" s="313"/>
      <c r="K121" s="313"/>
      <c r="L121" s="313"/>
      <c r="M121" s="313"/>
    </row>
    <row r="122" spans="4:13" ht="24.75" customHeight="1">
      <c r="D122" s="313"/>
      <c r="E122" s="313"/>
      <c r="F122" s="313"/>
      <c r="G122" s="313"/>
      <c r="H122" s="313"/>
      <c r="I122" s="313"/>
      <c r="J122" s="313"/>
      <c r="K122" s="313"/>
      <c r="L122" s="313"/>
      <c r="M122" s="313"/>
    </row>
    <row r="123" spans="4:13" ht="24.75" customHeight="1">
      <c r="D123" s="313"/>
      <c r="E123" s="313"/>
      <c r="F123" s="313"/>
      <c r="G123" s="313"/>
      <c r="H123" s="313"/>
      <c r="I123" s="313"/>
      <c r="J123" s="313"/>
      <c r="K123" s="313"/>
      <c r="L123" s="313"/>
      <c r="M123" s="313"/>
    </row>
    <row r="124" spans="4:13" ht="24.75" customHeight="1">
      <c r="D124" s="313"/>
      <c r="E124" s="313"/>
      <c r="F124" s="313"/>
      <c r="G124" s="313"/>
      <c r="H124" s="313"/>
      <c r="I124" s="313"/>
      <c r="J124" s="313"/>
      <c r="K124" s="313"/>
      <c r="L124" s="313"/>
      <c r="M124" s="313"/>
    </row>
    <row r="125" spans="4:13" ht="24.75" customHeight="1">
      <c r="D125" s="313"/>
      <c r="E125" s="313"/>
      <c r="F125" s="313"/>
      <c r="G125" s="313"/>
      <c r="H125" s="313"/>
      <c r="I125" s="313"/>
      <c r="J125" s="313"/>
      <c r="K125" s="313"/>
      <c r="L125" s="313"/>
      <c r="M125" s="313"/>
    </row>
    <row r="126" spans="4:13" ht="24.75" customHeight="1">
      <c r="D126" s="313"/>
      <c r="E126" s="313"/>
      <c r="F126" s="313"/>
      <c r="G126" s="313"/>
      <c r="H126" s="313"/>
      <c r="I126" s="313"/>
      <c r="J126" s="313"/>
      <c r="K126" s="313"/>
      <c r="L126" s="313"/>
      <c r="M126" s="313"/>
    </row>
    <row r="127" spans="4:13" ht="24.75" customHeight="1">
      <c r="D127" s="313"/>
      <c r="E127" s="313"/>
      <c r="F127" s="313"/>
      <c r="G127" s="313"/>
      <c r="H127" s="313"/>
      <c r="I127" s="313"/>
      <c r="J127" s="313"/>
      <c r="K127" s="313"/>
      <c r="L127" s="313"/>
      <c r="M127" s="313"/>
    </row>
    <row r="128" spans="4:13" ht="24.75" customHeight="1">
      <c r="D128" s="313"/>
      <c r="E128" s="313"/>
      <c r="F128" s="313"/>
      <c r="G128" s="313"/>
      <c r="H128" s="313"/>
      <c r="I128" s="313"/>
      <c r="J128" s="313"/>
      <c r="K128" s="313"/>
      <c r="L128" s="313"/>
      <c r="M128" s="313"/>
    </row>
    <row r="129" spans="4:13" ht="24.75" customHeight="1">
      <c r="D129" s="313"/>
      <c r="E129" s="313"/>
      <c r="F129" s="313"/>
      <c r="G129" s="313"/>
      <c r="H129" s="313"/>
      <c r="I129" s="313"/>
      <c r="J129" s="313"/>
      <c r="K129" s="313"/>
      <c r="L129" s="313"/>
      <c r="M129" s="313"/>
    </row>
    <row r="130" spans="4:13" ht="24.75" customHeight="1">
      <c r="D130" s="313"/>
      <c r="E130" s="313"/>
      <c r="F130" s="313"/>
      <c r="G130" s="313"/>
      <c r="H130" s="313"/>
      <c r="I130" s="313"/>
      <c r="J130" s="313"/>
      <c r="K130" s="313"/>
      <c r="L130" s="313"/>
      <c r="M130" s="313"/>
    </row>
  </sheetData>
  <sheetProtection/>
  <mergeCells count="13">
    <mergeCell ref="K7:K8"/>
    <mergeCell ref="L7:L8"/>
    <mergeCell ref="M7:M8"/>
    <mergeCell ref="A1:M1"/>
    <mergeCell ref="A2:M2"/>
    <mergeCell ref="A3:M3"/>
    <mergeCell ref="A4:M4"/>
    <mergeCell ref="A6:A8"/>
    <mergeCell ref="B6:B7"/>
    <mergeCell ref="E6:F6"/>
    <mergeCell ref="G6:I6"/>
    <mergeCell ref="J6:M6"/>
    <mergeCell ref="J7:J8"/>
  </mergeCells>
  <printOptions horizontalCentered="1"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3.00390625" style="340" bestFit="1" customWidth="1"/>
    <col min="2" max="2" width="13.00390625" style="340" bestFit="1" customWidth="1"/>
    <col min="3" max="3" width="13.28125" style="340" bestFit="1" customWidth="1"/>
    <col min="4" max="5" width="13.421875" style="340" bestFit="1" customWidth="1"/>
    <col min="6" max="6" width="12.7109375" style="340" bestFit="1" customWidth="1"/>
    <col min="7" max="7" width="9.421875" style="340" customWidth="1"/>
    <col min="8" max="8" width="9.28125" style="340" bestFit="1" customWidth="1"/>
    <col min="9" max="9" width="9.28125" style="340" customWidth="1"/>
    <col min="10" max="16384" width="9.140625" style="340" customWidth="1"/>
  </cols>
  <sheetData>
    <row r="1" spans="1:8" ht="12.75">
      <c r="A1" s="1432" t="s">
        <v>286</v>
      </c>
      <c r="B1" s="1432"/>
      <c r="C1" s="1432"/>
      <c r="D1" s="1432"/>
      <c r="E1" s="1432"/>
      <c r="F1" s="1432"/>
      <c r="G1" s="1432"/>
      <c r="H1" s="1432"/>
    </row>
    <row r="2" spans="1:8" ht="15.75">
      <c r="A2" s="1433" t="s">
        <v>287</v>
      </c>
      <c r="B2" s="1433"/>
      <c r="C2" s="1433"/>
      <c r="D2" s="1433"/>
      <c r="E2" s="1433"/>
      <c r="F2" s="1433"/>
      <c r="G2" s="1433"/>
      <c r="H2" s="1433"/>
    </row>
    <row r="3" spans="1:8" ht="17.25" customHeight="1" thickBot="1">
      <c r="A3" s="341" t="s">
        <v>247</v>
      </c>
      <c r="B3" s="341"/>
      <c r="C3" s="341"/>
      <c r="D3" s="341"/>
      <c r="E3" s="342"/>
      <c r="F3" s="342"/>
      <c r="G3" s="341"/>
      <c r="H3" s="343" t="s">
        <v>59</v>
      </c>
    </row>
    <row r="4" spans="1:8" ht="15" customHeight="1" thickTop="1">
      <c r="A4" s="1434"/>
      <c r="B4" s="1436" t="s">
        <v>41</v>
      </c>
      <c r="C4" s="1436"/>
      <c r="D4" s="1437" t="s">
        <v>288</v>
      </c>
      <c r="E4" s="1437"/>
      <c r="F4" s="344" t="s">
        <v>142</v>
      </c>
      <c r="G4" s="1438" t="s">
        <v>106</v>
      </c>
      <c r="H4" s="1439"/>
    </row>
    <row r="5" spans="1:8" ht="15" customHeight="1">
      <c r="A5" s="1435"/>
      <c r="B5" s="345" t="s">
        <v>44</v>
      </c>
      <c r="C5" s="346" t="s">
        <v>136</v>
      </c>
      <c r="D5" s="345" t="s">
        <v>44</v>
      </c>
      <c r="E5" s="346" t="str">
        <f>C5</f>
        <v>Seven Months</v>
      </c>
      <c r="F5" s="346" t="str">
        <f>E5</f>
        <v>Seven Months</v>
      </c>
      <c r="G5" s="347" t="s">
        <v>288</v>
      </c>
      <c r="H5" s="348" t="s">
        <v>142</v>
      </c>
    </row>
    <row r="6" spans="1:8" ht="12.75">
      <c r="A6" s="349"/>
      <c r="B6" s="350"/>
      <c r="C6" s="350"/>
      <c r="D6" s="350"/>
      <c r="E6" s="350"/>
      <c r="F6" s="350"/>
      <c r="G6" s="351"/>
      <c r="H6" s="352"/>
    </row>
    <row r="7" spans="1:8" ht="12.75">
      <c r="A7" s="353" t="s">
        <v>289</v>
      </c>
      <c r="B7" s="354">
        <v>85319.1</v>
      </c>
      <c r="C7" s="354">
        <v>50186.525173</v>
      </c>
      <c r="D7" s="354">
        <v>70117.12080399999</v>
      </c>
      <c r="E7" s="354">
        <v>36600.928788</v>
      </c>
      <c r="F7" s="354">
        <v>42179.92318900001</v>
      </c>
      <c r="G7" s="355">
        <v>-27.070207268123355</v>
      </c>
      <c r="H7" s="356">
        <v>15.24276728963541</v>
      </c>
    </row>
    <row r="8" spans="1:8" ht="15" customHeight="1">
      <c r="A8" s="357"/>
      <c r="B8" s="354"/>
      <c r="C8" s="358"/>
      <c r="D8" s="358"/>
      <c r="E8" s="358"/>
      <c r="F8" s="358"/>
      <c r="G8" s="355"/>
      <c r="H8" s="356"/>
    </row>
    <row r="9" spans="1:8" ht="15" customHeight="1">
      <c r="A9" s="357" t="s">
        <v>290</v>
      </c>
      <c r="B9" s="359">
        <v>55864.6</v>
      </c>
      <c r="C9" s="360">
        <v>31710.709292000007</v>
      </c>
      <c r="D9" s="360">
        <v>39493.688893</v>
      </c>
      <c r="E9" s="360">
        <v>20424.940645</v>
      </c>
      <c r="F9" s="360">
        <v>24144.307734</v>
      </c>
      <c r="G9" s="361">
        <v>-35.58977045602441</v>
      </c>
      <c r="H9" s="362">
        <v>18.209928506746962</v>
      </c>
    </row>
    <row r="10" spans="1:8" ht="15" customHeight="1">
      <c r="A10" s="357" t="s">
        <v>291</v>
      </c>
      <c r="B10" s="359">
        <v>2229.9</v>
      </c>
      <c r="C10" s="360">
        <v>1800.0068069999998</v>
      </c>
      <c r="D10" s="360">
        <v>1681.5272220000002</v>
      </c>
      <c r="E10" s="360">
        <v>666.540349</v>
      </c>
      <c r="F10" s="360">
        <v>1027.6445070000002</v>
      </c>
      <c r="G10" s="361">
        <v>-62.97012064577153</v>
      </c>
      <c r="H10" s="362">
        <v>54.175888757786254</v>
      </c>
    </row>
    <row r="11" spans="1:8" ht="15" customHeight="1">
      <c r="A11" s="363" t="s">
        <v>292</v>
      </c>
      <c r="B11" s="364">
        <v>27224.6</v>
      </c>
      <c r="C11" s="364">
        <v>16675.809074</v>
      </c>
      <c r="D11" s="364">
        <v>28941.904689</v>
      </c>
      <c r="E11" s="364">
        <v>15509.447794</v>
      </c>
      <c r="F11" s="364">
        <v>17007.970948000002</v>
      </c>
      <c r="G11" s="365">
        <v>-6.99433097863016</v>
      </c>
      <c r="H11" s="366">
        <v>9.662001986812967</v>
      </c>
    </row>
    <row r="12" spans="1:8" ht="15" customHeight="1">
      <c r="A12" s="349"/>
      <c r="B12" s="359"/>
      <c r="C12" s="358"/>
      <c r="D12" s="358"/>
      <c r="E12" s="358"/>
      <c r="F12" s="358"/>
      <c r="G12" s="355"/>
      <c r="H12" s="356"/>
    </row>
    <row r="13" spans="1:8" ht="12.75">
      <c r="A13" s="353" t="s">
        <v>293</v>
      </c>
      <c r="B13" s="354">
        <v>774684.2000000001</v>
      </c>
      <c r="C13" s="354">
        <v>441275.954618</v>
      </c>
      <c r="D13" s="354">
        <v>773599.123367</v>
      </c>
      <c r="E13" s="354">
        <v>345828.29735500005</v>
      </c>
      <c r="F13" s="354">
        <v>556158.333821</v>
      </c>
      <c r="G13" s="355">
        <v>-21.62992482688668</v>
      </c>
      <c r="H13" s="356">
        <v>60.81920943851847</v>
      </c>
    </row>
    <row r="14" spans="1:8" ht="15" customHeight="1">
      <c r="A14" s="357"/>
      <c r="B14" s="354"/>
      <c r="C14" s="358"/>
      <c r="D14" s="358"/>
      <c r="E14" s="358"/>
      <c r="F14" s="358"/>
      <c r="G14" s="355"/>
      <c r="H14" s="356"/>
    </row>
    <row r="15" spans="1:8" ht="15" customHeight="1">
      <c r="A15" s="357" t="s">
        <v>294</v>
      </c>
      <c r="B15" s="359">
        <v>491655.9</v>
      </c>
      <c r="C15" s="360">
        <v>277340.90405</v>
      </c>
      <c r="D15" s="360">
        <v>477212.567633</v>
      </c>
      <c r="E15" s="360">
        <v>202123.519141</v>
      </c>
      <c r="F15" s="360">
        <v>364123.170927</v>
      </c>
      <c r="G15" s="361">
        <v>-27.12091285872478</v>
      </c>
      <c r="H15" s="362">
        <v>80.1488379355745</v>
      </c>
    </row>
    <row r="16" spans="1:8" ht="15" customHeight="1">
      <c r="A16" s="357" t="s">
        <v>295</v>
      </c>
      <c r="B16" s="359">
        <v>100166.4</v>
      </c>
      <c r="C16" s="360">
        <v>63868.02134399999</v>
      </c>
      <c r="D16" s="367">
        <v>115694.31763999996</v>
      </c>
      <c r="E16" s="360">
        <v>56046.871224999995</v>
      </c>
      <c r="F16" s="360">
        <v>73913.5965</v>
      </c>
      <c r="G16" s="361">
        <v>-12.245799939338099</v>
      </c>
      <c r="H16" s="362">
        <v>31.878184962857404</v>
      </c>
    </row>
    <row r="17" spans="1:8" ht="15" customHeight="1">
      <c r="A17" s="363" t="s">
        <v>296</v>
      </c>
      <c r="B17" s="364">
        <v>182861.9</v>
      </c>
      <c r="C17" s="364">
        <v>100067.029224</v>
      </c>
      <c r="D17" s="364">
        <v>180692.238094</v>
      </c>
      <c r="E17" s="364">
        <v>87657.90698900001</v>
      </c>
      <c r="F17" s="364">
        <v>118121.566394</v>
      </c>
      <c r="G17" s="365">
        <v>-12.400810068241526</v>
      </c>
      <c r="H17" s="366">
        <v>34.752893893328775</v>
      </c>
    </row>
    <row r="18" spans="1:8" ht="12.75">
      <c r="A18" s="349"/>
      <c r="B18" s="354"/>
      <c r="C18" s="354"/>
      <c r="D18" s="354"/>
      <c r="E18" s="354"/>
      <c r="F18" s="354"/>
      <c r="G18" s="355"/>
      <c r="H18" s="356"/>
    </row>
    <row r="19" spans="1:8" ht="12.75">
      <c r="A19" s="353" t="s">
        <v>297</v>
      </c>
      <c r="B19" s="354">
        <v>-689365.1000000001</v>
      </c>
      <c r="C19" s="354">
        <v>-391089.429445</v>
      </c>
      <c r="D19" s="354">
        <v>-703482.0025630001</v>
      </c>
      <c r="E19" s="354">
        <v>-309227.368567</v>
      </c>
      <c r="F19" s="354">
        <v>-513978.41063199996</v>
      </c>
      <c r="G19" s="355">
        <v>-20.931800942350065</v>
      </c>
      <c r="H19" s="356">
        <v>66.21375171733439</v>
      </c>
    </row>
    <row r="20" spans="1:8" ht="15" customHeight="1">
      <c r="A20" s="357"/>
      <c r="B20" s="359"/>
      <c r="C20" s="359"/>
      <c r="D20" s="359"/>
      <c r="E20" s="359"/>
      <c r="F20" s="359"/>
      <c r="G20" s="355"/>
      <c r="H20" s="356"/>
    </row>
    <row r="21" spans="1:8" ht="15" customHeight="1">
      <c r="A21" s="357" t="s">
        <v>298</v>
      </c>
      <c r="B21" s="359">
        <v>-435791.30000000005</v>
      </c>
      <c r="C21" s="359">
        <v>-245630.194758</v>
      </c>
      <c r="D21" s="359">
        <v>-437718.87874</v>
      </c>
      <c r="E21" s="359">
        <v>-181698.578496</v>
      </c>
      <c r="F21" s="359">
        <v>-339978.86319299997</v>
      </c>
      <c r="G21" s="361">
        <v>-26.02758847501903</v>
      </c>
      <c r="H21" s="362">
        <v>87.11146009350009</v>
      </c>
    </row>
    <row r="22" spans="1:8" ht="15" customHeight="1">
      <c r="A22" s="357" t="s">
        <v>299</v>
      </c>
      <c r="B22" s="359">
        <v>-97936.5</v>
      </c>
      <c r="C22" s="359">
        <v>-62068.014536999995</v>
      </c>
      <c r="D22" s="359">
        <v>-114012.79041799996</v>
      </c>
      <c r="E22" s="359">
        <v>-55380.33087599999</v>
      </c>
      <c r="F22" s="359">
        <v>-72885.951993</v>
      </c>
      <c r="G22" s="361">
        <v>-10.774766537784672</v>
      </c>
      <c r="H22" s="362">
        <v>31.609816770860732</v>
      </c>
    </row>
    <row r="23" spans="1:8" ht="15" customHeight="1">
      <c r="A23" s="363" t="s">
        <v>300</v>
      </c>
      <c r="B23" s="368">
        <v>-155637.3</v>
      </c>
      <c r="C23" s="368">
        <v>-83391.22015</v>
      </c>
      <c r="D23" s="368">
        <v>-151750.333405</v>
      </c>
      <c r="E23" s="368">
        <v>-72148.459195</v>
      </c>
      <c r="F23" s="368">
        <v>-101113.59544599999</v>
      </c>
      <c r="G23" s="365">
        <v>-13.481948021358932</v>
      </c>
      <c r="H23" s="366">
        <v>40.146576342973816</v>
      </c>
    </row>
    <row r="24" spans="1:8" ht="12.75">
      <c r="A24" s="349"/>
      <c r="B24" s="359"/>
      <c r="C24" s="359"/>
      <c r="D24" s="359"/>
      <c r="E24" s="359"/>
      <c r="F24" s="359"/>
      <c r="G24" s="355"/>
      <c r="H24" s="356"/>
    </row>
    <row r="25" spans="1:8" ht="12.75">
      <c r="A25" s="353" t="s">
        <v>301</v>
      </c>
      <c r="B25" s="354">
        <v>860003.3</v>
      </c>
      <c r="C25" s="354">
        <v>491462.47979099996</v>
      </c>
      <c r="D25" s="354">
        <v>843716.284171</v>
      </c>
      <c r="E25" s="354">
        <v>382429.226143</v>
      </c>
      <c r="F25" s="354">
        <v>598338.2570100001</v>
      </c>
      <c r="G25" s="355">
        <v>-22.185468500945916</v>
      </c>
      <c r="H25" s="356">
        <v>56.45725172329432</v>
      </c>
    </row>
    <row r="26" spans="1:8" ht="15" customHeight="1">
      <c r="A26" s="357"/>
      <c r="B26" s="359"/>
      <c r="C26" s="359"/>
      <c r="D26" s="359"/>
      <c r="E26" s="359"/>
      <c r="F26" s="359"/>
      <c r="G26" s="355"/>
      <c r="H26" s="356"/>
    </row>
    <row r="27" spans="1:8" ht="15" customHeight="1">
      <c r="A27" s="357" t="s">
        <v>298</v>
      </c>
      <c r="B27" s="359">
        <v>547520.5</v>
      </c>
      <c r="C27" s="359">
        <v>309051.613342</v>
      </c>
      <c r="D27" s="359">
        <v>516706.296526</v>
      </c>
      <c r="E27" s="359">
        <v>222548.459786</v>
      </c>
      <c r="F27" s="359">
        <v>388267.47866100003</v>
      </c>
      <c r="G27" s="361">
        <v>-27.989872830812445</v>
      </c>
      <c r="H27" s="362">
        <v>74.46423984886417</v>
      </c>
    </row>
    <row r="28" spans="1:8" ht="15" customHeight="1">
      <c r="A28" s="357" t="s">
        <v>299</v>
      </c>
      <c r="B28" s="359">
        <v>102396.29999999999</v>
      </c>
      <c r="C28" s="359">
        <v>65668.02815099999</v>
      </c>
      <c r="D28" s="359">
        <v>117375.84486199997</v>
      </c>
      <c r="E28" s="359">
        <v>56713.411574</v>
      </c>
      <c r="F28" s="359">
        <v>74941.241007</v>
      </c>
      <c r="G28" s="361">
        <v>-13.636189221959512</v>
      </c>
      <c r="H28" s="362">
        <v>32.14024500927127</v>
      </c>
    </row>
    <row r="29" spans="1:8" ht="15" customHeight="1" thickBot="1">
      <c r="A29" s="369" t="s">
        <v>300</v>
      </c>
      <c r="B29" s="370">
        <v>210086.5</v>
      </c>
      <c r="C29" s="370">
        <v>116742.838298</v>
      </c>
      <c r="D29" s="370">
        <v>209634.142783</v>
      </c>
      <c r="E29" s="370">
        <v>103167.35478300002</v>
      </c>
      <c r="F29" s="370">
        <v>135129.537342</v>
      </c>
      <c r="G29" s="371">
        <v>-11.628536459210409</v>
      </c>
      <c r="H29" s="372">
        <v>30.98090730951523</v>
      </c>
    </row>
    <row r="30" spans="1:8" ht="13.5" thickTop="1">
      <c r="A30" s="341"/>
      <c r="B30" s="373"/>
      <c r="C30" s="373"/>
      <c r="D30" s="373"/>
      <c r="E30" s="373"/>
      <c r="F30" s="373"/>
      <c r="G30" s="341"/>
      <c r="H30" s="341"/>
    </row>
    <row r="31" spans="1:8" ht="12.75">
      <c r="A31" s="341"/>
      <c r="B31" s="342"/>
      <c r="C31" s="342"/>
      <c r="D31" s="342"/>
      <c r="E31" s="342"/>
      <c r="F31" s="342"/>
      <c r="G31" s="341"/>
      <c r="H31" s="341"/>
    </row>
    <row r="32" spans="1:9" ht="12.75">
      <c r="A32" s="341"/>
      <c r="B32" s="373"/>
      <c r="C32" s="373"/>
      <c r="D32" s="373"/>
      <c r="E32" s="374"/>
      <c r="F32" s="374"/>
      <c r="G32" s="341"/>
      <c r="H32" s="341"/>
      <c r="I32" s="375"/>
    </row>
    <row r="33" spans="1:9" ht="15" customHeight="1">
      <c r="A33" s="376" t="s">
        <v>302</v>
      </c>
      <c r="B33" s="377">
        <v>11.013402921934183</v>
      </c>
      <c r="C33" s="377">
        <v>11.37304778286527</v>
      </c>
      <c r="D33" s="377">
        <v>9.063754969896081</v>
      </c>
      <c r="E33" s="377">
        <v>10.583555211628148</v>
      </c>
      <c r="F33" s="377">
        <v>7.584157356630684</v>
      </c>
      <c r="G33" s="341"/>
      <c r="H33" s="341"/>
      <c r="I33" s="378"/>
    </row>
    <row r="34" spans="1:10" ht="15" customHeight="1">
      <c r="A34" s="379" t="s">
        <v>215</v>
      </c>
      <c r="B34" s="377">
        <v>11.362538486259634</v>
      </c>
      <c r="C34" s="377">
        <v>11.433837861249305</v>
      </c>
      <c r="D34" s="377">
        <v>8.27591306610139</v>
      </c>
      <c r="E34" s="377">
        <v>10.105177631877513</v>
      </c>
      <c r="F34" s="377">
        <v>6.630807831463296</v>
      </c>
      <c r="G34" s="341"/>
      <c r="H34" s="341"/>
      <c r="I34" s="378"/>
      <c r="J34" s="378"/>
    </row>
    <row r="35" spans="1:10" ht="15" customHeight="1">
      <c r="A35" s="380" t="s">
        <v>303</v>
      </c>
      <c r="B35" s="381">
        <v>2.2262364958292267</v>
      </c>
      <c r="C35" s="381">
        <v>2.8183224861546448</v>
      </c>
      <c r="D35" s="381">
        <v>1.4534224811561807</v>
      </c>
      <c r="E35" s="381">
        <v>1.189255233042672</v>
      </c>
      <c r="F35" s="381">
        <v>1.3903321657470695</v>
      </c>
      <c r="G35" s="341"/>
      <c r="H35" s="341"/>
      <c r="I35" s="378"/>
      <c r="J35" s="378"/>
    </row>
    <row r="36" spans="1:10" ht="15" customHeight="1">
      <c r="A36" s="382" t="s">
        <v>304</v>
      </c>
      <c r="B36" s="383">
        <v>14.888045313253045</v>
      </c>
      <c r="C36" s="383">
        <v>16.6646388958657</v>
      </c>
      <c r="D36" s="383">
        <v>16.01723737238995</v>
      </c>
      <c r="E36" s="383">
        <v>17.69315322113069</v>
      </c>
      <c r="F36" s="383">
        <v>14.39870081917905</v>
      </c>
      <c r="G36" s="341"/>
      <c r="H36" s="341"/>
      <c r="I36" s="378"/>
      <c r="J36" s="378"/>
    </row>
    <row r="37" spans="1:11" ht="15" customHeight="1">
      <c r="A37" s="384" t="s">
        <v>305</v>
      </c>
      <c r="B37" s="385"/>
      <c r="C37" s="385"/>
      <c r="D37" s="385"/>
      <c r="E37" s="385"/>
      <c r="F37" s="386"/>
      <c r="G37" s="341"/>
      <c r="H37" s="341"/>
      <c r="K37" s="340" t="s">
        <v>246</v>
      </c>
    </row>
    <row r="38" spans="1:10" ht="15" customHeight="1">
      <c r="A38" s="387" t="s">
        <v>215</v>
      </c>
      <c r="B38" s="377">
        <v>65.47724419865256</v>
      </c>
      <c r="C38" s="377">
        <v>63.18570409624643</v>
      </c>
      <c r="D38" s="377">
        <v>56.325320845483006</v>
      </c>
      <c r="E38" s="377">
        <v>55.80443262329597</v>
      </c>
      <c r="F38" s="377">
        <v>57.241232104226626</v>
      </c>
      <c r="G38" s="341"/>
      <c r="H38" s="341"/>
      <c r="I38" s="378"/>
      <c r="J38" s="378"/>
    </row>
    <row r="39" spans="1:10" ht="15" customHeight="1">
      <c r="A39" s="380" t="s">
        <v>303</v>
      </c>
      <c r="B39" s="381">
        <v>2.6136486832606307</v>
      </c>
      <c r="C39" s="381">
        <v>3.586633664704068</v>
      </c>
      <c r="D39" s="381">
        <v>2.3981688964147883</v>
      </c>
      <c r="E39" s="381">
        <v>1.8211022809304565</v>
      </c>
      <c r="F39" s="381">
        <v>2.436335652853908</v>
      </c>
      <c r="G39" s="341"/>
      <c r="H39" s="341"/>
      <c r="I39" s="378"/>
      <c r="J39" s="378"/>
    </row>
    <row r="40" spans="1:10" ht="15" customHeight="1">
      <c r="A40" s="388" t="s">
        <v>304</v>
      </c>
      <c r="B40" s="383">
        <v>31.909107118086823</v>
      </c>
      <c r="C40" s="383">
        <v>33.227662239049515</v>
      </c>
      <c r="D40" s="383">
        <v>41.27651025810221</v>
      </c>
      <c r="E40" s="383">
        <v>42.37446509577357</v>
      </c>
      <c r="F40" s="383">
        <v>40.32243224291946</v>
      </c>
      <c r="G40" s="341"/>
      <c r="H40" s="341"/>
      <c r="I40" s="378"/>
      <c r="J40" s="378"/>
    </row>
    <row r="41" spans="1:8" ht="15" customHeight="1">
      <c r="A41" s="384" t="s">
        <v>306</v>
      </c>
      <c r="B41" s="385"/>
      <c r="C41" s="385"/>
      <c r="D41" s="385"/>
      <c r="E41" s="385"/>
      <c r="F41" s="386"/>
      <c r="G41" s="341"/>
      <c r="H41" s="341"/>
    </row>
    <row r="42" spans="1:9" ht="15" customHeight="1">
      <c r="A42" s="387" t="s">
        <v>215</v>
      </c>
      <c r="B42" s="389">
        <v>63.46533157618563</v>
      </c>
      <c r="C42" s="389">
        <v>62.849765809262394</v>
      </c>
      <c r="D42" s="389">
        <v>61.687321104827994</v>
      </c>
      <c r="E42" s="389">
        <v>58.446206018102664</v>
      </c>
      <c r="F42" s="389">
        <v>65.4711345284261</v>
      </c>
      <c r="G42" s="341"/>
      <c r="H42" s="341"/>
      <c r="I42" s="340" t="s">
        <v>247</v>
      </c>
    </row>
    <row r="43" spans="1:8" ht="15" customHeight="1">
      <c r="A43" s="390" t="s">
        <v>303</v>
      </c>
      <c r="B43" s="391">
        <v>12.929967727624636</v>
      </c>
      <c r="C43" s="391">
        <v>14.473487774625907</v>
      </c>
      <c r="D43" s="391">
        <v>14.955331663948584</v>
      </c>
      <c r="E43" s="391">
        <v>16.206560207381383</v>
      </c>
      <c r="F43" s="391">
        <v>13.290027678303057</v>
      </c>
      <c r="G43" s="341"/>
      <c r="H43" s="341"/>
    </row>
    <row r="44" spans="1:8" ht="15" customHeight="1">
      <c r="A44" s="388" t="s">
        <v>304</v>
      </c>
      <c r="B44" s="391">
        <v>23.60470069618972</v>
      </c>
      <c r="C44" s="391">
        <v>22.676746416111698</v>
      </c>
      <c r="D44" s="391">
        <v>23.35734723122341</v>
      </c>
      <c r="E44" s="391">
        <v>25.34723377451595</v>
      </c>
      <c r="F44" s="391">
        <v>21.23883779327085</v>
      </c>
      <c r="G44" s="341"/>
      <c r="H44" s="341"/>
    </row>
    <row r="45" spans="1:8" ht="15" customHeight="1">
      <c r="A45" s="384" t="s">
        <v>307</v>
      </c>
      <c r="B45" s="385"/>
      <c r="C45" s="385"/>
      <c r="D45" s="385"/>
      <c r="E45" s="385"/>
      <c r="F45" s="386"/>
      <c r="G45" s="341"/>
      <c r="H45" s="341"/>
    </row>
    <row r="46" spans="1:8" ht="15" customHeight="1">
      <c r="A46" s="387" t="s">
        <v>215</v>
      </c>
      <c r="B46" s="389">
        <v>63.21632773647803</v>
      </c>
      <c r="C46" s="389">
        <v>62.80665655079887</v>
      </c>
      <c r="D46" s="389">
        <v>62.221759891948956</v>
      </c>
      <c r="E46" s="389">
        <v>58.75889295893016</v>
      </c>
      <c r="F46" s="389">
        <v>66.14652603305925</v>
      </c>
      <c r="G46" s="341"/>
      <c r="H46" s="341"/>
    </row>
    <row r="47" spans="1:8" ht="15" customHeight="1">
      <c r="A47" s="390" t="s">
        <v>303</v>
      </c>
      <c r="B47" s="391">
        <v>14.206764256961858</v>
      </c>
      <c r="C47" s="391">
        <v>15.870542608395604</v>
      </c>
      <c r="D47" s="391">
        <v>16.20692333022368</v>
      </c>
      <c r="E47" s="391">
        <v>17.909259174774753</v>
      </c>
      <c r="F47" s="391">
        <v>14.180741931042922</v>
      </c>
      <c r="G47" s="341"/>
      <c r="H47" s="341"/>
    </row>
    <row r="48" spans="1:8" ht="15" customHeight="1">
      <c r="A48" s="388" t="s">
        <v>304</v>
      </c>
      <c r="B48" s="392">
        <v>22.576908006560124</v>
      </c>
      <c r="C48" s="392">
        <v>21.322800840805524</v>
      </c>
      <c r="D48" s="392">
        <v>21.57131677782736</v>
      </c>
      <c r="E48" s="392">
        <v>23.331847866295075</v>
      </c>
      <c r="F48" s="392">
        <v>19.672732035897837</v>
      </c>
      <c r="G48" s="341"/>
      <c r="H48" s="341"/>
    </row>
    <row r="49" spans="1:8" ht="15" customHeight="1">
      <c r="A49" s="384" t="s">
        <v>308</v>
      </c>
      <c r="B49" s="385"/>
      <c r="C49" s="385"/>
      <c r="D49" s="385"/>
      <c r="E49" s="385"/>
      <c r="F49" s="386"/>
      <c r="G49" s="341"/>
      <c r="H49" s="341"/>
    </row>
    <row r="50" spans="1:8" ht="15" customHeight="1">
      <c r="A50" s="387" t="s">
        <v>215</v>
      </c>
      <c r="B50" s="389">
        <v>63.66492913622561</v>
      </c>
      <c r="C50" s="389">
        <v>62.88407071755056</v>
      </c>
      <c r="D50" s="389">
        <v>61.24171150232864</v>
      </c>
      <c r="E50" s="389">
        <v>58.19337136717252</v>
      </c>
      <c r="F50" s="389">
        <v>64.8909666250057</v>
      </c>
      <c r="G50" s="341"/>
      <c r="H50" s="341"/>
    </row>
    <row r="51" spans="1:8" ht="15" customHeight="1">
      <c r="A51" s="390" t="s">
        <v>303</v>
      </c>
      <c r="B51" s="391">
        <v>11.906507719046203</v>
      </c>
      <c r="C51" s="391">
        <v>13.36175819137324</v>
      </c>
      <c r="D51" s="391">
        <v>13.911767315064358</v>
      </c>
      <c r="E51" s="391">
        <v>14.829779655175573</v>
      </c>
      <c r="F51" s="391">
        <v>12.52489542980159</v>
      </c>
      <c r="G51" s="341"/>
      <c r="H51" s="341"/>
    </row>
    <row r="52" spans="1:8" ht="15" customHeight="1">
      <c r="A52" s="388" t="s">
        <v>304</v>
      </c>
      <c r="B52" s="392">
        <v>24.428563144728173</v>
      </c>
      <c r="C52" s="392">
        <v>23.754171091076216</v>
      </c>
      <c r="D52" s="392">
        <v>24.84652118260699</v>
      </c>
      <c r="E52" s="392">
        <v>26.976848977651912</v>
      </c>
      <c r="F52" s="392">
        <v>22.58413794519269</v>
      </c>
      <c r="G52" s="341"/>
      <c r="H52" s="341"/>
    </row>
    <row r="53" spans="1:8" ht="15" customHeight="1">
      <c r="A53" s="384" t="s">
        <v>309</v>
      </c>
      <c r="B53" s="385"/>
      <c r="C53" s="385"/>
      <c r="D53" s="385"/>
      <c r="E53" s="385"/>
      <c r="F53" s="386"/>
      <c r="G53" s="341"/>
      <c r="H53" s="341"/>
    </row>
    <row r="54" spans="1:8" ht="15" customHeight="1">
      <c r="A54" s="380" t="s">
        <v>310</v>
      </c>
      <c r="B54" s="393">
        <v>9.920786708681408</v>
      </c>
      <c r="C54" s="393">
        <v>10.211669707592408</v>
      </c>
      <c r="D54" s="393">
        <v>8.310510648013056</v>
      </c>
      <c r="E54" s="393">
        <v>9.570641124147237</v>
      </c>
      <c r="F54" s="394">
        <v>7.049511324878405</v>
      </c>
      <c r="G54" s="341"/>
      <c r="H54" s="341"/>
    </row>
    <row r="55" spans="1:8" ht="15" customHeight="1">
      <c r="A55" s="382" t="s">
        <v>311</v>
      </c>
      <c r="B55" s="395">
        <v>90.0792132913186</v>
      </c>
      <c r="C55" s="395">
        <v>89.78833029240761</v>
      </c>
      <c r="D55" s="395">
        <v>91.68948935198695</v>
      </c>
      <c r="E55" s="395">
        <v>90.42935887585277</v>
      </c>
      <c r="F55" s="396">
        <v>92.95048867512158</v>
      </c>
      <c r="G55" s="341"/>
      <c r="H55" s="341"/>
    </row>
    <row r="56" spans="1:8" ht="12.75">
      <c r="A56" s="397" t="s">
        <v>312</v>
      </c>
      <c r="B56" s="341"/>
      <c r="C56" s="341"/>
      <c r="D56" s="341"/>
      <c r="E56" s="341"/>
      <c r="F56" s="341"/>
      <c r="G56" s="341"/>
      <c r="H56" s="341"/>
    </row>
    <row r="57" spans="1:8" ht="12.75">
      <c r="A57" s="341" t="s">
        <v>313</v>
      </c>
      <c r="B57" s="341"/>
      <c r="C57" s="341"/>
      <c r="D57" s="341"/>
      <c r="E57" s="341"/>
      <c r="F57" s="341"/>
      <c r="G57" s="341"/>
      <c r="H57" s="341"/>
    </row>
    <row r="58" spans="1:8" ht="12.75">
      <c r="A58" s="341" t="s">
        <v>314</v>
      </c>
      <c r="B58" s="341"/>
      <c r="C58" s="341"/>
      <c r="D58" s="341"/>
      <c r="E58" s="341"/>
      <c r="F58" s="341"/>
      <c r="G58" s="341"/>
      <c r="H58" s="341"/>
    </row>
    <row r="59" ht="12.75">
      <c r="H59" s="340" t="s">
        <v>247</v>
      </c>
    </row>
  </sheetData>
  <sheetProtection/>
  <mergeCells count="6">
    <mergeCell ref="A1:H1"/>
    <mergeCell ref="A2:H2"/>
    <mergeCell ref="A4:A5"/>
    <mergeCell ref="B4:C4"/>
    <mergeCell ref="D4:E4"/>
    <mergeCell ref="G4:H4"/>
  </mergeCells>
  <printOptions horizontalCentered="1"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3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9.140625" style="42" customWidth="1"/>
    <col min="2" max="2" width="5.00390625" style="42" customWidth="1"/>
    <col min="3" max="3" width="20.7109375" style="42" customWidth="1"/>
    <col min="4" max="7" width="10.7109375" style="42" customWidth="1"/>
    <col min="8" max="8" width="9.7109375" style="42" customWidth="1"/>
    <col min="9" max="9" width="8.7109375" style="42" customWidth="1"/>
    <col min="10" max="10" width="9.140625" style="42" customWidth="1"/>
    <col min="11" max="16384" width="9.140625" style="42" customWidth="1"/>
  </cols>
  <sheetData>
    <row r="1" spans="2:8" ht="15" customHeight="1">
      <c r="B1" s="1440" t="s">
        <v>315</v>
      </c>
      <c r="C1" s="1441"/>
      <c r="D1" s="1441"/>
      <c r="E1" s="1441"/>
      <c r="F1" s="1441"/>
      <c r="G1" s="1441"/>
      <c r="H1" s="1442"/>
    </row>
    <row r="2" spans="2:8" ht="15" customHeight="1">
      <c r="B2" s="1443" t="s">
        <v>316</v>
      </c>
      <c r="C2" s="1444"/>
      <c r="D2" s="1444"/>
      <c r="E2" s="1444"/>
      <c r="F2" s="1444"/>
      <c r="G2" s="1444"/>
      <c r="H2" s="1445"/>
    </row>
    <row r="3" spans="2:8" ht="15" customHeight="1" thickBot="1">
      <c r="B3" s="1446" t="s">
        <v>59</v>
      </c>
      <c r="C3" s="1447"/>
      <c r="D3" s="1447"/>
      <c r="E3" s="1447"/>
      <c r="F3" s="1447"/>
      <c r="G3" s="1447"/>
      <c r="H3" s="1448"/>
    </row>
    <row r="4" spans="2:8" ht="15" customHeight="1" thickTop="1">
      <c r="B4" s="398"/>
      <c r="C4" s="399"/>
      <c r="D4" s="1449" t="str">
        <f>Direction!F5</f>
        <v>Seven Months</v>
      </c>
      <c r="E4" s="1449"/>
      <c r="F4" s="1449"/>
      <c r="G4" s="1450" t="s">
        <v>106</v>
      </c>
      <c r="H4" s="1451"/>
    </row>
    <row r="5" spans="2:8" ht="15" customHeight="1">
      <c r="B5" s="400"/>
      <c r="C5" s="401"/>
      <c r="D5" s="402" t="s">
        <v>41</v>
      </c>
      <c r="E5" s="403" t="s">
        <v>317</v>
      </c>
      <c r="F5" s="403" t="s">
        <v>318</v>
      </c>
      <c r="G5" s="403" t="s">
        <v>317</v>
      </c>
      <c r="H5" s="404" t="s">
        <v>318</v>
      </c>
    </row>
    <row r="6" spans="2:8" ht="15" customHeight="1">
      <c r="B6" s="405"/>
      <c r="C6" s="406" t="s">
        <v>319</v>
      </c>
      <c r="D6" s="406">
        <v>26593.404719999995</v>
      </c>
      <c r="E6" s="406">
        <v>17595.359436000002</v>
      </c>
      <c r="F6" s="406">
        <v>20388.514310999995</v>
      </c>
      <c r="G6" s="406">
        <v>-33.83562721185854</v>
      </c>
      <c r="H6" s="407">
        <v>15.874383726911617</v>
      </c>
    </row>
    <row r="7" spans="2:8" ht="15" customHeight="1">
      <c r="B7" s="408">
        <v>1</v>
      </c>
      <c r="C7" s="409" t="s">
        <v>320</v>
      </c>
      <c r="D7" s="410">
        <v>277.079878</v>
      </c>
      <c r="E7" s="410">
        <v>74.173586</v>
      </c>
      <c r="F7" s="410">
        <v>151.167581</v>
      </c>
      <c r="G7" s="409">
        <v>-73.23025167493397</v>
      </c>
      <c r="H7" s="411">
        <v>103.80244390503114</v>
      </c>
    </row>
    <row r="8" spans="2:8" ht="15" customHeight="1">
      <c r="B8" s="408">
        <v>2</v>
      </c>
      <c r="C8" s="409" t="s">
        <v>321</v>
      </c>
      <c r="D8" s="410">
        <v>1.56869</v>
      </c>
      <c r="E8" s="410">
        <v>0</v>
      </c>
      <c r="F8" s="410">
        <v>0.002176</v>
      </c>
      <c r="G8" s="409">
        <v>-100</v>
      </c>
      <c r="H8" s="411" t="s">
        <v>103</v>
      </c>
    </row>
    <row r="9" spans="2:8" ht="15" customHeight="1">
      <c r="B9" s="408">
        <v>3</v>
      </c>
      <c r="C9" s="409" t="s">
        <v>322</v>
      </c>
      <c r="D9" s="410">
        <v>108.014043</v>
      </c>
      <c r="E9" s="410">
        <v>34.249515</v>
      </c>
      <c r="F9" s="410">
        <v>158.65729</v>
      </c>
      <c r="G9" s="409">
        <v>-68.29160908271899</v>
      </c>
      <c r="H9" s="411">
        <v>363.2395232458036</v>
      </c>
    </row>
    <row r="10" spans="2:8" ht="15" customHeight="1">
      <c r="B10" s="408">
        <v>4</v>
      </c>
      <c r="C10" s="409" t="s">
        <v>323</v>
      </c>
      <c r="D10" s="410">
        <v>0.816</v>
      </c>
      <c r="E10" s="410">
        <v>0.3712</v>
      </c>
      <c r="F10" s="410">
        <v>0</v>
      </c>
      <c r="G10" s="409">
        <v>-54.509803921568626</v>
      </c>
      <c r="H10" s="411">
        <v>-100</v>
      </c>
    </row>
    <row r="11" spans="2:12" ht="15" customHeight="1">
      <c r="B11" s="408">
        <v>5</v>
      </c>
      <c r="C11" s="409" t="s">
        <v>324</v>
      </c>
      <c r="D11" s="410">
        <v>1785.3838</v>
      </c>
      <c r="E11" s="410">
        <v>2724.21696</v>
      </c>
      <c r="F11" s="410">
        <v>2209.2484</v>
      </c>
      <c r="G11" s="409">
        <v>52.584388858014734</v>
      </c>
      <c r="H11" s="411">
        <v>-18.903360766096995</v>
      </c>
      <c r="L11" s="412"/>
    </row>
    <row r="12" spans="2:12" ht="15" customHeight="1">
      <c r="B12" s="408">
        <v>6</v>
      </c>
      <c r="C12" s="409" t="s">
        <v>325</v>
      </c>
      <c r="D12" s="410">
        <v>0</v>
      </c>
      <c r="E12" s="410">
        <v>0</v>
      </c>
      <c r="F12" s="410">
        <v>0</v>
      </c>
      <c r="G12" s="410" t="s">
        <v>103</v>
      </c>
      <c r="H12" s="411" t="s">
        <v>103</v>
      </c>
      <c r="L12" s="412"/>
    </row>
    <row r="13" spans="2:12" ht="15" customHeight="1">
      <c r="B13" s="408">
        <v>7</v>
      </c>
      <c r="C13" s="409" t="s">
        <v>326</v>
      </c>
      <c r="D13" s="410">
        <v>293.264762</v>
      </c>
      <c r="E13" s="410">
        <v>145.126868</v>
      </c>
      <c r="F13" s="410">
        <v>365.23655099999996</v>
      </c>
      <c r="G13" s="409">
        <v>-50.513363074967735</v>
      </c>
      <c r="H13" s="411">
        <v>151.66708000616396</v>
      </c>
      <c r="L13" s="412"/>
    </row>
    <row r="14" spans="2:8" ht="15" customHeight="1">
      <c r="B14" s="408">
        <v>8</v>
      </c>
      <c r="C14" s="409" t="s">
        <v>327</v>
      </c>
      <c r="D14" s="410">
        <v>10.795024999999999</v>
      </c>
      <c r="E14" s="410">
        <v>3.8150079999999997</v>
      </c>
      <c r="F14" s="410">
        <v>7.655525</v>
      </c>
      <c r="G14" s="409">
        <v>-64.6595723492998</v>
      </c>
      <c r="H14" s="411">
        <v>100.66864866338418</v>
      </c>
    </row>
    <row r="15" spans="2:8" ht="15" customHeight="1">
      <c r="B15" s="408">
        <v>9</v>
      </c>
      <c r="C15" s="409" t="s">
        <v>328</v>
      </c>
      <c r="D15" s="410">
        <v>31.661956000000004</v>
      </c>
      <c r="E15" s="410">
        <v>25.450443</v>
      </c>
      <c r="F15" s="410">
        <v>28.283445</v>
      </c>
      <c r="G15" s="409">
        <v>-19.618222576015214</v>
      </c>
      <c r="H15" s="411">
        <v>11.13144474538224</v>
      </c>
    </row>
    <row r="16" spans="2:8" ht="15" customHeight="1">
      <c r="B16" s="408">
        <v>10</v>
      </c>
      <c r="C16" s="409" t="s">
        <v>329</v>
      </c>
      <c r="D16" s="410">
        <v>717.3209760000001</v>
      </c>
      <c r="E16" s="410">
        <v>490.112594</v>
      </c>
      <c r="F16" s="410">
        <v>457.255804</v>
      </c>
      <c r="G16" s="409">
        <v>-31.67457659846825</v>
      </c>
      <c r="H16" s="411">
        <v>-6.703926893990399</v>
      </c>
    </row>
    <row r="17" spans="2:8" ht="15" customHeight="1">
      <c r="B17" s="408">
        <v>11</v>
      </c>
      <c r="C17" s="409" t="s">
        <v>330</v>
      </c>
      <c r="D17" s="410">
        <v>6.436639</v>
      </c>
      <c r="E17" s="410">
        <v>11.727126</v>
      </c>
      <c r="F17" s="410">
        <v>16.897558000000004</v>
      </c>
      <c r="G17" s="409">
        <v>82.19331548654506</v>
      </c>
      <c r="H17" s="411">
        <v>44.089506670261756</v>
      </c>
    </row>
    <row r="18" spans="2:8" ht="15" customHeight="1">
      <c r="B18" s="408">
        <v>12</v>
      </c>
      <c r="C18" s="409" t="s">
        <v>331</v>
      </c>
      <c r="D18" s="410">
        <v>1702.1987809999998</v>
      </c>
      <c r="E18" s="410">
        <v>407.742425</v>
      </c>
      <c r="F18" s="410">
        <v>648.7908669999999</v>
      </c>
      <c r="G18" s="409">
        <v>-76.04613341571886</v>
      </c>
      <c r="H18" s="411">
        <v>59.117822237899304</v>
      </c>
    </row>
    <row r="19" spans="2:8" ht="15" customHeight="1">
      <c r="B19" s="408">
        <v>13</v>
      </c>
      <c r="C19" s="409" t="s">
        <v>332</v>
      </c>
      <c r="D19" s="410">
        <v>0</v>
      </c>
      <c r="E19" s="410">
        <v>0</v>
      </c>
      <c r="F19" s="410">
        <v>0</v>
      </c>
      <c r="G19" s="410" t="s">
        <v>103</v>
      </c>
      <c r="H19" s="411" t="s">
        <v>103</v>
      </c>
    </row>
    <row r="20" spans="2:8" ht="15" customHeight="1">
      <c r="B20" s="408">
        <v>14</v>
      </c>
      <c r="C20" s="409" t="s">
        <v>333</v>
      </c>
      <c r="D20" s="410">
        <v>92.245192</v>
      </c>
      <c r="E20" s="410">
        <v>72.97816</v>
      </c>
      <c r="F20" s="410">
        <v>85.54255199999999</v>
      </c>
      <c r="G20" s="409">
        <v>-20.88676014680526</v>
      </c>
      <c r="H20" s="411">
        <v>17.216646733762502</v>
      </c>
    </row>
    <row r="21" spans="2:8" ht="15" customHeight="1">
      <c r="B21" s="408">
        <v>15</v>
      </c>
      <c r="C21" s="409" t="s">
        <v>334</v>
      </c>
      <c r="D21" s="410">
        <v>224.209935</v>
      </c>
      <c r="E21" s="410">
        <v>264.971282</v>
      </c>
      <c r="F21" s="410">
        <v>144.695891</v>
      </c>
      <c r="G21" s="409">
        <v>18.179991444179294</v>
      </c>
      <c r="H21" s="411">
        <v>-45.39185910720695</v>
      </c>
    </row>
    <row r="22" spans="2:8" ht="15" customHeight="1">
      <c r="B22" s="408">
        <v>16</v>
      </c>
      <c r="C22" s="409" t="s">
        <v>335</v>
      </c>
      <c r="D22" s="410">
        <v>13.367155000000002</v>
      </c>
      <c r="E22" s="410">
        <v>12.214471999999999</v>
      </c>
      <c r="F22" s="410">
        <v>25.027855999999996</v>
      </c>
      <c r="G22" s="409">
        <v>-8.623248552141447</v>
      </c>
      <c r="H22" s="411">
        <v>104.90329831694729</v>
      </c>
    </row>
    <row r="23" spans="2:8" ht="15" customHeight="1">
      <c r="B23" s="408">
        <v>17</v>
      </c>
      <c r="C23" s="409" t="s">
        <v>336</v>
      </c>
      <c r="D23" s="410">
        <v>299.454441</v>
      </c>
      <c r="E23" s="410">
        <v>161.279181</v>
      </c>
      <c r="F23" s="410">
        <v>273.221737</v>
      </c>
      <c r="G23" s="409">
        <v>-46.14233121358183</v>
      </c>
      <c r="H23" s="411">
        <v>69.40917935340957</v>
      </c>
    </row>
    <row r="24" spans="2:8" ht="15" customHeight="1">
      <c r="B24" s="408">
        <v>18</v>
      </c>
      <c r="C24" s="409" t="s">
        <v>337</v>
      </c>
      <c r="D24" s="410">
        <v>2183.611572</v>
      </c>
      <c r="E24" s="410">
        <v>1014.8491390000002</v>
      </c>
      <c r="F24" s="410">
        <v>2781.033</v>
      </c>
      <c r="G24" s="409">
        <v>-53.52428279767331</v>
      </c>
      <c r="H24" s="411">
        <v>174.034129125866</v>
      </c>
    </row>
    <row r="25" spans="2:8" ht="15" customHeight="1">
      <c r="B25" s="408">
        <v>19</v>
      </c>
      <c r="C25" s="409" t="s">
        <v>338</v>
      </c>
      <c r="D25" s="410">
        <v>2280.917015</v>
      </c>
      <c r="E25" s="410">
        <v>2231.5063480000003</v>
      </c>
      <c r="F25" s="410">
        <v>2279.7126240000002</v>
      </c>
      <c r="G25" s="409">
        <v>-2.1662632474158414</v>
      </c>
      <c r="H25" s="411">
        <v>2.160257175302462</v>
      </c>
    </row>
    <row r="26" spans="2:8" ht="15" customHeight="1">
      <c r="B26" s="408"/>
      <c r="C26" s="409" t="s">
        <v>339</v>
      </c>
      <c r="D26" s="410">
        <v>7.528449999999999</v>
      </c>
      <c r="E26" s="410">
        <v>33.515771</v>
      </c>
      <c r="F26" s="410">
        <v>59.64622</v>
      </c>
      <c r="G26" s="410">
        <v>345.18819943016166</v>
      </c>
      <c r="H26" s="411">
        <v>77.96463640952791</v>
      </c>
    </row>
    <row r="27" spans="2:8" ht="15" customHeight="1">
      <c r="B27" s="408"/>
      <c r="C27" s="409" t="s">
        <v>340</v>
      </c>
      <c r="D27" s="410">
        <v>2028.58591</v>
      </c>
      <c r="E27" s="410">
        <v>1999.0080690000002</v>
      </c>
      <c r="F27" s="410">
        <v>1872.857349</v>
      </c>
      <c r="G27" s="409">
        <v>-1.4580521758627327</v>
      </c>
      <c r="H27" s="411">
        <v>-6.3106658725548215</v>
      </c>
    </row>
    <row r="28" spans="2:8" ht="15" customHeight="1">
      <c r="B28" s="408"/>
      <c r="C28" s="409" t="s">
        <v>341</v>
      </c>
      <c r="D28" s="410">
        <v>244.80265500000002</v>
      </c>
      <c r="E28" s="410">
        <v>198.982508</v>
      </c>
      <c r="F28" s="410">
        <v>347.209055</v>
      </c>
      <c r="G28" s="409">
        <v>-18.71717731165947</v>
      </c>
      <c r="H28" s="411">
        <v>74.492249841378</v>
      </c>
    </row>
    <row r="29" spans="2:8" ht="15" customHeight="1">
      <c r="B29" s="408">
        <v>20</v>
      </c>
      <c r="C29" s="409" t="s">
        <v>342</v>
      </c>
      <c r="D29" s="410">
        <v>98.1357</v>
      </c>
      <c r="E29" s="410">
        <v>104.6142</v>
      </c>
      <c r="F29" s="410">
        <v>51.270202</v>
      </c>
      <c r="G29" s="409">
        <v>6.601573127821993</v>
      </c>
      <c r="H29" s="411">
        <v>-50.99116372347158</v>
      </c>
    </row>
    <row r="30" spans="2:8" ht="15" customHeight="1">
      <c r="B30" s="408">
        <v>21</v>
      </c>
      <c r="C30" s="409" t="s">
        <v>343</v>
      </c>
      <c r="D30" s="410">
        <v>114.68459799999998</v>
      </c>
      <c r="E30" s="410">
        <v>28.290882999999997</v>
      </c>
      <c r="F30" s="410">
        <v>37.490891000000005</v>
      </c>
      <c r="G30" s="409">
        <v>-75.33157591048102</v>
      </c>
      <c r="H30" s="411">
        <v>32.51933847381153</v>
      </c>
    </row>
    <row r="31" spans="2:8" ht="15" customHeight="1">
      <c r="B31" s="408">
        <v>22</v>
      </c>
      <c r="C31" s="409" t="s">
        <v>344</v>
      </c>
      <c r="D31" s="410">
        <v>0</v>
      </c>
      <c r="E31" s="410">
        <v>0.0025</v>
      </c>
      <c r="F31" s="410">
        <v>15.721746</v>
      </c>
      <c r="G31" s="410" t="s">
        <v>103</v>
      </c>
      <c r="H31" s="411" t="s">
        <v>103</v>
      </c>
    </row>
    <row r="32" spans="2:8" ht="15" customHeight="1">
      <c r="B32" s="408">
        <v>23</v>
      </c>
      <c r="C32" s="409" t="s">
        <v>345</v>
      </c>
      <c r="D32" s="410">
        <v>581.433668</v>
      </c>
      <c r="E32" s="410">
        <v>434.40249700000004</v>
      </c>
      <c r="F32" s="410">
        <v>414.44490299999995</v>
      </c>
      <c r="G32" s="409">
        <v>-25.28769472633978</v>
      </c>
      <c r="H32" s="411">
        <v>-4.594263186291045</v>
      </c>
    </row>
    <row r="33" spans="2:8" ht="15" customHeight="1">
      <c r="B33" s="408">
        <v>24</v>
      </c>
      <c r="C33" s="409" t="s">
        <v>346</v>
      </c>
      <c r="D33" s="410">
        <v>34.203775</v>
      </c>
      <c r="E33" s="410">
        <v>20.438025</v>
      </c>
      <c r="F33" s="410">
        <v>28.227241</v>
      </c>
      <c r="G33" s="409">
        <v>-40.24628860410876</v>
      </c>
      <c r="H33" s="411">
        <v>38.11139285718653</v>
      </c>
    </row>
    <row r="34" spans="2:8" ht="15" customHeight="1">
      <c r="B34" s="408">
        <v>25</v>
      </c>
      <c r="C34" s="409" t="s">
        <v>347</v>
      </c>
      <c r="D34" s="410">
        <v>361.437738</v>
      </c>
      <c r="E34" s="410">
        <v>168.867569</v>
      </c>
      <c r="F34" s="410">
        <v>379.369913</v>
      </c>
      <c r="G34" s="409">
        <v>-53.27893264980538</v>
      </c>
      <c r="H34" s="411">
        <v>124.65528179658935</v>
      </c>
    </row>
    <row r="35" spans="2:8" ht="15" customHeight="1">
      <c r="B35" s="408">
        <v>26</v>
      </c>
      <c r="C35" s="409" t="s">
        <v>348</v>
      </c>
      <c r="D35" s="410">
        <v>299.69755</v>
      </c>
      <c r="E35" s="410">
        <v>426.214942</v>
      </c>
      <c r="F35" s="410">
        <v>753.620871</v>
      </c>
      <c r="G35" s="409">
        <v>42.21502377980735</v>
      </c>
      <c r="H35" s="411">
        <v>76.81709314639653</v>
      </c>
    </row>
    <row r="36" spans="2:8" ht="15" customHeight="1">
      <c r="B36" s="408">
        <v>27</v>
      </c>
      <c r="C36" s="409" t="s">
        <v>349</v>
      </c>
      <c r="D36" s="410">
        <v>1.08664</v>
      </c>
      <c r="E36" s="410">
        <v>0</v>
      </c>
      <c r="F36" s="410">
        <v>8.224008</v>
      </c>
      <c r="G36" s="409">
        <v>-100</v>
      </c>
      <c r="H36" s="411" t="s">
        <v>103</v>
      </c>
    </row>
    <row r="37" spans="2:8" ht="15" customHeight="1">
      <c r="B37" s="408">
        <v>28</v>
      </c>
      <c r="C37" s="409" t="s">
        <v>350</v>
      </c>
      <c r="D37" s="410">
        <v>64.68764900000001</v>
      </c>
      <c r="E37" s="410">
        <v>20.760316999999997</v>
      </c>
      <c r="F37" s="410">
        <v>9.726261</v>
      </c>
      <c r="G37" s="409">
        <v>-67.90683025132047</v>
      </c>
      <c r="H37" s="411">
        <v>-53.14974718353289</v>
      </c>
    </row>
    <row r="38" spans="2:8" ht="15" customHeight="1">
      <c r="B38" s="408">
        <v>29</v>
      </c>
      <c r="C38" s="409" t="s">
        <v>351</v>
      </c>
      <c r="D38" s="410">
        <v>36.578455999999996</v>
      </c>
      <c r="E38" s="410">
        <v>43.414393</v>
      </c>
      <c r="F38" s="410">
        <v>45.986464</v>
      </c>
      <c r="G38" s="409">
        <v>18.68842413687446</v>
      </c>
      <c r="H38" s="411">
        <v>5.924466109660912</v>
      </c>
    </row>
    <row r="39" spans="2:8" ht="15" customHeight="1">
      <c r="B39" s="408">
        <v>30</v>
      </c>
      <c r="C39" s="409" t="s">
        <v>352</v>
      </c>
      <c r="D39" s="410">
        <v>201.94276200000002</v>
      </c>
      <c r="E39" s="410">
        <v>106.593053</v>
      </c>
      <c r="F39" s="410">
        <v>117.837642</v>
      </c>
      <c r="G39" s="409">
        <v>-47.216205253248944</v>
      </c>
      <c r="H39" s="411">
        <v>10.549082405961315</v>
      </c>
    </row>
    <row r="40" spans="2:8" ht="15" customHeight="1">
      <c r="B40" s="408">
        <v>31</v>
      </c>
      <c r="C40" s="409" t="s">
        <v>353</v>
      </c>
      <c r="D40" s="410">
        <v>2819.213976</v>
      </c>
      <c r="E40" s="410">
        <v>1848.1676310000003</v>
      </c>
      <c r="F40" s="410">
        <v>1607.9588549999999</v>
      </c>
      <c r="G40" s="409">
        <v>-34.44386815851965</v>
      </c>
      <c r="H40" s="411">
        <v>-12.99713142741436</v>
      </c>
    </row>
    <row r="41" spans="2:8" ht="15" customHeight="1">
      <c r="B41" s="408">
        <v>32</v>
      </c>
      <c r="C41" s="409" t="s">
        <v>354</v>
      </c>
      <c r="D41" s="410">
        <v>97.371812</v>
      </c>
      <c r="E41" s="410">
        <v>0.01225</v>
      </c>
      <c r="F41" s="410">
        <v>0.444</v>
      </c>
      <c r="G41" s="409">
        <v>-99.9874193570517</v>
      </c>
      <c r="H41" s="411" t="s">
        <v>103</v>
      </c>
    </row>
    <row r="42" spans="2:8" ht="15" customHeight="1">
      <c r="B42" s="408">
        <v>33</v>
      </c>
      <c r="C42" s="409" t="s">
        <v>355</v>
      </c>
      <c r="D42" s="410">
        <v>1.705306</v>
      </c>
      <c r="E42" s="410">
        <v>3.3138819999999996</v>
      </c>
      <c r="F42" s="410">
        <v>39.538391000000004</v>
      </c>
      <c r="G42" s="409">
        <v>94.32770423607255</v>
      </c>
      <c r="H42" s="411" t="s">
        <v>103</v>
      </c>
    </row>
    <row r="43" spans="2:8" ht="15" customHeight="1">
      <c r="B43" s="408">
        <v>34</v>
      </c>
      <c r="C43" s="409" t="s">
        <v>356</v>
      </c>
      <c r="D43" s="410">
        <v>230.86670299999997</v>
      </c>
      <c r="E43" s="410">
        <v>129.297654</v>
      </c>
      <c r="F43" s="410">
        <v>142.619191</v>
      </c>
      <c r="G43" s="409">
        <v>-43.994672111724995</v>
      </c>
      <c r="H43" s="411">
        <v>10.302999774458414</v>
      </c>
    </row>
    <row r="44" spans="2:8" ht="15" customHeight="1">
      <c r="B44" s="408">
        <v>35</v>
      </c>
      <c r="C44" s="409" t="s">
        <v>357</v>
      </c>
      <c r="D44" s="410">
        <v>23.909834999999998</v>
      </c>
      <c r="E44" s="410">
        <v>6.879238</v>
      </c>
      <c r="F44" s="410">
        <v>21.39261</v>
      </c>
      <c r="G44" s="409">
        <v>-71.22841709279884</v>
      </c>
      <c r="H44" s="411">
        <v>210.9735409648569</v>
      </c>
    </row>
    <row r="45" spans="2:8" ht="15" customHeight="1">
      <c r="B45" s="408">
        <v>36</v>
      </c>
      <c r="C45" s="409" t="s">
        <v>358</v>
      </c>
      <c r="D45" s="410">
        <v>902.5634299999999</v>
      </c>
      <c r="E45" s="410">
        <v>684.825683</v>
      </c>
      <c r="F45" s="410">
        <v>940.7300610000001</v>
      </c>
      <c r="G45" s="409">
        <v>-24.124370627336404</v>
      </c>
      <c r="H45" s="411">
        <v>37.36781262042709</v>
      </c>
    </row>
    <row r="46" spans="2:8" ht="15" customHeight="1">
      <c r="B46" s="408">
        <v>37</v>
      </c>
      <c r="C46" s="409" t="s">
        <v>359</v>
      </c>
      <c r="D46" s="410">
        <v>0</v>
      </c>
      <c r="E46" s="410">
        <v>0</v>
      </c>
      <c r="F46" s="410">
        <v>0</v>
      </c>
      <c r="G46" s="410" t="s">
        <v>103</v>
      </c>
      <c r="H46" s="411" t="s">
        <v>103</v>
      </c>
    </row>
    <row r="47" spans="2:8" ht="15" customHeight="1">
      <c r="B47" s="408">
        <v>38</v>
      </c>
      <c r="C47" s="409" t="s">
        <v>360</v>
      </c>
      <c r="D47" s="410">
        <v>1563.7775170000002</v>
      </c>
      <c r="E47" s="410">
        <v>981.7688069999999</v>
      </c>
      <c r="F47" s="410">
        <v>1051.5801900000001</v>
      </c>
      <c r="G47" s="409">
        <v>-37.21812749402766</v>
      </c>
      <c r="H47" s="411">
        <v>7.110776233900069</v>
      </c>
    </row>
    <row r="48" spans="2:8" ht="15" customHeight="1">
      <c r="B48" s="408">
        <v>39</v>
      </c>
      <c r="C48" s="409" t="s">
        <v>361</v>
      </c>
      <c r="D48" s="410">
        <v>190.083247</v>
      </c>
      <c r="E48" s="410">
        <v>39.049868</v>
      </c>
      <c r="F48" s="410">
        <v>103.083694</v>
      </c>
      <c r="G48" s="409">
        <v>-79.4564388938495</v>
      </c>
      <c r="H48" s="411">
        <v>163.9796221590301</v>
      </c>
    </row>
    <row r="49" spans="2:8" ht="15" customHeight="1">
      <c r="B49" s="408">
        <v>40</v>
      </c>
      <c r="C49" s="409" t="s">
        <v>362</v>
      </c>
      <c r="D49" s="410">
        <v>14.546016999999999</v>
      </c>
      <c r="E49" s="410">
        <v>2.9092510000000003</v>
      </c>
      <c r="F49" s="410">
        <v>1.031914</v>
      </c>
      <c r="G49" s="409">
        <v>-79.99967276265386</v>
      </c>
      <c r="H49" s="411">
        <v>-64.52990821348862</v>
      </c>
    </row>
    <row r="50" spans="2:8" ht="15" customHeight="1">
      <c r="B50" s="408">
        <v>41</v>
      </c>
      <c r="C50" s="409" t="s">
        <v>363</v>
      </c>
      <c r="D50" s="410">
        <v>0</v>
      </c>
      <c r="E50" s="410">
        <v>0</v>
      </c>
      <c r="F50" s="410">
        <v>0</v>
      </c>
      <c r="G50" s="410" t="s">
        <v>103</v>
      </c>
      <c r="H50" s="411" t="s">
        <v>103</v>
      </c>
    </row>
    <row r="51" spans="2:8" ht="15" customHeight="1">
      <c r="B51" s="408">
        <v>42</v>
      </c>
      <c r="C51" s="409" t="s">
        <v>364</v>
      </c>
      <c r="D51" s="410">
        <v>138.189136</v>
      </c>
      <c r="E51" s="410">
        <v>86.497984</v>
      </c>
      <c r="F51" s="410">
        <v>142.102938</v>
      </c>
      <c r="G51" s="409">
        <v>-37.406089578561364</v>
      </c>
      <c r="H51" s="411">
        <v>64.28468205686735</v>
      </c>
    </row>
    <row r="52" spans="2:8" ht="15" customHeight="1">
      <c r="B52" s="408">
        <v>43</v>
      </c>
      <c r="C52" s="409" t="s">
        <v>365</v>
      </c>
      <c r="D52" s="410">
        <v>3158.999534</v>
      </c>
      <c r="E52" s="410">
        <v>1763.4627229999999</v>
      </c>
      <c r="F52" s="410">
        <v>1882.955724</v>
      </c>
      <c r="G52" s="409">
        <v>-44.176543743675026</v>
      </c>
      <c r="H52" s="411">
        <v>6.776043487708023</v>
      </c>
    </row>
    <row r="53" spans="2:8" ht="15" customHeight="1">
      <c r="B53" s="408">
        <v>44</v>
      </c>
      <c r="C53" s="409" t="s">
        <v>366</v>
      </c>
      <c r="D53" s="410">
        <v>56.5823</v>
      </c>
      <c r="E53" s="410">
        <v>47.391721</v>
      </c>
      <c r="F53" s="410">
        <v>2.165524</v>
      </c>
      <c r="G53" s="409">
        <v>-16.242851563121334</v>
      </c>
      <c r="H53" s="411">
        <v>-95.4305858611887</v>
      </c>
    </row>
    <row r="54" spans="2:8" ht="15" customHeight="1">
      <c r="B54" s="408">
        <v>45</v>
      </c>
      <c r="C54" s="409" t="s">
        <v>367</v>
      </c>
      <c r="D54" s="410">
        <v>512.9449149999999</v>
      </c>
      <c r="E54" s="410">
        <v>363.911064</v>
      </c>
      <c r="F54" s="410">
        <v>306.52928999999995</v>
      </c>
      <c r="G54" s="409">
        <v>-29.054552768107655</v>
      </c>
      <c r="H54" s="411">
        <v>-15.768076235241935</v>
      </c>
    </row>
    <row r="55" spans="2:8" ht="15" customHeight="1">
      <c r="B55" s="408">
        <v>46</v>
      </c>
      <c r="C55" s="409" t="s">
        <v>368</v>
      </c>
      <c r="D55" s="410">
        <v>0</v>
      </c>
      <c r="E55" s="410">
        <v>6.340184</v>
      </c>
      <c r="F55" s="410">
        <v>7.343349</v>
      </c>
      <c r="G55" s="410" t="s">
        <v>103</v>
      </c>
      <c r="H55" s="411">
        <v>15.822332601072773</v>
      </c>
    </row>
    <row r="56" spans="2:8" ht="15" customHeight="1">
      <c r="B56" s="408">
        <v>47</v>
      </c>
      <c r="C56" s="409" t="s">
        <v>167</v>
      </c>
      <c r="D56" s="410">
        <v>212.454815</v>
      </c>
      <c r="E56" s="410">
        <v>257.731756</v>
      </c>
      <c r="F56" s="410">
        <v>70.38933899999999</v>
      </c>
      <c r="G56" s="409">
        <v>21.311327305055443</v>
      </c>
      <c r="H56" s="411">
        <v>-72.6889149818232</v>
      </c>
    </row>
    <row r="57" spans="2:8" ht="15" customHeight="1">
      <c r="B57" s="408">
        <v>48</v>
      </c>
      <c r="C57" s="409" t="s">
        <v>369</v>
      </c>
      <c r="D57" s="410">
        <v>1383.789172</v>
      </c>
      <c r="E57" s="410">
        <v>801.257146</v>
      </c>
      <c r="F57" s="410">
        <v>1003.498992</v>
      </c>
      <c r="G57" s="409">
        <v>-42.09687702340253</v>
      </c>
      <c r="H57" s="411">
        <v>25.240566902850432</v>
      </c>
    </row>
    <row r="58" spans="2:8" ht="15" customHeight="1">
      <c r="B58" s="408">
        <v>49</v>
      </c>
      <c r="C58" s="409" t="s">
        <v>370</v>
      </c>
      <c r="D58" s="410">
        <v>3464.172609</v>
      </c>
      <c r="E58" s="410">
        <v>1544.1599079999999</v>
      </c>
      <c r="F58" s="410">
        <v>1570.8012499999998</v>
      </c>
      <c r="G58" s="409">
        <v>-55.424856602461524</v>
      </c>
      <c r="H58" s="411">
        <v>1.7252968337007104</v>
      </c>
    </row>
    <row r="59" spans="2:8" ht="15" customHeight="1">
      <c r="B59" s="413"/>
      <c r="C59" s="406" t="s">
        <v>371</v>
      </c>
      <c r="D59" s="406">
        <v>5117.304572000012</v>
      </c>
      <c r="E59" s="406">
        <v>2829.5812089999963</v>
      </c>
      <c r="F59" s="406">
        <v>3755.7934229999983</v>
      </c>
      <c r="G59" s="409">
        <v>-44.70563224861751</v>
      </c>
      <c r="H59" s="414">
        <v>32.733190729922</v>
      </c>
    </row>
    <row r="60" spans="2:8" ht="15" customHeight="1" thickBot="1">
      <c r="B60" s="415"/>
      <c r="C60" s="416" t="s">
        <v>372</v>
      </c>
      <c r="D60" s="417">
        <v>31710.709292000007</v>
      </c>
      <c r="E60" s="417">
        <v>20424.940645</v>
      </c>
      <c r="F60" s="417">
        <v>24144.307734</v>
      </c>
      <c r="G60" s="417">
        <v>-35.58977045602441</v>
      </c>
      <c r="H60" s="418">
        <v>18.209928506746962</v>
      </c>
    </row>
    <row r="61" spans="2:8" ht="13.5" thickTop="1">
      <c r="B61" s="419" t="s">
        <v>373</v>
      </c>
      <c r="C61" s="420"/>
      <c r="D61" s="421"/>
      <c r="E61" s="421"/>
      <c r="F61" s="422"/>
      <c r="G61" s="423"/>
      <c r="H61" s="423"/>
    </row>
    <row r="62" spans="2:8" ht="15" customHeight="1">
      <c r="B62" s="42" t="s">
        <v>374</v>
      </c>
      <c r="C62" s="419"/>
      <c r="D62" s="419"/>
      <c r="E62" s="419"/>
      <c r="F62" s="419"/>
      <c r="G62" s="419"/>
      <c r="H62" s="419"/>
    </row>
    <row r="63" spans="2:8" ht="15" customHeight="1">
      <c r="B63" s="119"/>
      <c r="C63" s="119"/>
      <c r="D63" s="119"/>
      <c r="E63" s="119"/>
      <c r="F63" s="119"/>
      <c r="G63" s="119"/>
      <c r="H63" s="119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NRB-PC5</dc:creator>
  <cp:keywords/>
  <dc:description/>
  <cp:lastModifiedBy>S00677</cp:lastModifiedBy>
  <cp:lastPrinted>2017-03-16T09:24:45Z</cp:lastPrinted>
  <dcterms:created xsi:type="dcterms:W3CDTF">2015-12-11T05:19:26Z</dcterms:created>
  <dcterms:modified xsi:type="dcterms:W3CDTF">2017-04-25T10:50:54Z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