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tabRatio="417" activeTab="0"/>
  </bookViews>
  <sheets>
    <sheet name="cover" sheetId="1" r:id="rId1"/>
    <sheet name="MS" sheetId="2" r:id="rId2"/>
    <sheet name="M AC" sheetId="3" r:id="rId3"/>
    <sheet name="RM" sheetId="4" r:id="rId4"/>
    <sheet name="A&amp;L of Com" sheetId="5" r:id="rId5"/>
    <sheet name="Table 5" sheetId="6" r:id="rId6"/>
    <sheet name="Table 6" sheetId="7" r:id="rId7"/>
    <sheet name="outright" sheetId="8" r:id="rId8"/>
    <sheet name="repo" sheetId="9" r:id="rId9"/>
    <sheet name="forex_nrs" sheetId="10" r:id="rId10"/>
    <sheet name="forex_$" sheetId="11" r:id="rId11"/>
    <sheet name="IC_purchase" sheetId="12" r:id="rId12"/>
    <sheet name="slf_interbank" sheetId="13" r:id="rId13"/>
    <sheet name="fresh_tbs" sheetId="14" r:id="rId14"/>
    <sheet name="int" sheetId="15" r:id="rId15"/>
    <sheet name="tb_91" sheetId="16" r:id="rId16"/>
    <sheet name="tb_364" sheetId="17" r:id="rId17"/>
    <sheet name="interbank_rate" sheetId="18" r:id="rId18"/>
    <sheet name="Stock Market Indicators" sheetId="19" r:id="rId19"/>
    <sheet name="Public Issue Approval" sheetId="20" r:id="rId20"/>
    <sheet name="Listed co" sheetId="21" r:id="rId21"/>
    <sheet name="SHARE MKT ACTIVITIES" sheetId="22" r:id="rId22"/>
    <sheet name="CPI" sheetId="23" r:id="rId23"/>
    <sheet name="Core CPI" sheetId="24" r:id="rId24"/>
    <sheet name="CPI YOY" sheetId="25" r:id="rId25"/>
    <sheet name="WPI" sheetId="26" r:id="rId26"/>
    <sheet name="WPI YoY" sheetId="27" r:id="rId27"/>
    <sheet name="NSWI" sheetId="28" r:id="rId28"/>
    <sheet name="GBO" sheetId="29" r:id="rId29"/>
    <sheet name="ODD" sheetId="30" r:id="rId30"/>
    <sheet name="Revenue" sheetId="31" r:id="rId31"/>
    <sheet name="Direction" sheetId="32" r:id="rId32"/>
    <sheet name="X-IND" sheetId="33" r:id="rId33"/>
    <sheet name="X-Others" sheetId="34" r:id="rId34"/>
    <sheet name="M-Ind" sheetId="35" r:id="rId35"/>
    <sheet name="M-Others" sheetId="36" r:id="rId36"/>
    <sheet name="BOP" sheetId="37" r:id="rId37"/>
    <sheet name="M-India_$" sheetId="38" r:id="rId38"/>
    <sheet name="Reserve" sheetId="39" r:id="rId39"/>
    <sheet name="Reserve$" sheetId="40" r:id="rId40"/>
    <sheet name="Ex Rate" sheetId="41" r:id="rId41"/>
  </sheets>
  <externalReferences>
    <externalReference r:id="rId44"/>
  </externalReferences>
  <definedNames>
    <definedName name="_xlnm.Print_Area" localSheetId="4">'A&amp;L of Com'!$A$1:$K$58</definedName>
    <definedName name="_xlnm.Print_Area" localSheetId="14">'int'!$A$1:$T$108</definedName>
    <definedName name="_xlnm.Print_Area" localSheetId="2">'M AC'!$A$1:$K$49</definedName>
    <definedName name="_xlnm.Print_Area" localSheetId="1">'MS'!$A$1:$K$38</definedName>
    <definedName name="_xlnm.Print_Area" localSheetId="3">'RM'!$B$1:$L$26</definedName>
  </definedNames>
  <calcPr fullCalcOnLoad="1"/>
</workbook>
</file>

<file path=xl/sharedStrings.xml><?xml version="1.0" encoding="utf-8"?>
<sst xmlns="http://schemas.openxmlformats.org/spreadsheetml/2006/main" count="2846" uniqueCount="1460">
  <si>
    <t xml:space="preserve">                Principal*</t>
  </si>
  <si>
    <t xml:space="preserve">                Interest Accured*</t>
  </si>
  <si>
    <t>SUMMARY OF BALANCE OF PAYMENTS  PRESENTATION</t>
  </si>
  <si>
    <t>Annual</t>
  </si>
  <si>
    <t>A. Current Account</t>
  </si>
  <si>
    <t>Goods: Exports f.o.b.</t>
  </si>
  <si>
    <t>Oil</t>
  </si>
  <si>
    <t>Other</t>
  </si>
  <si>
    <t>Goods: Imports f.o.b.</t>
  </si>
  <si>
    <t>Balance on Goods</t>
  </si>
  <si>
    <t>Services: Net</t>
  </si>
  <si>
    <t>Services: Credit</t>
  </si>
  <si>
    <t>Travel</t>
  </si>
  <si>
    <t>Government n.i.e.</t>
  </si>
  <si>
    <t>Services: Debit</t>
  </si>
  <si>
    <t>Transportation</t>
  </si>
  <si>
    <t>Government services: debit</t>
  </si>
  <si>
    <t>Balance on Goods and Services</t>
  </si>
  <si>
    <t>Income: Net</t>
  </si>
  <si>
    <t>Income: Credit</t>
  </si>
  <si>
    <t>Income: Debit</t>
  </si>
  <si>
    <t>Balance on Goods, Services and Income</t>
  </si>
  <si>
    <t>Transfers: Net</t>
  </si>
  <si>
    <t>Current Transfers: Credit</t>
  </si>
  <si>
    <t>Grants</t>
  </si>
  <si>
    <t>Workers' Remittances</t>
  </si>
  <si>
    <t>Pensions</t>
  </si>
  <si>
    <t>Other (Indian Excise Refund)</t>
  </si>
  <si>
    <t>Current Transfers: Debit</t>
  </si>
  <si>
    <t>B</t>
  </si>
  <si>
    <t>Capital Account (Capital Transfer)</t>
  </si>
  <si>
    <t>Total, Groups A plus B</t>
  </si>
  <si>
    <t>C</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</si>
  <si>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</si>
  <si>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</si>
  <si>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</si>
  <si>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</si>
  <si>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</si>
  <si>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</si>
  <si>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</si>
  <si>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</si>
  <si>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</si>
  <si>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</si>
  <si>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</si>
  <si>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</si>
  <si>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Deposit Money Banks</t>
  </si>
  <si>
    <t>Other Liabilities</t>
  </si>
  <si>
    <t>Total, Group A through C</t>
  </si>
  <si>
    <t>D.</t>
  </si>
  <si>
    <t>Miscellaneous Items, Net</t>
  </si>
  <si>
    <t>Total, Group A through D</t>
  </si>
  <si>
    <t>E. Reserves and Related Items</t>
  </si>
  <si>
    <t>Reserve Assets</t>
  </si>
  <si>
    <t>Use of Fund Credit and Loans</t>
  </si>
  <si>
    <t>Changes in Reserve Net ( - increase )</t>
  </si>
  <si>
    <t>o/w Education</t>
  </si>
  <si>
    <t>Table 27</t>
  </si>
  <si>
    <t xml:space="preserve">   Local Authority Accounts </t>
  </si>
  <si>
    <t>OUTRIGHT SALE AUCTION*</t>
  </si>
  <si>
    <t>2004/05</t>
  </si>
  <si>
    <t>Wtd. Int. Rate (%)</t>
  </si>
  <si>
    <t>August</t>
  </si>
  <si>
    <t>September</t>
  </si>
  <si>
    <t>October</t>
  </si>
  <si>
    <t>November</t>
  </si>
  <si>
    <t>December</t>
  </si>
  <si>
    <t>January</t>
  </si>
  <si>
    <t>February</t>
  </si>
  <si>
    <t>March</t>
  </si>
  <si>
    <t>April</t>
  </si>
  <si>
    <t>Wtd. Int. Rate = Weighted interest rate.</t>
  </si>
  <si>
    <t>* Since 2004/05, the outright sale auction of treasury bills has been used as a monetary</t>
  </si>
  <si>
    <t xml:space="preserve">   instrument at the initiative of NRB.</t>
  </si>
  <si>
    <t>OUTRIGHT PURCHASE AUCTION*</t>
  </si>
  <si>
    <t>* Since 2004/05, the outright purchase auction of treasury bills has been used as a monetary</t>
  </si>
  <si>
    <t>REPO AUCTION*</t>
  </si>
  <si>
    <t>* Since 2004/05, the repo auction of treasury bills has been used as a monetary</t>
  </si>
  <si>
    <t>REVERSE REPO AUCTION*</t>
  </si>
  <si>
    <t>* Since 2004/05, the reverse repo auction of treasury bills has been used as a monetary</t>
  </si>
  <si>
    <t>Foreign Exchange Intervention*</t>
  </si>
  <si>
    <t>(First Eleven Months)</t>
  </si>
  <si>
    <t>2003/04</t>
  </si>
  <si>
    <t>Purchase</t>
  </si>
  <si>
    <t>Sale</t>
  </si>
  <si>
    <t>Net 
Injection</t>
  </si>
  <si>
    <t>* The purchase and sale of foreign exchange takes place at the request (initiative) of commercial banks.</t>
  </si>
  <si>
    <t>(US$ in million)</t>
  </si>
  <si>
    <t>INDIAN CURRENCY PURCHASE</t>
  </si>
  <si>
    <t>(In million)</t>
  </si>
  <si>
    <t>IC Purchase</t>
  </si>
  <si>
    <t>US$ Sale</t>
  </si>
  <si>
    <t xml:space="preserve">                 </t>
  </si>
  <si>
    <t>Standing Liquidity Facility (SLF)*</t>
  </si>
  <si>
    <t>* Introduced as a safety valve for domestic payments system since 2004/05.</t>
  </si>
  <si>
    <t xml:space="preserve">   This fully collateralised lending facility takes place at the initiative of</t>
  </si>
  <si>
    <t xml:space="preserve">   commercial banks.</t>
  </si>
  <si>
    <t>Interbank Transaction (Amount)</t>
  </si>
  <si>
    <t>Fresh Treasury Bills</t>
  </si>
  <si>
    <t>NEPAL RASTRA BANK</t>
  </si>
  <si>
    <t>Structure of Interest Rates</t>
  </si>
  <si>
    <t>(Percent per annum)</t>
  </si>
  <si>
    <t>Year</t>
  </si>
  <si>
    <t>Mid-months</t>
  </si>
  <si>
    <t>Sept.</t>
  </si>
  <si>
    <t>A. Government Securities</t>
  </si>
  <si>
    <t>Treasury Bills* (28 days)#</t>
  </si>
  <si>
    <t>Treasury Bills* (91 days)#</t>
  </si>
  <si>
    <t>Treasury Bills* (182 days)#</t>
  </si>
  <si>
    <t>Treasury Bills* (364 days)#</t>
  </si>
  <si>
    <t>National Savings Certificates</t>
  </si>
  <si>
    <t>6.5-13.0</t>
  </si>
  <si>
    <t>Development Bonds</t>
  </si>
  <si>
    <t>3.0-8.0</t>
  </si>
  <si>
    <t>B. Nepal Rastra Bank</t>
  </si>
  <si>
    <t>CRR</t>
  </si>
  <si>
    <t>Bank and Refinance Rates</t>
  </si>
  <si>
    <t>2.0-5.5</t>
  </si>
  <si>
    <t>NRB Bonds Rate</t>
  </si>
  <si>
    <t>C. Interbank Rate #</t>
  </si>
  <si>
    <t>D. Commercial Banks</t>
  </si>
  <si>
    <t>1.  Deposit Rates</t>
  </si>
  <si>
    <t xml:space="preserve">     Savings Deposits</t>
  </si>
  <si>
    <t>2.0-5.0</t>
  </si>
  <si>
    <t>2.0-4.5</t>
  </si>
  <si>
    <t xml:space="preserve">     Time Deposits</t>
  </si>
  <si>
    <t>1 Month</t>
  </si>
  <si>
    <t>2.0-3.5</t>
  </si>
  <si>
    <t>1.5-3.5</t>
  </si>
  <si>
    <t>3 Months</t>
  </si>
  <si>
    <t>2.0-4.0</t>
  </si>
  <si>
    <t>1.5-4.0</t>
  </si>
  <si>
    <t>6 Months</t>
  </si>
  <si>
    <t>1.75-4.5</t>
  </si>
  <si>
    <t>1 Year</t>
  </si>
  <si>
    <t>2.75-5.75</t>
  </si>
  <si>
    <t>2.75-5.0</t>
  </si>
  <si>
    <t>2.25-5.0</t>
  </si>
  <si>
    <t>2 Years and Above</t>
  </si>
  <si>
    <t>3.0-6.00</t>
  </si>
  <si>
    <t>3.0-5.25</t>
  </si>
  <si>
    <t>2.5-5.25</t>
  </si>
  <si>
    <t>2  Lending Rates</t>
  </si>
  <si>
    <t xml:space="preserve">     Industry</t>
  </si>
  <si>
    <t>8.5-13.5</t>
  </si>
  <si>
    <t xml:space="preserve">     Agriculture</t>
  </si>
  <si>
    <t>10.5-13</t>
  </si>
  <si>
    <t>9.5-13</t>
  </si>
  <si>
    <t xml:space="preserve">     Export Bills</t>
  </si>
  <si>
    <t>4.0-11.5</t>
  </si>
  <si>
    <t>4.0-11.0</t>
  </si>
  <si>
    <t xml:space="preserve">     Commercial Loans</t>
  </si>
  <si>
    <t>9-14.5</t>
  </si>
  <si>
    <t>9-14.0</t>
  </si>
  <si>
    <t xml:space="preserve">     Overdrafts</t>
  </si>
  <si>
    <t>10.0-16.0</t>
  </si>
  <si>
    <t>10.0-15.5</t>
  </si>
  <si>
    <t>9.5-15.5</t>
  </si>
  <si>
    <t>CPI Inflation (annual average)</t>
  </si>
  <si>
    <t>D.  Financial Institution</t>
  </si>
  <si>
    <t>Agricultural Deveopment Bank of Nepal</t>
  </si>
  <si>
    <t xml:space="preserve">     To Cooperatives</t>
  </si>
  <si>
    <t xml:space="preserve">    To Others</t>
  </si>
  <si>
    <t>Nepal Industrial Development Corporation</t>
  </si>
  <si>
    <t>E.</t>
  </si>
  <si>
    <t>Finace Companies</t>
  </si>
  <si>
    <t>2 Years</t>
  </si>
  <si>
    <t>3 Years</t>
  </si>
  <si>
    <t>4 Years</t>
  </si>
  <si>
    <t>5 Years and above</t>
  </si>
  <si>
    <t xml:space="preserve">     Hire purchase</t>
  </si>
  <si>
    <t xml:space="preserve">     Housing</t>
  </si>
  <si>
    <t># Annual average weighted rate at the end of fiscal year (mid-July).</t>
  </si>
  <si>
    <t>* Weighted average discount rate.</t>
  </si>
  <si>
    <t>(Percent per Annum)</t>
  </si>
  <si>
    <t>Mid-month</t>
  </si>
  <si>
    <t>A. Policy Rates</t>
  </si>
  <si>
    <t>Bank Rate</t>
  </si>
  <si>
    <t>Refinance Rates Against Loans to:</t>
  </si>
  <si>
    <t>Sick Industries</t>
  </si>
  <si>
    <t>Rural Development Banks (RDBs)</t>
  </si>
  <si>
    <t>Export Credit in Domestic Currency</t>
  </si>
  <si>
    <t>Export Credit in Foreign Currency</t>
  </si>
  <si>
    <r>
      <t>Standing Liquidity Facility (SLF) Penal Rate</t>
    </r>
    <r>
      <rPr>
        <vertAlign val="superscript"/>
        <sz val="10"/>
        <rFont val="Times New Roman"/>
        <family val="1"/>
      </rPr>
      <t>#</t>
    </r>
  </si>
  <si>
    <t>B. Government Securities</t>
  </si>
  <si>
    <t>T-bills* (28 days)</t>
  </si>
  <si>
    <t>T-bills* (91 days)</t>
  </si>
  <si>
    <t>T-bills* (182 days)</t>
  </si>
  <si>
    <t>T-bills* (364 days)</t>
  </si>
  <si>
    <t>3.0-6.75</t>
  </si>
  <si>
    <t>5.0-6.75</t>
  </si>
  <si>
    <t>National/Citizen SCs</t>
  </si>
  <si>
    <t>7.0-13.0</t>
  </si>
  <si>
    <t>6.0-13.0</t>
  </si>
  <si>
    <t>6.0-8.5</t>
  </si>
  <si>
    <t>6.0-8.0</t>
  </si>
  <si>
    <t>6.0-7.0</t>
  </si>
  <si>
    <t>C. Interbank Rate</t>
  </si>
  <si>
    <t>2.5-6.0</t>
  </si>
  <si>
    <t>1.75-5.0</t>
  </si>
  <si>
    <t>1.75-3.5</t>
  </si>
  <si>
    <t>1.50-4.0</t>
  </si>
  <si>
    <t>2.5-4.5</t>
  </si>
  <si>
    <t>3.0-7.0</t>
  </si>
  <si>
    <t>3.25-7.5</t>
  </si>
  <si>
    <t>Rs. in million</t>
  </si>
  <si>
    <t>Mid-May 2008 (BAISHAKH 2065)</t>
  </si>
  <si>
    <t>3.0-6.0</t>
  </si>
  <si>
    <t>2.5-6.05</t>
  </si>
  <si>
    <t>2.5-6.4</t>
  </si>
  <si>
    <t>2.5-5.5</t>
  </si>
  <si>
    <t>8.50-14.0</t>
  </si>
  <si>
    <t>8.25-13.5</t>
  </si>
  <si>
    <t>8.0-13.5</t>
  </si>
  <si>
    <t>7.0-13.5</t>
  </si>
  <si>
    <t>10.5-14.5</t>
  </si>
  <si>
    <t>10-13</t>
  </si>
  <si>
    <t>4.0-12.5</t>
  </si>
  <si>
    <t>4.0-12.0</t>
  </si>
  <si>
    <t>5.0-11.5</t>
  </si>
  <si>
    <t>7.50-16.0</t>
  </si>
  <si>
    <t>8.0-14</t>
  </si>
  <si>
    <t>8.0-14.0</t>
  </si>
  <si>
    <t>10.0-17.0</t>
  </si>
  <si>
    <t>5-14.5</t>
  </si>
  <si>
    <t>6.5-14.5</t>
  </si>
  <si>
    <t>6.0-14.5</t>
  </si>
  <si>
    <t>Weighted Average Treasury Bills Rate (91-day)</t>
  </si>
  <si>
    <t>(Percent)</t>
  </si>
  <si>
    <t>FY</t>
  </si>
  <si>
    <t>2048/49</t>
  </si>
  <si>
    <t>1991/92</t>
  </si>
  <si>
    <t>2049/50</t>
  </si>
  <si>
    <t>1992/93</t>
  </si>
  <si>
    <t>2050/51</t>
  </si>
  <si>
    <t>1993/94</t>
  </si>
  <si>
    <t>2051/52</t>
  </si>
  <si>
    <t>1994/95</t>
  </si>
  <si>
    <t>2052/53</t>
  </si>
  <si>
    <t>1995/96</t>
  </si>
  <si>
    <t>2053/54</t>
  </si>
  <si>
    <t>1996/97</t>
  </si>
  <si>
    <t>2054/55</t>
  </si>
  <si>
    <t>1997/98</t>
  </si>
  <si>
    <t>2055/56</t>
  </si>
  <si>
    <t>1998/99</t>
  </si>
  <si>
    <t>2056/57</t>
  </si>
  <si>
    <t>1999/00</t>
  </si>
  <si>
    <t>2057/58</t>
  </si>
  <si>
    <t>2000/01</t>
  </si>
  <si>
    <t>2058/59</t>
  </si>
  <si>
    <t>2001/02</t>
  </si>
  <si>
    <t>2059/60</t>
  </si>
  <si>
    <t>2002/03</t>
  </si>
  <si>
    <t>2060/61</t>
  </si>
  <si>
    <t>2061/62</t>
  </si>
  <si>
    <t>2062/63</t>
  </si>
  <si>
    <t>Weighted Average Treasury Bills Rate (364-day)</t>
  </si>
  <si>
    <t>Weighted Average</t>
  </si>
  <si>
    <t>Interbank Transaction Rate</t>
  </si>
  <si>
    <t>Mid-Month\Year</t>
  </si>
  <si>
    <t>Annual Average</t>
  </si>
  <si>
    <t>Table 38</t>
  </si>
  <si>
    <t>Import from India</t>
  </si>
  <si>
    <t>Against US Dollar Payment</t>
  </si>
  <si>
    <t>2.0-5.25</t>
  </si>
  <si>
    <t>1.50-6.75</t>
  </si>
  <si>
    <t>1.75-6.75</t>
  </si>
  <si>
    <t>2.25-6.75</t>
  </si>
  <si>
    <t>2.75-6.75</t>
  </si>
  <si>
    <t>6.50-14.5</t>
  </si>
  <si>
    <t>Table 28</t>
  </si>
  <si>
    <t>Table 29</t>
  </si>
  <si>
    <t>Table 30</t>
  </si>
  <si>
    <t>Table 31</t>
  </si>
  <si>
    <t>Table 32</t>
  </si>
  <si>
    <t>Table 33</t>
  </si>
  <si>
    <t>Table 34</t>
  </si>
  <si>
    <t>Table 35</t>
  </si>
  <si>
    <t>Table 36</t>
  </si>
  <si>
    <t>Table 37</t>
  </si>
  <si>
    <t>Monetary Operations</t>
  </si>
  <si>
    <t>Outright Sale Auction</t>
  </si>
  <si>
    <t>Outright Purchase Auction</t>
  </si>
  <si>
    <t>Repo Auction</t>
  </si>
  <si>
    <t>Reverse Repo Auction</t>
  </si>
  <si>
    <t>Foreign Exchange Intervention (in NRS)</t>
  </si>
  <si>
    <t>Indian Currency Purchase</t>
  </si>
  <si>
    <t>Standing Liquidity Facility (SLF)</t>
  </si>
  <si>
    <t>Interbank Transaction and Interest Rates</t>
  </si>
  <si>
    <t>Weighted Average Interbank Transaction Rate</t>
  </si>
  <si>
    <t>Stock Market</t>
  </si>
  <si>
    <t>Prices</t>
  </si>
  <si>
    <t>National Urban Consumer Price Index (Monthly Series)</t>
  </si>
  <si>
    <t>National Wholesale Price Index (Monthly Series)</t>
  </si>
  <si>
    <t>Government Finance</t>
  </si>
  <si>
    <t>External Sector</t>
  </si>
  <si>
    <t>NIC Bank Ltd.</t>
  </si>
  <si>
    <t>15/02/2008 (2064/11/3)</t>
  </si>
  <si>
    <t>14/3/2008 (2064/12/1)</t>
  </si>
  <si>
    <t>Lumbini Bank Ltd.</t>
  </si>
  <si>
    <t>Rights Share( 3:1)</t>
  </si>
  <si>
    <t>10/3/2008 (2064/11/27)</t>
  </si>
  <si>
    <t>2/20/2008 (2064/11/8)</t>
  </si>
  <si>
    <t>11/3/2008 (2064/11/28)</t>
  </si>
  <si>
    <t>Feb/Mar</t>
  </si>
  <si>
    <t>Import from India against the US Dollar Payment</t>
  </si>
  <si>
    <t xml:space="preserve">Gross Foreign Exchange Holdings of the Banking Sector in US$ </t>
  </si>
  <si>
    <t>1.5-3.75</t>
  </si>
  <si>
    <t>9.5-12</t>
  </si>
  <si>
    <t>6.50-13.5</t>
  </si>
  <si>
    <t>Kumari Bank Ltd.</t>
  </si>
  <si>
    <t>Right Share (5:1)</t>
  </si>
  <si>
    <t>24/03/2008  (2064/12/11)</t>
  </si>
  <si>
    <t>4/24/2008  (2065/1/12)</t>
  </si>
  <si>
    <t>Laxmi Bank Ltd.</t>
  </si>
  <si>
    <t>Right Share (4:1)</t>
  </si>
  <si>
    <t>3/4/2008  (2064/12/21)</t>
  </si>
  <si>
    <t>5/2/2008  (2064/1/20)</t>
  </si>
  <si>
    <t>Sanima Bikash Bank Ltd.</t>
  </si>
  <si>
    <t>5/7/2008  (2064/1/25)</t>
  </si>
  <si>
    <t>Paschimanchal Finance Co.Ltd.</t>
  </si>
  <si>
    <t>Right Share (2:1)</t>
  </si>
  <si>
    <t>4/4/2008 (2064/12/22)</t>
  </si>
  <si>
    <t>5/19/2008 (2064/2/6)</t>
  </si>
  <si>
    <t>Mar/Apr</t>
  </si>
  <si>
    <t>2.0-6.50</t>
  </si>
  <si>
    <t>2.5-5.75</t>
  </si>
  <si>
    <t>REVENUE COLLECTION</t>
  </si>
  <si>
    <t>*Adjusting credit write-off of Rs 2869.3 million (Rs 821.7 million in principal and Rs 2047.6 million in interest) as in October 2006 by Nepal Bank Ltd.and Rs 13.2 billion (Rs 4.1 billion in principal and Rs 9.1 billion in interest) by RBB as in December 2006.</t>
  </si>
  <si>
    <r>
      <t>#</t>
    </r>
    <r>
      <rPr>
        <sz val="10"/>
        <rFont val="Times New Roman"/>
        <family val="1"/>
      </rPr>
      <t xml:space="preserve"> The SLF rate is determined at the penal rate added to the weighted average discount rate of  91-day Treasury Bills of the preceding week or repo auction rate of the last on month, whichever is higher.</t>
    </r>
  </si>
  <si>
    <t xml:space="preserve">       Amount (Rs. million)</t>
  </si>
  <si>
    <t>Total Paid up Value of Listed Shares (Rs. million)</t>
  </si>
  <si>
    <t>Market Capitalization (Rs. million)</t>
  </si>
  <si>
    <t xml:space="preserve">Ratio of  Market Capitalization to GDP (in %) </t>
  </si>
  <si>
    <t xml:space="preserve">Ratio of Monthly Turnover to Market Capitalization (in %) </t>
  </si>
  <si>
    <t>GDP at Current Price ( Rs. million)</t>
  </si>
  <si>
    <t>Prabhu Finance Company Ltd.</t>
  </si>
  <si>
    <t>Foreign Exchange Intervention (in US$)</t>
  </si>
  <si>
    <t>(Based on the First Ten Months' Data of 2007/08)</t>
  </si>
  <si>
    <t>May (e)</t>
  </si>
  <si>
    <t xml:space="preserve"> Changes in the First Ten Months of </t>
  </si>
  <si>
    <t>Mid-May</t>
  </si>
  <si>
    <t>First Ten Months</t>
  </si>
  <si>
    <t>Mid May</t>
  </si>
  <si>
    <t>Apr/May</t>
  </si>
  <si>
    <t>May-May</t>
  </si>
  <si>
    <t>May-July</t>
  </si>
  <si>
    <t>1/</t>
  </si>
  <si>
    <t>2/</t>
  </si>
  <si>
    <t xml:space="preserve"> 1/ Adjusting the exchange valuation loss of  Rs. 13157.08 million.</t>
  </si>
  <si>
    <t xml:space="preserve"> 2/ Adjusting the exchange valuation gain of Rs 6072.65 million.</t>
  </si>
  <si>
    <t xml:space="preserve"> 1/ Adjusting the exchange valuation loss of Rs. 13159.58 million.</t>
  </si>
  <si>
    <t xml:space="preserve"> 2/ Adjusting the exchange valuation gain of Rs. 5995.8 million.</t>
  </si>
  <si>
    <t xml:space="preserve"> 1/ Adjusting the exchange valuation gain of  Rs. 2.5 million.</t>
  </si>
  <si>
    <t xml:space="preserve"> 2/ Adjusting the exchange valuation gain of Rs 76.8 million</t>
  </si>
  <si>
    <t>1 Adjusting the exchange valuation loss of Rs 13159.58 million</t>
  </si>
  <si>
    <t>2. Adjusting the exchange valuation gain of Rs 5995.8 million</t>
  </si>
  <si>
    <t>(14.16)</t>
  </si>
  <si>
    <t>(2.28)</t>
  </si>
  <si>
    <t>(5.75)</t>
  </si>
  <si>
    <t>(5.92)</t>
  </si>
  <si>
    <t>KIST Merchant Banking And Finance</t>
  </si>
  <si>
    <t>Right Share (1:3)</t>
  </si>
  <si>
    <t>4/24/2008 (2065/1/12)</t>
  </si>
  <si>
    <t>5/16/2008 (2065/2/3)</t>
  </si>
  <si>
    <t xml:space="preserve">ACE Development Bank Ltd. </t>
  </si>
  <si>
    <t>Right Share (10:3)</t>
  </si>
  <si>
    <t>5/4/2008 (2065/1/22)</t>
  </si>
  <si>
    <t>5/25/2008 (2065/2/12)</t>
  </si>
  <si>
    <t>Goodwill Finance Ltd</t>
  </si>
  <si>
    <t>Right Share (1:1)</t>
  </si>
  <si>
    <t>5/24/2008 (2065/1/22)</t>
  </si>
  <si>
    <t>5/25/2008 (2065/2/12</t>
  </si>
  <si>
    <t>Gorkha Development Bank Ltd</t>
  </si>
  <si>
    <t>5/6/2008 (2065/1/24)</t>
  </si>
  <si>
    <t>5/26/2008 (2065/2/13)</t>
  </si>
  <si>
    <t>Business Development Bank Ltd</t>
  </si>
  <si>
    <t>Right Share (1:2.5)</t>
  </si>
  <si>
    <t>5/8/2008 (2065/1/26)</t>
  </si>
  <si>
    <t>5/29/2008 (2065/2/16)</t>
  </si>
  <si>
    <t>Himchuli Bikash Bank Ltd</t>
  </si>
  <si>
    <t>Right Share (1:2)</t>
  </si>
  <si>
    <t>5/30/2008 (2065/2/17)</t>
  </si>
  <si>
    <t>United Finance Ltd</t>
  </si>
  <si>
    <t>Nepal Express Finance Ltd</t>
  </si>
  <si>
    <t>Right Share (5:3)</t>
  </si>
  <si>
    <t>5/12/2008 (2065/1/30)</t>
  </si>
  <si>
    <t>6/2/2008 (2065/2/20)</t>
  </si>
  <si>
    <t>Royal Merchant Banking and Finance Ltd</t>
  </si>
  <si>
    <t>6/1/2008 (2065/2/19)</t>
  </si>
  <si>
    <t>ICFC Bittiya Sanstha Ltd</t>
  </si>
  <si>
    <t>5/13/2008 (2065/1/31)</t>
  </si>
  <si>
    <t>6/10/2008 (2065/2/28)</t>
  </si>
  <si>
    <t>5/15/2008 (2065/2/22)</t>
  </si>
  <si>
    <t>Agriculture Development Bank Ltd.</t>
  </si>
  <si>
    <t>Hydropower</t>
  </si>
  <si>
    <t>Mutual Fund</t>
  </si>
  <si>
    <t>Preferred Stock</t>
  </si>
  <si>
    <t>Promoter Share</t>
  </si>
  <si>
    <t>10 months</t>
  </si>
  <si>
    <t>2008</t>
  </si>
  <si>
    <t xml:space="preserve"> EXPORT OF MAJOR COMMODITIES TO INDIA</t>
  </si>
  <si>
    <t xml:space="preserve"> A. Major Items</t>
  </si>
  <si>
    <t>Aluminium Section</t>
  </si>
  <si>
    <t>Batica hair oil</t>
  </si>
  <si>
    <t>Biscuits</t>
  </si>
  <si>
    <t>Brans</t>
  </si>
  <si>
    <t>Brooms</t>
  </si>
  <si>
    <t>Cardamom</t>
  </si>
  <si>
    <t>Catechue</t>
  </si>
  <si>
    <t>Cattlefeed</t>
  </si>
  <si>
    <t>Chemicals</t>
  </si>
  <si>
    <t>Cinnamon</t>
  </si>
  <si>
    <t>Copper Wire Rod</t>
  </si>
  <si>
    <t>Dried Ginger</t>
  </si>
  <si>
    <t>Fruits</t>
  </si>
  <si>
    <t>G.I. pipe</t>
  </si>
  <si>
    <t>Ghee (Vegetable)</t>
  </si>
  <si>
    <t>Ghee(Clarified)</t>
  </si>
  <si>
    <t>Ginger</t>
  </si>
  <si>
    <t>Handicraft Goods</t>
  </si>
  <si>
    <t>Herbs</t>
  </si>
  <si>
    <t>Juice</t>
  </si>
  <si>
    <t>Jute Goods</t>
  </si>
  <si>
    <t>Live Animals</t>
  </si>
  <si>
    <t>M.S. Pipe</t>
  </si>
  <si>
    <t>Marble Slab</t>
  </si>
  <si>
    <t>Medicine (Ayurvedic)</t>
  </si>
  <si>
    <t>Mustard &amp; Linseed</t>
  </si>
  <si>
    <t>Noodles</t>
  </si>
  <si>
    <t>Oil Cakes</t>
  </si>
  <si>
    <t>Paper</t>
  </si>
  <si>
    <t>Particle Board</t>
  </si>
  <si>
    <t>Pashmina</t>
  </si>
  <si>
    <t>Plastic Utensils</t>
  </si>
  <si>
    <t>Polyster Yarn</t>
  </si>
  <si>
    <t>Raw Jute</t>
  </si>
  <si>
    <t>Readymade garment</t>
  </si>
  <si>
    <t>Ricebran Oil</t>
  </si>
  <si>
    <t>Rosin</t>
  </si>
  <si>
    <t>Shoes and Sandles</t>
  </si>
  <si>
    <t>Skin</t>
  </si>
  <si>
    <t>Soap</t>
  </si>
  <si>
    <t>Stone and Sand</t>
  </si>
  <si>
    <t>Tarpentine</t>
  </si>
  <si>
    <t>Textiles*</t>
  </si>
  <si>
    <t>Thread</t>
  </si>
  <si>
    <t>Tooth Paste</t>
  </si>
  <si>
    <t>Turmeric</t>
  </si>
  <si>
    <t>Vegetable</t>
  </si>
  <si>
    <t>Wire</t>
  </si>
  <si>
    <t>Zinc Oxide</t>
  </si>
  <si>
    <t>Zinc sheet</t>
  </si>
  <si>
    <t xml:space="preserve"> B. Others</t>
  </si>
  <si>
    <t xml:space="preserve"> Total(A+B)</t>
  </si>
  <si>
    <t xml:space="preserve"> P = Provisional</t>
  </si>
  <si>
    <t xml:space="preserve"> *= including P.P. Fabric</t>
  </si>
  <si>
    <t xml:space="preserve">         (a) Hessian</t>
  </si>
  <si>
    <t xml:space="preserve">         (b) Sackings</t>
  </si>
  <si>
    <t xml:space="preserve">         (c) Twines</t>
  </si>
  <si>
    <t xml:space="preserve"> EXPORT OF MAJOR COMMODITIES TO OTHER COUNTRIES</t>
  </si>
  <si>
    <t>Handicraft ( Metal and Wooden )</t>
  </si>
  <si>
    <t>Nepalese Paper &amp; Paper Products</t>
  </si>
  <si>
    <t>Nigerseed</t>
  </si>
  <si>
    <t>Readymade Garments</t>
  </si>
  <si>
    <t>Readymade Leather Goods</t>
  </si>
  <si>
    <t>Silverware and Jewelleries</t>
  </si>
  <si>
    <t>Tanned Skin</t>
  </si>
  <si>
    <t>Tea</t>
  </si>
  <si>
    <t>Woolen Carpet</t>
  </si>
  <si>
    <t xml:space="preserve">    Total  (A+B)</t>
  </si>
  <si>
    <t>IMPORT OF SELECTED COMMODITIES FROM INDIA</t>
  </si>
  <si>
    <t>Agri. Equip.&amp; Parts</t>
  </si>
  <si>
    <t>Aluminium Ingot, Billet &amp; Rod</t>
  </si>
  <si>
    <t>Baby Food &amp; Milk Products</t>
  </si>
  <si>
    <t>Bitumen</t>
  </si>
  <si>
    <t>Books and Magazines</t>
  </si>
  <si>
    <t>Cement</t>
  </si>
  <si>
    <t>Chemical Fertilizer</t>
  </si>
  <si>
    <t>Coal</t>
  </si>
  <si>
    <t>Coldrolled Sheet Incoil</t>
  </si>
  <si>
    <t>Cooking Stoves</t>
  </si>
  <si>
    <t>Cosmetics</t>
  </si>
  <si>
    <t>Cuminseeds and Peppers</t>
  </si>
  <si>
    <t>Dry Cell Battery</t>
  </si>
  <si>
    <t>Electrical Equipment</t>
  </si>
  <si>
    <t>Enamel &amp; Other Paints</t>
  </si>
  <si>
    <t>Glass Sheet and G.Wares</t>
  </si>
  <si>
    <t>Hotrolled Sheet Incoil</t>
  </si>
  <si>
    <t>Incense Sticks</t>
  </si>
  <si>
    <t>Insecticides</t>
  </si>
  <si>
    <t>M.S. Billet</t>
  </si>
  <si>
    <t>M.S. Wire Rod</t>
  </si>
  <si>
    <t>Medicine</t>
  </si>
  <si>
    <t>Molasses Sugar</t>
  </si>
  <si>
    <t>Other Machinery &amp; Parts</t>
  </si>
  <si>
    <t>Other Stationary Goods</t>
  </si>
  <si>
    <t>Petroleum Products</t>
  </si>
  <si>
    <t>Pipe and Pipe Fittings</t>
  </si>
  <si>
    <t>Radio, TV, Deck &amp; Parts</t>
  </si>
  <si>
    <t>Raw Cotton</t>
  </si>
  <si>
    <t>Rice</t>
  </si>
  <si>
    <t>Salt</t>
  </si>
  <si>
    <t>Sanitaryware</t>
  </si>
  <si>
    <t>Shoes &amp; Sandles</t>
  </si>
  <si>
    <t>Steel Sheet</t>
  </si>
  <si>
    <t>Sugar</t>
  </si>
  <si>
    <t>Textiles</t>
  </si>
  <si>
    <t>Tobacco</t>
  </si>
  <si>
    <t>Tyre Tubes,Flapes</t>
  </si>
  <si>
    <t>Vegetables</t>
  </si>
  <si>
    <t>Vehicles &amp; Spare Parts</t>
  </si>
  <si>
    <t>Wire Products</t>
  </si>
  <si>
    <t xml:space="preserve"> Total (A+B)</t>
  </si>
  <si>
    <t xml:space="preserve"> R=Revised</t>
  </si>
  <si>
    <t xml:space="preserve"> P=Provisional</t>
  </si>
  <si>
    <t>IMPORT OF SELECTED COMMODITIES FROM OTHER COUNTRIES</t>
  </si>
  <si>
    <t>Aircraft Spareparts</t>
  </si>
  <si>
    <t>Bags</t>
  </si>
  <si>
    <t>Betelnut</t>
  </si>
  <si>
    <t>Button</t>
  </si>
  <si>
    <t>Camera</t>
  </si>
  <si>
    <t>Cigarette Paper</t>
  </si>
  <si>
    <t>Clove</t>
  </si>
  <si>
    <t>Coconut Oil</t>
  </si>
  <si>
    <t>Computer Parts</t>
  </si>
  <si>
    <t>Copper Wire Rod,Scrapes &amp; Sheets</t>
  </si>
  <si>
    <t>Cosmetic Goods</t>
  </si>
  <si>
    <t>Crude Coconut Oil</t>
  </si>
  <si>
    <t>Crude Palm Oil</t>
  </si>
  <si>
    <t>Crude Soyabean Oil</t>
  </si>
  <si>
    <t>Cuminseed</t>
  </si>
  <si>
    <t>Door Locks</t>
  </si>
  <si>
    <t>Drycell Battery</t>
  </si>
  <si>
    <t>Edible Oil</t>
  </si>
  <si>
    <t>Electrical Goods</t>
  </si>
  <si>
    <t>Fastener</t>
  </si>
  <si>
    <t>Flash Light</t>
  </si>
  <si>
    <t>G.I.Wire</t>
  </si>
  <si>
    <t>Glasswares</t>
  </si>
  <si>
    <t>Gold</t>
  </si>
  <si>
    <t>M.S.Wire Rod</t>
  </si>
  <si>
    <t>Medical Equip.&amp; Tools</t>
  </si>
  <si>
    <t>Office Equip.&amp; Stationary</t>
  </si>
  <si>
    <t>Other Machinary &amp; Parts</t>
  </si>
  <si>
    <t>Other Stationaries</t>
  </si>
  <si>
    <t>P.V.C.Compound</t>
  </si>
  <si>
    <t>Palm Oil</t>
  </si>
  <si>
    <t>Parafin Wax</t>
  </si>
  <si>
    <t>Pipe &amp; Pipe Fittings</t>
  </si>
  <si>
    <t>Polythene Granules</t>
  </si>
  <si>
    <t>Powder Milk</t>
  </si>
  <si>
    <t>Raw Silk</t>
  </si>
  <si>
    <t>Raw Wool</t>
  </si>
  <si>
    <t>Shoes and Sandals</t>
  </si>
  <si>
    <t>Silver</t>
  </si>
  <si>
    <t>Small Cardamom</t>
  </si>
  <si>
    <t>Steel Rod &amp; Sheet</t>
  </si>
  <si>
    <t>Storage Battery</t>
  </si>
  <si>
    <t>Synthetic &amp; Natural Rubber</t>
  </si>
  <si>
    <t>Synthetic Carpet</t>
  </si>
  <si>
    <t>Telecommunication Equip. Parts</t>
  </si>
  <si>
    <t>Tello</t>
  </si>
  <si>
    <t>Textile Dyes</t>
  </si>
  <si>
    <t>Threads</t>
  </si>
  <si>
    <t>Toys</t>
  </si>
  <si>
    <t>Transport Equip.&amp; Parts</t>
  </si>
  <si>
    <t>Tyre,Tube &amp; Flaps</t>
  </si>
  <si>
    <t>Umbrella and Parts</t>
  </si>
  <si>
    <t>Video Television &amp; Parts</t>
  </si>
  <si>
    <t>Watches &amp; Bands</t>
  </si>
  <si>
    <t>Writing &amp; Printing Paper</t>
  </si>
  <si>
    <t>X-Ray Film</t>
  </si>
  <si>
    <t>Zinc Ingot</t>
  </si>
  <si>
    <t xml:space="preserve"> R= Revised</t>
  </si>
  <si>
    <t>Table 39</t>
  </si>
  <si>
    <t>Table 40</t>
  </si>
  <si>
    <t>Table 41</t>
  </si>
  <si>
    <t>Table 42</t>
  </si>
  <si>
    <t>Export of Major Commodities to India</t>
  </si>
  <si>
    <t>Export of Major Commodities to Other Countries</t>
  </si>
  <si>
    <t>Import of Selected Commodities from India</t>
  </si>
  <si>
    <t>Import of Selected Commodities from Other Countries</t>
  </si>
  <si>
    <t>2.0-5.50</t>
  </si>
  <si>
    <t>1.5-6.75</t>
  </si>
  <si>
    <t>1.75-5.75</t>
  </si>
  <si>
    <t>5.0-7.5</t>
  </si>
  <si>
    <t>6.0-7.5</t>
  </si>
  <si>
    <t>1.50-3.75</t>
  </si>
  <si>
    <t>2.50-6.00</t>
  </si>
  <si>
    <t>9.5-12.0</t>
  </si>
  <si>
    <t>6.5-13.5</t>
  </si>
  <si>
    <t>Monetary and Credit Aggregates</t>
  </si>
  <si>
    <t>Sectorwise Credit Flows from Commercial Banks</t>
  </si>
  <si>
    <t>Securitywise Credit Flows from Commercial Banks</t>
  </si>
  <si>
    <t>SECURITYWISE CREDIT FLOWS OF COMMERCIAL BANK</t>
  </si>
  <si>
    <t>Change during the first ten months</t>
  </si>
  <si>
    <t>Amt</t>
  </si>
  <si>
    <t xml:space="preserve"> 1 Gold/Silver</t>
  </si>
  <si>
    <t xml:space="preserve"> 2 Government Securities</t>
  </si>
  <si>
    <t xml:space="preserve"> 3 Non Government Securities</t>
  </si>
  <si>
    <t xml:space="preserve"> 4 Fixed A/c Receipt</t>
  </si>
  <si>
    <t xml:space="preserve">      4.1 On Own Bank</t>
  </si>
  <si>
    <t xml:space="preserve">      4.2 On Other Banks</t>
  </si>
  <si>
    <t xml:space="preserve"> 5 Asset Guarantee</t>
  </si>
  <si>
    <t xml:space="preserve">  5.1 Fixed Assets</t>
  </si>
  <si>
    <t xml:space="preserve">   5.1.1 Lands  &amp; Buildings</t>
  </si>
  <si>
    <t xml:space="preserve">   5.1.2 Machinary &amp; Tools</t>
  </si>
  <si>
    <t xml:space="preserve">   5.1.3 Furniture &amp; Fixture</t>
  </si>
  <si>
    <t xml:space="preserve">   5.1.4 Vehicles</t>
  </si>
  <si>
    <t xml:space="preserve">   5.1.5 Other Fixed Assets</t>
  </si>
  <si>
    <t xml:space="preserve"> 5.2 Current  Assets</t>
  </si>
  <si>
    <t xml:space="preserve">   5.2.1 Agricultural Products</t>
  </si>
  <si>
    <t xml:space="preserve">     5.2.1.1 Rice</t>
  </si>
  <si>
    <t xml:space="preserve">     5.2.1.2 Raw Jute</t>
  </si>
  <si>
    <t>Table 43</t>
  </si>
  <si>
    <t>Table 44</t>
  </si>
  <si>
    <t xml:space="preserve">     5.2.1.3 Other Agricultural Products</t>
  </si>
  <si>
    <t xml:space="preserve">     5.2.2 Other Non Agricultural Products</t>
  </si>
  <si>
    <t xml:space="preserve">       5.2.2.1 Raw Materials</t>
  </si>
  <si>
    <t xml:space="preserve">       5.2.2.2 Semi Ready Made Goods</t>
  </si>
  <si>
    <t xml:space="preserve">       5.2.2.3 Readymade Goods</t>
  </si>
  <si>
    <t xml:space="preserve">        5.2.2.3.1 Salt, Sugar, Ghee, Oil</t>
  </si>
  <si>
    <t xml:space="preserve">        5.2.2.3.2 Clothing</t>
  </si>
  <si>
    <t xml:space="preserve">        5.2.2.3.3 Other Goods</t>
  </si>
  <si>
    <t xml:space="preserve"> 6 On Bills Guarantee</t>
  </si>
  <si>
    <t xml:space="preserve">   6.1 Domestic Bills</t>
  </si>
  <si>
    <t xml:space="preserve">   6.2 Foreign Bills</t>
  </si>
  <si>
    <t xml:space="preserve">     6.2.1 Import Bill &amp; Letter of Credit</t>
  </si>
  <si>
    <t xml:space="preserve">     6.2.2 Export Bill</t>
  </si>
  <si>
    <t xml:space="preserve">     6.2.3 Against  Export Bill</t>
  </si>
  <si>
    <t xml:space="preserve">     6.2.4 Other Foreign Bills</t>
  </si>
  <si>
    <t xml:space="preserve"> 7 Guarantee</t>
  </si>
  <si>
    <t xml:space="preserve">      7.1 Government Guarantee</t>
  </si>
  <si>
    <t xml:space="preserve">      7.2 Institutional Guarantee</t>
  </si>
  <si>
    <t xml:space="preserve">      7.3 Personal Guarantee</t>
  </si>
  <si>
    <t xml:space="preserve">      7.4 Group Guarantee</t>
  </si>
  <si>
    <t xml:space="preserve">      7.5 On Other Guarantee</t>
  </si>
  <si>
    <t xml:space="preserve"> 8 Credit Card</t>
  </si>
  <si>
    <t xml:space="preserve"> 9 Earthquake Victim Loan</t>
  </si>
  <si>
    <t xml:space="preserve"> 10 Others</t>
  </si>
  <si>
    <t>SECTORWISE CREDIT FLOWS OF COMMERCIAL BANKS</t>
  </si>
  <si>
    <t>Headings</t>
  </si>
  <si>
    <t xml:space="preserve"> 1 Agriculture</t>
  </si>
  <si>
    <t xml:space="preserve">     1.1 Farming /Farming Service</t>
  </si>
  <si>
    <t xml:space="preserve">     1.2 Tea</t>
  </si>
  <si>
    <t xml:space="preserve">     1.3 Animals Farming/Service</t>
  </si>
  <si>
    <t xml:space="preserve">     1.4 Forest, Fish Farming, Shlauter</t>
  </si>
  <si>
    <t xml:space="preserve">     1.5 Other Agriculture &amp; Agricultural Services</t>
  </si>
  <si>
    <t xml:space="preserve"> 2 Mines</t>
  </si>
  <si>
    <t xml:space="preserve">     2.1 Metals (Iron, Lead etc.)</t>
  </si>
  <si>
    <t xml:space="preserve">     2.2 Charcoal</t>
  </si>
  <si>
    <t xml:space="preserve">     2.3 Graphite</t>
  </si>
  <si>
    <t xml:space="preserve">     2.4 Magnesite</t>
  </si>
  <si>
    <t xml:space="preserve">     2.5 Chalks</t>
  </si>
  <si>
    <t xml:space="preserve">     2.6 Oil &amp; Gas Extraction</t>
  </si>
  <si>
    <t xml:space="preserve">     2.7 About Mines Others</t>
  </si>
  <si>
    <t xml:space="preserve"> 3 Productions</t>
  </si>
  <si>
    <t xml:space="preserve">     3.1 Food Production ( Packing, Processing)</t>
  </si>
  <si>
    <t xml:space="preserve">     3.2 Sugar</t>
  </si>
  <si>
    <t xml:space="preserve">     3.3 Drining Materials (Bear, Alcohol, Soda etc)</t>
  </si>
  <si>
    <t xml:space="preserve">         3.3.1 Alcohol</t>
  </si>
  <si>
    <t xml:space="preserve">         3.3.2 Non-Alcohol</t>
  </si>
  <si>
    <t xml:space="preserve">     3.4 Tobaco</t>
  </si>
  <si>
    <t xml:space="preserve">     3.5 Handicrafts</t>
  </si>
  <si>
    <t xml:space="preserve">     3.6 Sunpat</t>
  </si>
  <si>
    <t xml:space="preserve">     3.7 Textile Production &amp; Ready Made Clothings</t>
  </si>
  <si>
    <t xml:space="preserve">     3.8 Loging &amp; Timber Production / Furniture</t>
  </si>
  <si>
    <t xml:space="preserve">     3.9 Paper</t>
  </si>
  <si>
    <t xml:space="preserve">     3.10 Printing &amp; Publishing</t>
  </si>
  <si>
    <t xml:space="preserve">     3.11 Industrial &amp; Agricultural</t>
  </si>
  <si>
    <t xml:space="preserve">     3.12 Medicine</t>
  </si>
  <si>
    <t xml:space="preserve">     3.13 Processed Oil &amp; Charcoal Production</t>
  </si>
  <si>
    <t xml:space="preserve">     3.14 Rasin &amp; Tarpin</t>
  </si>
  <si>
    <t xml:space="preserve">     3.15 Rubber Tyre</t>
  </si>
  <si>
    <t xml:space="preserve">     3.16 Leather</t>
  </si>
  <si>
    <t xml:space="preserve">     3.17 Plastic</t>
  </si>
  <si>
    <t xml:space="preserve">     3.18 Cement</t>
  </si>
  <si>
    <t xml:space="preserve">     3.19 Stone, Soil &amp; Lead Production</t>
  </si>
  <si>
    <t xml:space="preserve">     3.20 Metals - Basic Iron &amp; Steel Plants</t>
  </si>
  <si>
    <t xml:space="preserve">     3.21 Metals - Other Plants</t>
  </si>
  <si>
    <t xml:space="preserve">     3.22 Miscellaneous Productions</t>
  </si>
  <si>
    <t xml:space="preserve"> 4 Construction</t>
  </si>
  <si>
    <t xml:space="preserve">     4.1 Residential</t>
  </si>
  <si>
    <t xml:space="preserve">     4.2 Non Residential</t>
  </si>
  <si>
    <t xml:space="preserve">     4.3 Heavy Constructions (Highway, Bridges etc)</t>
  </si>
  <si>
    <t xml:space="preserve"> 5 Metal Productions,Machinary &amp; Electrical Tools &amp; fitting</t>
  </si>
  <si>
    <t xml:space="preserve">     5.1 Fabricated Metal Equipments</t>
  </si>
  <si>
    <t xml:space="preserve">     5.2 Machine Tools</t>
  </si>
  <si>
    <t xml:space="preserve">     5.3 Machinary - Agricultural</t>
  </si>
  <si>
    <t xml:space="preserve">     5.4 Machinary - Construction, Oil, Mines</t>
  </si>
  <si>
    <t xml:space="preserve">     5.5 Machinary - Office &amp; Computing</t>
  </si>
  <si>
    <t xml:space="preserve">     5.6 Machinary - Others</t>
  </si>
  <si>
    <t xml:space="preserve">     5.7 Electrical Equipments</t>
  </si>
  <si>
    <t xml:space="preserve">     5.8 Home Equipments</t>
  </si>
  <si>
    <t xml:space="preserve">     5.9 Communications Equipments</t>
  </si>
  <si>
    <t xml:space="preserve">     5.10 Electronic Parts</t>
  </si>
  <si>
    <t xml:space="preserve">     5.11 Medical Equipments</t>
  </si>
  <si>
    <t xml:space="preserve">     5.12 Generators</t>
  </si>
  <si>
    <t xml:space="preserve">     5.13 Turbines</t>
  </si>
  <si>
    <t xml:space="preserve"> 6 Transportation Equipment Production &amp; Fitting</t>
  </si>
  <si>
    <t xml:space="preserve">     6.1 Vehicles,Vehicle Parts</t>
  </si>
  <si>
    <t xml:space="preserve">     6.2 Jet Boat</t>
  </si>
  <si>
    <t xml:space="preserve">     6.3 Aircraft &amp; Aircraft Parts</t>
  </si>
  <si>
    <t xml:space="preserve">     6.4 Other Parts about Transportation</t>
  </si>
  <si>
    <t xml:space="preserve"> 7 Transportation, Communications &amp; Public Services</t>
  </si>
  <si>
    <t xml:space="preserve">     7.1 Railways &amp; Passengers Vehicles</t>
  </si>
  <si>
    <t xml:space="preserve">     7.2 Truck Services &amp; Store Arrangements</t>
  </si>
  <si>
    <t xml:space="preserve">     7.3 Water Transportation</t>
  </si>
  <si>
    <t xml:space="preserve">     7.4 Pipe Lines Except Natural Gas</t>
  </si>
  <si>
    <t xml:space="preserve">     7.5 Communications</t>
  </si>
  <si>
    <t xml:space="preserve">     7.6 Electricity</t>
  </si>
  <si>
    <t xml:space="preserve">     7.7 Gas &amp; Gas Pipe Line Services</t>
  </si>
  <si>
    <t xml:space="preserve">     7.8 Other Services</t>
  </si>
  <si>
    <t xml:space="preserve"> 8 Wholesaler &amp; Retailers</t>
  </si>
  <si>
    <t xml:space="preserve">     8.1 Wholesale Business - Durable Commodities</t>
  </si>
  <si>
    <t xml:space="preserve">     8.2 Wholesale Business - Non Durable Commodities</t>
  </si>
  <si>
    <t xml:space="preserve">     8.3 Automative Dealer/ Franchise</t>
  </si>
  <si>
    <t xml:space="preserve">     8.4 Other Retail Business</t>
  </si>
  <si>
    <t xml:space="preserve">     8.5 Import Business</t>
  </si>
  <si>
    <t xml:space="preserve">     8.6 Export Business</t>
  </si>
  <si>
    <t xml:space="preserve"> 9 Finance, Insurance &amp; Fixed Assets</t>
  </si>
  <si>
    <t xml:space="preserve">     9.1 Commercial Banks</t>
  </si>
  <si>
    <t xml:space="preserve">     9.2 Finance Companies</t>
  </si>
  <si>
    <t xml:space="preserve">     9.3 Development Banks</t>
  </si>
  <si>
    <t xml:space="preserve">     9.4 Rural Development Banks</t>
  </si>
  <si>
    <t xml:space="preserve">     9.5 Saving &amp; Debt Cooperatives</t>
  </si>
  <si>
    <t xml:space="preserve">     9.6 Pension Fund &amp; Insurance Companies</t>
  </si>
  <si>
    <t xml:space="preserve">     9.7 Other Financial Institutions</t>
  </si>
  <si>
    <t xml:space="preserve">     9.8 Local Government ( VDC/Municipality/DDC)</t>
  </si>
  <si>
    <t xml:space="preserve">     9.9 Non Financial Government Institutions</t>
  </si>
  <si>
    <t xml:space="preserve">     9.10 Private Non Financial Institutions</t>
  </si>
  <si>
    <t xml:space="preserve">     9.11 Real States</t>
  </si>
  <si>
    <t xml:space="preserve">     9.12 Other Investment Instutions</t>
  </si>
  <si>
    <t xml:space="preserve"> 10 Service Industries</t>
  </si>
  <si>
    <t xml:space="preserve">     10.1 Tourism (Treaking, Mountaining, Resort, Rafting, Camping etc</t>
  </si>
  <si>
    <t xml:space="preserve">     10.2 Hotel</t>
  </si>
  <si>
    <t xml:space="preserve">     10.3 Advertising Agency</t>
  </si>
  <si>
    <t xml:space="preserve">     10.4 Automotive Services</t>
  </si>
  <si>
    <t xml:space="preserve">     10.5 Health Services</t>
  </si>
  <si>
    <t xml:space="preserve">     10.6 Hospitals, Clinic etc</t>
  </si>
  <si>
    <t xml:space="preserve">     10.7 Educational Services</t>
  </si>
  <si>
    <t xml:space="preserve">     10.8 Entertainment, Recreation, Films</t>
  </si>
  <si>
    <t xml:space="preserve">     10.9 Other Service companies</t>
  </si>
  <si>
    <t xml:space="preserve"> 11 Consumable Loan</t>
  </si>
  <si>
    <t xml:space="preserve">     11.1 Gold, Silver</t>
  </si>
  <si>
    <t xml:space="preserve">     11.2 Fixed A/c Receipt</t>
  </si>
  <si>
    <t xml:space="preserve">     11.3 Guarantee Bond</t>
  </si>
  <si>
    <t xml:space="preserve">     11.4 Credit Card</t>
  </si>
  <si>
    <t xml:space="preserve"> 12 Local Government</t>
  </si>
  <si>
    <t xml:space="preserve"> 13 Others</t>
  </si>
  <si>
    <t xml:space="preserve">Fresh Treasury Bills </t>
  </si>
  <si>
    <t>Weighted Average Treasury Bills Rate(364 day)</t>
  </si>
  <si>
    <t>Summary of Balance of Payments Presentation</t>
  </si>
  <si>
    <t>GROSS FOREIGN EXCHANGE HOLDING OF THE BANKING SECTOR</t>
  </si>
  <si>
    <t>PRICE OF OIL AND GOLD IN THE INTERNATIONAL MARKET</t>
  </si>
  <si>
    <t>MONETARY SURVEY</t>
  </si>
  <si>
    <t xml:space="preserve"> </t>
  </si>
  <si>
    <t>2005/06</t>
  </si>
  <si>
    <t>2006/07</t>
  </si>
  <si>
    <t xml:space="preserve">Jul </t>
  </si>
  <si>
    <t>Aug</t>
  </si>
  <si>
    <t>Jul (p)</t>
  </si>
  <si>
    <t>Amount</t>
  </si>
  <si>
    <t>1. Foreign Assets, Net</t>
  </si>
  <si>
    <t xml:space="preserve">     1.1.  Foreign Assets</t>
  </si>
  <si>
    <t xml:space="preserve">     1.2 Foreign Currency Deposits</t>
  </si>
  <si>
    <t xml:space="preserve">     1.3 Other Foreign Liabilities</t>
  </si>
  <si>
    <t>2. Net Domestic Assets</t>
  </si>
  <si>
    <t xml:space="preserve">   2.1. Domestic Credit</t>
  </si>
  <si>
    <t xml:space="preserve">        a. Net Claims on Govt.</t>
  </si>
  <si>
    <t xml:space="preserve">            i. Claims on Govt.</t>
  </si>
  <si>
    <t xml:space="preserve">             ii. Govt. Deposits</t>
  </si>
  <si>
    <t xml:space="preserve">       b. Claims on Non-Financial Govt. Ent.</t>
  </si>
  <si>
    <t xml:space="preserve">       c. Claims on Financial Institutions</t>
  </si>
  <si>
    <t xml:space="preserve">              i. Government </t>
  </si>
  <si>
    <t xml:space="preserve">              ii. Non-government</t>
  </si>
  <si>
    <t xml:space="preserve">   2.2. Net Non-monetary Liabilities</t>
  </si>
  <si>
    <t>3. Broad Money (M2)</t>
  </si>
  <si>
    <t xml:space="preserve">  3.1. Money Supply (M1)</t>
  </si>
  <si>
    <t xml:space="preserve">        a. Currency</t>
  </si>
  <si>
    <t xml:space="preserve">         b. Demand Deposits</t>
  </si>
  <si>
    <t xml:space="preserve">  3.2. Time Deposits</t>
  </si>
  <si>
    <t>4. Broad Money Liquidity (M3)</t>
  </si>
  <si>
    <t>Reserve Money</t>
  </si>
  <si>
    <t>Rs in million</t>
  </si>
  <si>
    <t>1. Foreign Assets</t>
  </si>
  <si>
    <t xml:space="preserve">   1.1 Gold</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</si>
  <si>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</si>
  <si>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</si>
  <si>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</si>
  <si>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</si>
  <si>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</si>
  <si>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</si>
  <si>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Govt. Papers</t>
  </si>
  <si>
    <t xml:space="preserve">   2.4 Loans and Advances</t>
  </si>
  <si>
    <t>3. Claims on Non-Financial Govt. Ent.</t>
  </si>
  <si>
    <t>4. Claims on Financial Institutions</t>
  </si>
  <si>
    <t xml:space="preserve">     4.1 Government </t>
  </si>
  <si>
    <t xml:space="preserve">     4.2 Non-government</t>
  </si>
  <si>
    <t>5. Claims on Banks</t>
  </si>
  <si>
    <t xml:space="preserve">     5.1 Refinance</t>
  </si>
  <si>
    <t xml:space="preserve">     5.2 Repo Lending</t>
  </si>
  <si>
    <t>6. Claims on Private Sector</t>
  </si>
  <si>
    <t>7. Other Assets</t>
  </si>
  <si>
    <t xml:space="preserve">   Assets = Liabilities</t>
  </si>
  <si>
    <t>8.  Reserve Money</t>
  </si>
  <si>
    <t xml:space="preserve">    8.1 Currency Outside Banks</t>
  </si>
  <si>
    <t xml:space="preserve">    8.2 Currency Held by Commercial Banks</t>
  </si>
  <si>
    <t xml:space="preserve">    8.3 Deposits of Commercial Banks</t>
  </si>
  <si>
    <t xml:space="preserve">    8.4 Other Deposits</t>
  </si>
  <si>
    <t>9.  Govt. Deposits</t>
  </si>
  <si>
    <t>10.  Foreign Liabilities</t>
  </si>
  <si>
    <t xml:space="preserve">    10.1 Foreign Deposits</t>
  </si>
  <si>
    <t xml:space="preserve">    10.2 IMF Trust Fund</t>
  </si>
  <si>
    <t xml:space="preserve">    10.3 Use of Fund Resources</t>
  </si>
  <si>
    <t xml:space="preserve">    10.4 SAF</t>
  </si>
  <si>
    <t xml:space="preserve">    10.5 ESAF</t>
  </si>
  <si>
    <t xml:space="preserve">    10.7 CSI </t>
  </si>
  <si>
    <t>11. Capital and Reserve</t>
  </si>
  <si>
    <t>12. Other Liabilities</t>
  </si>
  <si>
    <t>NFA</t>
  </si>
  <si>
    <t>NDA</t>
  </si>
  <si>
    <t>Other Items, net</t>
  </si>
  <si>
    <t>CONDENSED ASSETS AND LIABILITIES OF COMMERCIAL BANKS</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</si>
  <si>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</si>
  <si>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</si>
  <si>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</si>
  <si>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</si>
  <si>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</si>
  <si>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</si>
  <si>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Margin Deposits</t>
  </si>
  <si>
    <t>2. Borrowings from Rastra Bank</t>
  </si>
  <si>
    <t>3. Foreign Liabilities</t>
  </si>
  <si>
    <t>4. Other Liabilities</t>
  </si>
  <si>
    <t xml:space="preserve">     4.1 Paid-up Capital</t>
  </si>
  <si>
    <t xml:space="preserve">     4.2 General Reserves</t>
  </si>
  <si>
    <t xml:space="preserve">     4.3 Other Liabilities</t>
  </si>
  <si>
    <t>6. Liquid Funds</t>
  </si>
  <si>
    <t xml:space="preserve">   6.1. Cash in Hand</t>
  </si>
  <si>
    <t xml:space="preserve">   6.2. Balance with Rastra Bank</t>
  </si>
  <si>
    <t xml:space="preserve">   6.3. Foreign Currency in Hand</t>
  </si>
  <si>
    <t xml:space="preserve">   6.4. Balance Held Abroad</t>
  </si>
  <si>
    <t xml:space="preserve">   6.5. Cash in Transit</t>
  </si>
  <si>
    <t>7. Loans and Advances</t>
  </si>
  <si>
    <t xml:space="preserve">   7.1. Claims on Government</t>
  </si>
  <si>
    <t xml:space="preserve">   7.2. Claims on  Non-Financial Govt. Ent.</t>
  </si>
  <si>
    <t xml:space="preserve">   7.3. Claims on Financial Ent.</t>
  </si>
  <si>
    <t xml:space="preserve">           a.  Principal</t>
  </si>
  <si>
    <t xml:space="preserve">           b.  Interest Accrued</t>
  </si>
  <si>
    <t xml:space="preserve">   7.5. Foreign Bills Purchased &amp; Discounted</t>
  </si>
  <si>
    <t>Credit Deposit Ratio</t>
  </si>
  <si>
    <t>Liquidity Deposit Ratio</t>
  </si>
  <si>
    <t>Total Domestic Deposit</t>
  </si>
  <si>
    <t>Total Foreign Deposits</t>
  </si>
  <si>
    <t>Table 1</t>
  </si>
  <si>
    <t>Table 2</t>
  </si>
  <si>
    <t>Table 3</t>
  </si>
  <si>
    <t>(1995/96 = 100)</t>
  </si>
  <si>
    <t>Weight</t>
  </si>
  <si>
    <t>2006/07P</t>
  </si>
  <si>
    <t>%</t>
  </si>
  <si>
    <t>Column 5</t>
  </si>
  <si>
    <t>Column 8</t>
  </si>
  <si>
    <t>3</t>
  </si>
  <si>
    <t>Over 3</t>
  </si>
  <si>
    <t>Over 4</t>
  </si>
  <si>
    <t>Over 5</t>
  </si>
  <si>
    <t>Over 7</t>
  </si>
  <si>
    <t>1.    OVERALL INDEX</t>
  </si>
  <si>
    <t>1.1. FOOD &amp; BEVERAGES</t>
  </si>
  <si>
    <t>Grains and Cereal Products</t>
  </si>
  <si>
    <t xml:space="preserve">       Rice and Rice Products</t>
  </si>
  <si>
    <t>1.2 Wheat and Wheat Flour</t>
  </si>
  <si>
    <t>1.3 Other Grains and Cereal products</t>
  </si>
  <si>
    <t>Pulses</t>
  </si>
  <si>
    <t xml:space="preserve">Vegetables and Fruits </t>
  </si>
  <si>
    <t>3.1 All Vegetables</t>
  </si>
  <si>
    <t>3.1.1 Vegetables without Leafy Green</t>
  </si>
  <si>
    <t>3.1.2 Leafy Green Vegetables</t>
  </si>
  <si>
    <t>3.2 Fruits and Nuts</t>
  </si>
  <si>
    <t>3.2.1 Fruits</t>
  </si>
  <si>
    <t>3.2.2 Nuts</t>
  </si>
  <si>
    <t>Spices</t>
  </si>
  <si>
    <t>Meat, Fish and Eggs</t>
  </si>
  <si>
    <t>Milk and Milk Products</t>
  </si>
  <si>
    <t>Oil and Ghee</t>
  </si>
  <si>
    <t>Sugar and Related Products</t>
  </si>
  <si>
    <t>Beverages</t>
  </si>
  <si>
    <t>9.1 Non Alcoholic Beverages</t>
  </si>
  <si>
    <t>9.2 Alcoholic Beverages</t>
  </si>
  <si>
    <t>Restaurant Meals</t>
  </si>
  <si>
    <t>1.2. NON-FOOD &amp; SERVICES</t>
  </si>
  <si>
    <t>Cloth, Clothing &amp; Sewing Services</t>
  </si>
  <si>
    <t xml:space="preserve">       Cloths</t>
  </si>
  <si>
    <t xml:space="preserve">       Clothings</t>
  </si>
  <si>
    <t>11.3 Sewing Services</t>
  </si>
  <si>
    <t>Footwear</t>
  </si>
  <si>
    <t>Housing goods and Services</t>
  </si>
  <si>
    <t>13.1 House Furnishing and Household Goods</t>
  </si>
  <si>
    <t>13.2 House Rent</t>
  </si>
  <si>
    <t>13.3 Cleaning Supplies</t>
  </si>
  <si>
    <t xml:space="preserve">       Fuel, Light and Water</t>
  </si>
  <si>
    <t>Transport and Communication</t>
  </si>
  <si>
    <t>14.1 Transport</t>
  </si>
  <si>
    <t>14.1.1 Public Transport</t>
  </si>
  <si>
    <t>14.1.2 Private Transport</t>
  </si>
  <si>
    <t>14.2 Communication</t>
  </si>
  <si>
    <t>Medical and Personal Care</t>
  </si>
  <si>
    <t>15.1 Medical Care</t>
  </si>
  <si>
    <t>15.2 Personal Care</t>
  </si>
  <si>
    <t>Education, Reading and Recreation</t>
  </si>
  <si>
    <t>16.1 Education</t>
  </si>
  <si>
    <t>16.2 Reading and Recreation</t>
  </si>
  <si>
    <t>16.3 Religious Activities</t>
  </si>
  <si>
    <t>Tobacco and Related Products</t>
  </si>
  <si>
    <t>Urban Consumer Price Index : Kathmandu Valley</t>
  </si>
  <si>
    <t>Urban Consumer Price Index : Terai</t>
  </si>
  <si>
    <t>Urban Consumer Price Index : Hills</t>
  </si>
  <si>
    <t>P = Provisional.</t>
  </si>
  <si>
    <t>Table 7</t>
  </si>
  <si>
    <t>Revised</t>
  </si>
  <si>
    <t>OVERALL (Adjusted)</t>
  </si>
  <si>
    <t>FOOD AND BEVERAGES (Adjusted)</t>
  </si>
  <si>
    <t>Rice and Rice Products</t>
  </si>
  <si>
    <t>Wheat and Wheat Flour</t>
  </si>
  <si>
    <t>Other Grains and Cereal Products</t>
  </si>
  <si>
    <t>Vegetables and Fruits</t>
  </si>
  <si>
    <t>ALL VEGETABLES</t>
  </si>
  <si>
    <t>VEG WITHOUT LEAFY GREEN</t>
  </si>
  <si>
    <t>LEAFY GREEN VEGETABLES</t>
  </si>
  <si>
    <t>FRUITS &amp; NUTS</t>
  </si>
  <si>
    <t>FRUITS</t>
  </si>
  <si>
    <t>NUTS</t>
  </si>
  <si>
    <t>NON ALCOHOLIC BEVERAGES</t>
  </si>
  <si>
    <t>ALCOHOLIC BEVERAGES</t>
  </si>
  <si>
    <t>NON-FOOD AND SERVICES (Adjusted)</t>
  </si>
  <si>
    <t>CLOTH</t>
  </si>
  <si>
    <t>CLOTHING</t>
  </si>
  <si>
    <t>SEWING SERVICES</t>
  </si>
  <si>
    <t>House Furnishing and Household Goods</t>
  </si>
  <si>
    <t>House Rent</t>
  </si>
  <si>
    <t>Cleaning Supplies</t>
  </si>
  <si>
    <t>Fuel, Light and Water</t>
  </si>
  <si>
    <t>TRANSPORT &amp; COMMUNICATION</t>
  </si>
  <si>
    <t>Transport</t>
  </si>
  <si>
    <t xml:space="preserve">PUBLIC TRANSPORT </t>
  </si>
  <si>
    <t xml:space="preserve">PRIVATE TRANSPORT </t>
  </si>
  <si>
    <t>Communication</t>
  </si>
  <si>
    <t>MEDICAL CARE</t>
  </si>
  <si>
    <t>PERSONAL CARE</t>
  </si>
  <si>
    <t>EDUCATION</t>
  </si>
  <si>
    <t>READING AND RECREATION</t>
  </si>
  <si>
    <t>RELIGIUS ACTIVITIES</t>
  </si>
  <si>
    <t>P: Provisional</t>
  </si>
  <si>
    <t>**Based on the exclusion principle by excluding rice and rice products, vegetables and fruits, fuel, light and water and transports.</t>
  </si>
  <si>
    <t>Total weight excluded 31.58</t>
  </si>
  <si>
    <t>Total weight included 68.42</t>
  </si>
  <si>
    <t>Table 8</t>
  </si>
  <si>
    <t xml:space="preserve">     2005/06P</t>
  </si>
  <si>
    <t>INDEX</t>
  </si>
  <si>
    <t>%CHANGES</t>
  </si>
  <si>
    <t>Average</t>
  </si>
  <si>
    <t>P: Provisional.</t>
  </si>
  <si>
    <t>Table 9</t>
  </si>
  <si>
    <t>Nepal Rastra Bank</t>
  </si>
  <si>
    <t>Research Department</t>
  </si>
  <si>
    <t>Price Division</t>
  </si>
  <si>
    <t>National Wholesale Price Index</t>
  </si>
  <si>
    <t>(1999/00 = 100)</t>
  </si>
  <si>
    <t>S.</t>
  </si>
  <si>
    <t>N.</t>
  </si>
  <si>
    <t>Groups and Sub-groups</t>
  </si>
  <si>
    <t>Weight %</t>
  </si>
  <si>
    <t>1. Overall Index</t>
  </si>
  <si>
    <t>1.1 Agricultural Commodities</t>
  </si>
  <si>
    <t>1.1.1</t>
  </si>
  <si>
    <t xml:space="preserve">        Foodgrains </t>
  </si>
  <si>
    <t>1.1.2</t>
  </si>
  <si>
    <t xml:space="preserve">       Cash Crops </t>
  </si>
  <si>
    <t>1.1.3</t>
  </si>
  <si>
    <t xml:space="preserve">        Pulses </t>
  </si>
  <si>
    <t>1.1.4</t>
  </si>
  <si>
    <t xml:space="preserve">        Fruits and Vegetables</t>
  </si>
  <si>
    <t>1.1.5</t>
  </si>
  <si>
    <t xml:space="preserve">        Spices </t>
  </si>
  <si>
    <t>1.1.6</t>
  </si>
  <si>
    <t xml:space="preserve">        Livestock Production</t>
  </si>
  <si>
    <t>1.2 Domestic Manufactured Commodities</t>
  </si>
  <si>
    <t>1.2.1</t>
  </si>
  <si>
    <t xml:space="preserve">        Food-Related Products</t>
  </si>
  <si>
    <t>1.2.2</t>
  </si>
  <si>
    <t xml:space="preserve">        Beverages and Tobacco </t>
  </si>
  <si>
    <t>1.2.3</t>
  </si>
  <si>
    <t xml:space="preserve">        Construction Materials</t>
  </si>
  <si>
    <t>1.2.4</t>
  </si>
  <si>
    <t xml:space="preserve">        Others </t>
  </si>
  <si>
    <t>1.3 Imported Commodities</t>
  </si>
  <si>
    <t>1.3.1</t>
  </si>
  <si>
    <t xml:space="preserve">        Petroleum Products and Coal</t>
  </si>
  <si>
    <t>1.3.2</t>
  </si>
  <si>
    <t xml:space="preserve">        Chemical Fertilizers and Chemical Goods</t>
  </si>
  <si>
    <t>1.3.3</t>
  </si>
  <si>
    <t xml:space="preserve">        Transport Vehicles and Machinery Goods</t>
  </si>
  <si>
    <t xml:space="preserve">        Electric and Electronic Goods</t>
  </si>
  <si>
    <t xml:space="preserve">        Drugs and Medicine</t>
  </si>
  <si>
    <t xml:space="preserve">        Textile-Related Products</t>
  </si>
  <si>
    <t>1.3.4</t>
  </si>
  <si>
    <t xml:space="preserve">        Others</t>
  </si>
  <si>
    <t>P = Provisional</t>
  </si>
  <si>
    <t>R = Revised</t>
  </si>
  <si>
    <t>* Revised</t>
  </si>
  <si>
    <t>Note: Some adjustment has been done on Agricultural commodities to make annual average 100</t>
  </si>
  <si>
    <t>Table 10</t>
  </si>
  <si>
    <t>National Salary and Wage Rate Index</t>
  </si>
  <si>
    <t>(2004/05=100)</t>
  </si>
  <si>
    <t>S.No.</t>
  </si>
  <si>
    <t>Groups/Sub-groups</t>
  </si>
  <si>
    <t>Mid-Jul</t>
  </si>
  <si>
    <t>5 over 3</t>
  </si>
  <si>
    <t>5 over 4</t>
  </si>
  <si>
    <t>8 over 5</t>
  </si>
  <si>
    <t>8 over 7</t>
  </si>
  <si>
    <t>Overall Index</t>
  </si>
  <si>
    <t>Salary Index</t>
  </si>
  <si>
    <t>Officers</t>
  </si>
  <si>
    <t>Non Officers</t>
  </si>
  <si>
    <t>Civil Service</t>
  </si>
  <si>
    <t>Public Corporations</t>
  </si>
  <si>
    <t>Bank &amp; Financial Institutions</t>
  </si>
  <si>
    <t>Army &amp;Police Forces</t>
  </si>
  <si>
    <t>Education</t>
  </si>
  <si>
    <t>Private Organisations</t>
  </si>
  <si>
    <t>Wage Rate Index</t>
  </si>
  <si>
    <t>Agricultural Labourer</t>
  </si>
  <si>
    <t>Male</t>
  </si>
  <si>
    <t>Female</t>
  </si>
  <si>
    <t>Industrial Labourer</t>
  </si>
  <si>
    <t>High Skilled</t>
  </si>
  <si>
    <t>Skilled</t>
  </si>
  <si>
    <t>Semi Skilled</t>
  </si>
  <si>
    <t>Unskilled</t>
  </si>
  <si>
    <t>Construction Labourer</t>
  </si>
  <si>
    <t>Mason</t>
  </si>
  <si>
    <t>Carpenter</t>
  </si>
  <si>
    <t>worker</t>
  </si>
  <si>
    <t>P : Provisional</t>
  </si>
  <si>
    <t>Table 11</t>
  </si>
  <si>
    <t>Table 12</t>
  </si>
  <si>
    <t>(On Cash Basis)</t>
  </si>
  <si>
    <t>Heads</t>
  </si>
  <si>
    <t>Sanctioned Expenditure</t>
  </si>
  <si>
    <t xml:space="preserve">   Recurrent</t>
  </si>
  <si>
    <t xml:space="preserve">   Capital</t>
  </si>
  <si>
    <t xml:space="preserve">       a.Domestic Resources &amp; Loans </t>
  </si>
  <si>
    <t xml:space="preserve">       b.Foreign Cash Grants</t>
  </si>
  <si>
    <t xml:space="preserve">   Principal Repayment</t>
  </si>
  <si>
    <t xml:space="preserve">   Others</t>
  </si>
  <si>
    <t>Unspent Government Balance</t>
  </si>
  <si>
    <t>Actual Expenduture</t>
  </si>
  <si>
    <t xml:space="preserve">   Revenue</t>
  </si>
  <si>
    <t xml:space="preserve">   Foreign  Grants</t>
  </si>
  <si>
    <t xml:space="preserve">   Non-Budgetary Receipts,net</t>
  </si>
  <si>
    <t xml:space="preserve">   Others  #</t>
  </si>
  <si>
    <t xml:space="preserve">   V.A.T.</t>
  </si>
  <si>
    <t>Deficits(-) Surplus(+)</t>
  </si>
  <si>
    <t>Sources of Financing</t>
  </si>
  <si>
    <t xml:space="preserve">   Internal Loans</t>
  </si>
  <si>
    <t xml:space="preserve">     Domestic Borrowings</t>
  </si>
  <si>
    <t xml:space="preserve">       a. Treasury Bills</t>
  </si>
  <si>
    <t xml:space="preserve">       b. Development Bonds</t>
  </si>
  <si>
    <t xml:space="preserve">       c. National Saving Certificates</t>
  </si>
  <si>
    <t xml:space="preserve">       d. Citizen Saving Certificates</t>
  </si>
  <si>
    <t xml:space="preserve">     Others@</t>
  </si>
  <si>
    <t xml:space="preserve">   Foreign  Loans</t>
  </si>
  <si>
    <t xml:space="preserve"> +    As per NRB records.</t>
  </si>
  <si>
    <t xml:space="preserve"> ++ Minus (-) indicates surplus.</t>
  </si>
  <si>
    <t>Table 13</t>
  </si>
  <si>
    <t>No.</t>
  </si>
  <si>
    <t xml:space="preserve"> Name of Bonds/Ownership</t>
  </si>
  <si>
    <t xml:space="preserve"> Treasury Bills</t>
  </si>
  <si>
    <t>a. Banking Sector</t>
  </si>
  <si>
    <t xml:space="preserve">   i. Nepal Rastra Bank</t>
  </si>
  <si>
    <t xml:space="preserve">  ii. Commercial Banks</t>
  </si>
  <si>
    <t>b. Non-Banking Sector</t>
  </si>
  <si>
    <t xml:space="preserve">     (of which ADB/N)</t>
  </si>
  <si>
    <t xml:space="preserve"> Development Bonds</t>
  </si>
  <si>
    <t xml:space="preserve">   i. Nepal Rastra Bank </t>
  </si>
  <si>
    <t xml:space="preserve">b. Non-Banking Sector </t>
  </si>
  <si>
    <t xml:space="preserve"> National Saving Certificates</t>
  </si>
  <si>
    <t xml:space="preserve"> Citizen Saving Bonds</t>
  </si>
  <si>
    <t xml:space="preserve"> Special Bonds</t>
  </si>
  <si>
    <t xml:space="preserve">  i. Commercial Banks</t>
  </si>
  <si>
    <t>b.Non-Banking Sector</t>
  </si>
  <si>
    <t xml:space="preserve">    (Of which duty drawback)</t>
  </si>
  <si>
    <t>Short Term Loan &amp; Advances</t>
  </si>
  <si>
    <t xml:space="preserve"> Grand Total</t>
  </si>
  <si>
    <t xml:space="preserve">  a  Banking Sector</t>
  </si>
  <si>
    <t xml:space="preserve">   i  NRB </t>
  </si>
  <si>
    <t xml:space="preserve"> b. Non-Banking Sector</t>
  </si>
  <si>
    <t>Sept</t>
  </si>
  <si>
    <t>Oct</t>
  </si>
  <si>
    <t>Nov</t>
  </si>
  <si>
    <t>Dec</t>
  </si>
  <si>
    <t>Jan</t>
  </si>
  <si>
    <t>Feb</t>
  </si>
  <si>
    <t>Mar</t>
  </si>
  <si>
    <t>Apr</t>
  </si>
  <si>
    <t>May</t>
  </si>
  <si>
    <t>June</t>
  </si>
  <si>
    <t>July</t>
  </si>
  <si>
    <t xml:space="preserve">Particulars                                                                    </t>
  </si>
  <si>
    <t>% Change</t>
  </si>
  <si>
    <t>Total</t>
  </si>
  <si>
    <t xml:space="preserve">Total </t>
  </si>
  <si>
    <t>Share %</t>
  </si>
  <si>
    <t>Manufacturing &amp; Processing</t>
  </si>
  <si>
    <t>Hotel</t>
  </si>
  <si>
    <t>Trading</t>
  </si>
  <si>
    <t>Others</t>
  </si>
  <si>
    <t>Financial Institutions</t>
  </si>
  <si>
    <t>Market Days</t>
  </si>
  <si>
    <t>Number of Companies Traded</t>
  </si>
  <si>
    <t>Number of Transactions</t>
  </si>
  <si>
    <t>Name of Issuing Company</t>
  </si>
  <si>
    <t>Permission Date</t>
  </si>
  <si>
    <t>(Rs. in million)</t>
  </si>
  <si>
    <t>Table 4</t>
  </si>
  <si>
    <t>Group</t>
  </si>
  <si>
    <t>Closing</t>
  </si>
  <si>
    <t>High</t>
  </si>
  <si>
    <t>Low</t>
  </si>
  <si>
    <t>4 over 1</t>
  </si>
  <si>
    <t>Commercial Banks</t>
  </si>
  <si>
    <t>Development Banks</t>
  </si>
  <si>
    <t>Share Units ('000)</t>
  </si>
  <si>
    <t>% Share of Value</t>
  </si>
  <si>
    <t>7over 4</t>
  </si>
  <si>
    <t>Table 5</t>
  </si>
  <si>
    <t>Table 6</t>
  </si>
  <si>
    <t xml:space="preserve">Current Macroeconomic Situation </t>
  </si>
  <si>
    <t>Monetary Survey</t>
  </si>
  <si>
    <t>Monetary Authorities' Account</t>
  </si>
  <si>
    <t>Condensed Assets and Liabilities of Commercial Banks</t>
  </si>
  <si>
    <t>National Urban Consumer Price Index</t>
  </si>
  <si>
    <t>Core CPI Inflation</t>
  </si>
  <si>
    <t>Government Budgetary Operation</t>
  </si>
  <si>
    <t>Direction of Foreign Trade</t>
  </si>
  <si>
    <t>Gross Foreign Exchange Holdings of the Banking Sector</t>
  </si>
  <si>
    <t>DIRECTION OF FOREIGN TRADE*</t>
  </si>
  <si>
    <t>TOTAL EXPORTS</t>
  </si>
  <si>
    <t>To India</t>
  </si>
  <si>
    <t>To Other Countries</t>
  </si>
  <si>
    <t>TOTAL IMPORTS</t>
  </si>
  <si>
    <t>From India</t>
  </si>
  <si>
    <t>From Other Countries</t>
  </si>
  <si>
    <t>TOTAL TRADE BALANCE</t>
  </si>
  <si>
    <t>With India</t>
  </si>
  <si>
    <t>With Other Countries</t>
  </si>
  <si>
    <t>TOTAL FOREIGN TRADE</t>
  </si>
  <si>
    <t>India</t>
  </si>
  <si>
    <t>Other Countries</t>
  </si>
  <si>
    <t>Export</t>
  </si>
  <si>
    <t>Import</t>
  </si>
  <si>
    <t>* On customs data basis</t>
  </si>
  <si>
    <t>Table 14</t>
  </si>
  <si>
    <t>Table 15</t>
  </si>
  <si>
    <t>Table 16</t>
  </si>
  <si>
    <t>Table 17</t>
  </si>
  <si>
    <t>Table 18</t>
  </si>
  <si>
    <t>Mid-Jul.</t>
  </si>
  <si>
    <t>Convertible</t>
  </si>
  <si>
    <t>Inconvertible</t>
  </si>
  <si>
    <t>Commercial Bank</t>
  </si>
  <si>
    <t>Total Reserve</t>
  </si>
  <si>
    <t xml:space="preserve">      Share in total (in percent)</t>
  </si>
  <si>
    <t>Import Capacity(Equivalent Months)</t>
  </si>
  <si>
    <t>Merchandise</t>
  </si>
  <si>
    <t>Merchandise and Services</t>
  </si>
  <si>
    <t>1.Gross Foreign Exchange Reserve</t>
  </si>
  <si>
    <t>2.Gold,SDR,IMF Gold Tranche</t>
  </si>
  <si>
    <t>3.Gross Foreign Assets(1+2)</t>
  </si>
  <si>
    <t>4.Foreign Liabilities</t>
  </si>
  <si>
    <t>5.Net Foreign Assets(3-4)</t>
  </si>
  <si>
    <t>6.Change in NFA (before adj. ex. val.)*</t>
  </si>
  <si>
    <t xml:space="preserve">7.Exchange Valuation </t>
  </si>
  <si>
    <t>8.Change in NFA (6+7)**</t>
  </si>
  <si>
    <t>Sources: Nepal Rastra Bank and Commercial Banks;  Estimated.</t>
  </si>
  <si>
    <t>Period end Buying Rate</t>
  </si>
  <si>
    <t>Table 20</t>
  </si>
  <si>
    <r>
      <t xml:space="preserve">Exchange Rate of US Dollar
</t>
    </r>
    <r>
      <rPr>
        <sz val="12"/>
        <rFont val="Times New Roman"/>
        <family val="1"/>
      </rPr>
      <t>(NRs/US$)</t>
    </r>
  </si>
  <si>
    <t xml:space="preserve">FY </t>
  </si>
  <si>
    <t>Mid-Month</t>
  </si>
  <si>
    <t>Month End*</t>
  </si>
  <si>
    <t>Monthly Average*</t>
  </si>
  <si>
    <t>Buying</t>
  </si>
  <si>
    <t>Selling</t>
  </si>
  <si>
    <t>Average
Middle Rate</t>
  </si>
  <si>
    <t>Sep</t>
  </si>
  <si>
    <t>Jun</t>
  </si>
  <si>
    <t>Jul</t>
  </si>
  <si>
    <t>* As per Nepalese Calendar.</t>
  </si>
  <si>
    <t>Price of Oil and Gold in the International Market</t>
  </si>
  <si>
    <t>Mid-July</t>
  </si>
  <si>
    <t>Jul-Jul</t>
  </si>
  <si>
    <t>Oil ($/barrel)*</t>
  </si>
  <si>
    <t>*Crude Oil Brent</t>
  </si>
  <si>
    <t>Annual Avg</t>
  </si>
  <si>
    <t>Exchange Rate of US Dollar</t>
  </si>
  <si>
    <t xml:space="preserve"> Rs in million</t>
  </si>
  <si>
    <t>SHARE MARKET ACTIVITIES</t>
  </si>
  <si>
    <t xml:space="preserve"> NATIONAL URBAN CONSUMER PRICE INDEX</t>
  </si>
  <si>
    <t>CORE CPI INFLATION**</t>
  </si>
  <si>
    <t>NATIONAL WHOLESALE PRICE INDEX</t>
  </si>
  <si>
    <t>Particulars</t>
  </si>
  <si>
    <t>Table 19</t>
  </si>
  <si>
    <t>NATIONAL SALARY AND WAGE RATE INDEX</t>
  </si>
  <si>
    <t>2007/08</t>
  </si>
  <si>
    <t xml:space="preserve"> p= provisional, e = estimates.</t>
  </si>
  <si>
    <t xml:space="preserve">    10.2 PRGF</t>
  </si>
  <si>
    <t>3 Over 2</t>
  </si>
  <si>
    <t>NEPSE Index (Closing)*</t>
  </si>
  <si>
    <t>NEPSE Sensitive Index (Closing)**</t>
  </si>
  <si>
    <t xml:space="preserve">Number of Listed  Companies  </t>
  </si>
  <si>
    <t xml:space="preserve">       Number of Shares ('000)</t>
  </si>
  <si>
    <t>Twelve Months Rolling Standard Deviation</t>
  </si>
  <si>
    <t>2 Over 1</t>
  </si>
  <si>
    <t>Banking Sub-Index</t>
  </si>
  <si>
    <t>STOCK MARKET INDICATORS</t>
  </si>
  <si>
    <t xml:space="preserve">Amount </t>
  </si>
  <si>
    <t>29/07/2007 (2064/4/13)</t>
  </si>
  <si>
    <t>Siddhartha Insurance Ltd.</t>
  </si>
  <si>
    <t>12/08/2007 (2064/4/27)</t>
  </si>
  <si>
    <t>Right Shares</t>
  </si>
  <si>
    <t>Central Finance Company Ltd.</t>
  </si>
  <si>
    <t>3/08/2007 (2064/4/18)</t>
  </si>
  <si>
    <t>Right Shares Total</t>
  </si>
  <si>
    <t>Grand Total</t>
  </si>
  <si>
    <t>Ordinary Shares Total</t>
  </si>
  <si>
    <t>LISTED COMPANIES AND THEIR MARKET CAPITALIZATION</t>
  </si>
  <si>
    <t xml:space="preserve">Number of Listed Companies </t>
  </si>
  <si>
    <t xml:space="preserve">    Commercial Banks</t>
  </si>
  <si>
    <t xml:space="preserve">    Development Banks</t>
  </si>
  <si>
    <t xml:space="preserve">    Finance Companies</t>
  </si>
  <si>
    <t xml:space="preserve">    Insurance Companies</t>
  </si>
  <si>
    <t>PUBLIC ISSUE APPROVAL</t>
  </si>
  <si>
    <t>3 Over</t>
  </si>
  <si>
    <t xml:space="preserve">5 Over </t>
  </si>
  <si>
    <t>Manufacturing &amp; Processing Entities</t>
  </si>
  <si>
    <t>Hotels</t>
  </si>
  <si>
    <t>Trading Entities</t>
  </si>
  <si>
    <t>Hydro Power Companies</t>
  </si>
  <si>
    <t>% change</t>
  </si>
  <si>
    <t>7 over 4</t>
  </si>
  <si>
    <t>Insurance Companies</t>
  </si>
  <si>
    <t>Finance Companies</t>
  </si>
  <si>
    <t>Hydro Power</t>
  </si>
  <si>
    <t>NEPSE Overall Index*</t>
  </si>
  <si>
    <t>NEPSE Sensitive Index**</t>
  </si>
  <si>
    <t>Share Unit</t>
  </si>
  <si>
    <t xml:space="preserve"> Share Amount </t>
  </si>
  <si>
    <t>5 over 2</t>
  </si>
  <si>
    <t>* Base: February 12, 1994</t>
  </si>
  <si>
    <t>** Base: July 16, 2006</t>
  </si>
  <si>
    <t xml:space="preserve"> TURNOVER DETAILS</t>
  </si>
  <si>
    <t>MONETARY AUTHORITIES' ACCOUNT</t>
  </si>
  <si>
    <t>2007/08P</t>
  </si>
  <si>
    <t>Food &amp; Beverages</t>
  </si>
  <si>
    <t>Non-Food &amp; Services</t>
  </si>
  <si>
    <t>Domestic Goods</t>
  </si>
  <si>
    <t>Imported Goods</t>
  </si>
  <si>
    <t>Tradable Goods</t>
  </si>
  <si>
    <t>Non-Tradable Goods</t>
  </si>
  <si>
    <t>Govt. Controlled Goods</t>
  </si>
  <si>
    <t>Non-Controlled Goods</t>
  </si>
  <si>
    <t>Petroleum Product</t>
  </si>
  <si>
    <t>Non-Petroleum Product</t>
  </si>
  <si>
    <t>Index</t>
  </si>
  <si>
    <t>Mid- Months</t>
  </si>
  <si>
    <t xml:space="preserve">  GOVERNMENT BUDGETARY OPERATION+</t>
  </si>
  <si>
    <t>Resources</t>
  </si>
  <si>
    <r>
      <t xml:space="preserve">     Overdrafts</t>
    </r>
    <r>
      <rPr>
        <i/>
        <vertAlign val="superscript"/>
        <sz val="9"/>
        <rFont val="Times New Roman"/>
        <family val="1"/>
      </rPr>
      <t>++</t>
    </r>
  </si>
  <si>
    <t xml:space="preserve"> P  Preliminary </t>
  </si>
  <si>
    <t>@  Interest from Government Treasury transactions and others.</t>
  </si>
  <si>
    <r>
      <t>2007/08</t>
    </r>
    <r>
      <rPr>
        <b/>
        <vertAlign val="superscript"/>
        <sz val="9"/>
        <rFont val="Times New Roman"/>
        <family val="1"/>
      </rPr>
      <t>P</t>
    </r>
  </si>
  <si>
    <t>OUTSTANDING DOMESTIC DEBT OF THE GON</t>
  </si>
  <si>
    <t>Amount Change</t>
  </si>
  <si>
    <t xml:space="preserve">   ii. Commercial Banks</t>
  </si>
  <si>
    <t xml:space="preserve">  *= Change in NFA is derived by taking mid-July as base and minus (-) sign indicates increase.</t>
  </si>
  <si>
    <t xml:space="preserve"> * * = After adjusting exchange valuation gain/loss</t>
  </si>
  <si>
    <r>
      <t xml:space="preserve">Sources: </t>
    </r>
    <r>
      <rPr>
        <sz val="8"/>
        <rFont val="Times New Roman"/>
        <family val="1"/>
      </rPr>
      <t>h</t>
    </r>
    <r>
      <rPr>
        <u val="single"/>
        <sz val="8"/>
        <rFont val="Times New Roman"/>
        <family val="1"/>
      </rPr>
      <t>ttp://www.eia.doe.gov/emeu/international/crude1.xls</t>
    </r>
    <r>
      <rPr>
        <sz val="8"/>
        <rFont val="Times New Roman"/>
        <family val="1"/>
      </rPr>
      <t xml:space="preserve"> and </t>
    </r>
    <r>
      <rPr>
        <u val="single"/>
        <sz val="8"/>
        <rFont val="Times New Roman"/>
        <family val="1"/>
      </rPr>
      <t>http://www.kitco.com/gold.londonfix.html</t>
    </r>
  </si>
  <si>
    <t>** Refers to past London historical fix.</t>
  </si>
  <si>
    <t>Gold ($/ounce)**</t>
  </si>
  <si>
    <t>Monetary Aggregates</t>
  </si>
  <si>
    <t>Money Multiplier (M1)</t>
  </si>
  <si>
    <t>Money Multiplier (M2)</t>
  </si>
  <si>
    <t xml:space="preserve">       d. Claims on Private Sector</t>
  </si>
  <si>
    <t>5. Assets =  Liabilities</t>
  </si>
  <si>
    <t>Stock Market Indicators</t>
  </si>
  <si>
    <t>Public Issue Approval</t>
  </si>
  <si>
    <t>Market Capitalization of Listed Companies (Rs in million)</t>
  </si>
  <si>
    <t>Rs  in              million</t>
  </si>
  <si>
    <t>Rs               in million</t>
  </si>
  <si>
    <t>Group &amp; Sub-Groups</t>
  </si>
  <si>
    <t>Groups &amp; Sub-Groups</t>
  </si>
  <si>
    <t>Mid-Months</t>
  </si>
  <si>
    <t>1. Ratio of Export to Import</t>
  </si>
  <si>
    <t>2.Share in Total Export</t>
  </si>
  <si>
    <t>3.Share in Total Import</t>
  </si>
  <si>
    <t>4.Share in Trade Balance</t>
  </si>
  <si>
    <t xml:space="preserve">5.Share in Total Trade </t>
  </si>
  <si>
    <t>6. Share of  Export and Import in Total Trade</t>
  </si>
  <si>
    <t xml:space="preserve">   Others (Freeze Account)</t>
  </si>
  <si>
    <t>US $ in million</t>
  </si>
  <si>
    <r>
      <t>Monthly Turnover</t>
    </r>
    <r>
      <rPr>
        <b/>
        <sz val="9"/>
        <rFont val="Times New Roman"/>
        <family val="1"/>
      </rPr>
      <t>:</t>
    </r>
    <r>
      <rPr>
        <sz val="9"/>
        <rFont val="Times New Roman"/>
        <family val="1"/>
      </rPr>
      <t xml:space="preserve">                      </t>
    </r>
  </si>
  <si>
    <t>Listed Companies and their Market Capitalization</t>
  </si>
  <si>
    <t>NATIONAL URBAN CONSUMER PRICE INDEX</t>
  </si>
  <si>
    <t>Share Market Activities and Turnover Details</t>
  </si>
  <si>
    <t>Outstanding Domestic Debt of the GON</t>
  </si>
  <si>
    <t xml:space="preserve">          a.  Government</t>
  </si>
  <si>
    <t xml:space="preserve">          b.  Non Government</t>
  </si>
  <si>
    <t xml:space="preserve">   7.4  Claims on Private Sector</t>
  </si>
  <si>
    <t xml:space="preserve"> #  Change in outstanding amount disbursed to VDC/Municipalities/DDC remaining unspent.</t>
  </si>
  <si>
    <t xml:space="preserve">         Claims on Private Sector*</t>
  </si>
  <si>
    <t xml:space="preserve">        Net Non-monetary Liabilities*</t>
  </si>
  <si>
    <t xml:space="preserve">        Domestic Credit*</t>
  </si>
  <si>
    <t xml:space="preserve">   Loans and Advances*</t>
  </si>
  <si>
    <t xml:space="preserve">        Claims on Private Sector*</t>
  </si>
  <si>
    <t>Lumbini General Insurance Co.Ltd.</t>
  </si>
  <si>
    <t>Seti Bittiya Sanstha Ltd.</t>
  </si>
  <si>
    <t>23/09/2007 (2064/6/6)</t>
  </si>
  <si>
    <t>Infrastructure Development Bank Ltd.</t>
  </si>
  <si>
    <t>3/10/2007 (2064/6/16)</t>
  </si>
  <si>
    <t>4/10/2007 (2064/6/17)</t>
  </si>
  <si>
    <t>Kuber Merchant Banking and Finance Ltd.</t>
  </si>
  <si>
    <t>9/10/2007 (2064/6/22)</t>
  </si>
  <si>
    <t>14/10/2007 (2064/6/27)</t>
  </si>
  <si>
    <t>Nirdhan Uttan Bank Ltd.</t>
  </si>
  <si>
    <t>26/09/2007 (2064/6/9)</t>
  </si>
  <si>
    <t>Nepal Share Markets and Finance Ltd.</t>
  </si>
  <si>
    <t>28/09/2007 (2064/6/11)</t>
  </si>
  <si>
    <t>** Base; July 16, 2006</t>
  </si>
  <si>
    <t>8. Other Assets</t>
  </si>
  <si>
    <t>(Y-o-Y Changes)</t>
  </si>
  <si>
    <t>Factors Affecting Reserve Money</t>
  </si>
  <si>
    <t>Percent</t>
  </si>
  <si>
    <t xml:space="preserve">1. Net Foreign Assets </t>
  </si>
  <si>
    <t xml:space="preserve">    a. Foreign Assets</t>
  </si>
  <si>
    <t xml:space="preserve">    b. Foreign Liabilities</t>
  </si>
  <si>
    <t xml:space="preserve">2. Net Domestic Assets </t>
  </si>
  <si>
    <t>2.1 Domestic Credit</t>
  </si>
  <si>
    <t xml:space="preserve">  a. Claims on Govt.,Net</t>
  </si>
  <si>
    <t xml:space="preserve">            Claims on Govt.</t>
  </si>
  <si>
    <t xml:space="preserve">            Govt. Deposits</t>
  </si>
  <si>
    <t xml:space="preserve">   b. Claims on Govt. Ent.</t>
  </si>
  <si>
    <t xml:space="preserve">  d. Claims on Banks</t>
  </si>
  <si>
    <t xml:space="preserve">  e. Claims on Pvt. Sector</t>
  </si>
  <si>
    <t xml:space="preserve">   a.   Currency Outside NRB</t>
  </si>
  <si>
    <t xml:space="preserve">   c. Other Deposits</t>
  </si>
  <si>
    <t>FACTORS AFFECTING RESERVE MONEY</t>
  </si>
  <si>
    <t>2.2 Other Items, Net</t>
  </si>
  <si>
    <t>IME Financial Institution Ltd.</t>
  </si>
  <si>
    <t>31/10/2007 (2064/7/14)</t>
  </si>
  <si>
    <t xml:space="preserve">Paschimanchal Development Bank Ltd. </t>
  </si>
  <si>
    <t>4/11/2007 (2064/7/18)</t>
  </si>
  <si>
    <t>Bhrikuti Bikash Bank Ltd. </t>
  </si>
  <si>
    <t>12/11/2007 (2064/7/26)</t>
  </si>
  <si>
    <t>Capital Merchant Banking &amp; Finance Ltd.</t>
  </si>
  <si>
    <t xml:space="preserve">   c. Claims on Non-Gov Fin.Ent</t>
  </si>
  <si>
    <t xml:space="preserve">   b.  Deposits of Com. Banks</t>
  </si>
  <si>
    <t>Table 21</t>
  </si>
  <si>
    <t>Table 22</t>
  </si>
  <si>
    <t>Table 23</t>
  </si>
  <si>
    <t>Table 24</t>
  </si>
  <si>
    <t>Table 26</t>
  </si>
  <si>
    <t xml:space="preserve">3. Reserve Money </t>
  </si>
  <si>
    <t>Number of Listed Shares (000)</t>
  </si>
  <si>
    <t>Premier Finance Company Ltd.</t>
  </si>
  <si>
    <t>28/11/2007 (2064/8/12)</t>
  </si>
  <si>
    <t>Development Credit Bank Ltd.</t>
  </si>
  <si>
    <t>13/12/2007 (2067/8/27)</t>
  </si>
  <si>
    <t>Nepal Merchant Banking and Finance Ltd.</t>
  </si>
  <si>
    <t>Amount Rs in million</t>
  </si>
  <si>
    <t>Composition</t>
  </si>
  <si>
    <t xml:space="preserve">   Value Added Tax</t>
  </si>
  <si>
    <t xml:space="preserve">   Customs</t>
  </si>
  <si>
    <t xml:space="preserve">   Income Tax</t>
  </si>
  <si>
    <t xml:space="preserve">   Excise</t>
  </si>
  <si>
    <t xml:space="preserve">   Registration Fee</t>
  </si>
  <si>
    <t xml:space="preserve">   Vechile Tax</t>
  </si>
  <si>
    <t xml:space="preserve">   Non-Tax Revenue</t>
  </si>
  <si>
    <t>Total  Revenue</t>
  </si>
  <si>
    <t>Source: MoF and NRB</t>
  </si>
  <si>
    <t>Table 25</t>
  </si>
  <si>
    <t>Revenue Collection</t>
  </si>
  <si>
    <t>-</t>
  </si>
  <si>
    <t>Date of issue</t>
  </si>
  <si>
    <t>Issue Manager</t>
  </si>
  <si>
    <t>24/08/2007
 (2064/5/7)</t>
  </si>
  <si>
    <t>NMB</t>
  </si>
  <si>
    <t>02/09/2007
 (2064/5/16)</t>
  </si>
  <si>
    <t>Not Issued</t>
  </si>
  <si>
    <t>NCML</t>
  </si>
  <si>
    <t>30/10/2007 
(2064/7/13)</t>
  </si>
  <si>
    <t>30/11/2007
 (2064/8/14)</t>
  </si>
  <si>
    <t>ACE</t>
  </si>
  <si>
    <t>14/11/2007
 (2064/7/28)</t>
  </si>
  <si>
    <t>22/11/2007
 (2064/8/6)</t>
  </si>
  <si>
    <t>11/09/2007 
(2064/5/25)</t>
  </si>
  <si>
    <t>16/11/2007
 (2064/7/30)</t>
  </si>
  <si>
    <t>19/11/2007 
(2064/8/3)</t>
  </si>
  <si>
    <t>CIT</t>
  </si>
  <si>
    <t>02/12/2007 
(2064/8/16)</t>
  </si>
  <si>
    <t>02/12/2007
 (2064/8/16)</t>
  </si>
  <si>
    <t>10/12/2007
 (2064/8/24)</t>
  </si>
  <si>
    <t>09/12/2007
 (2064/8/23)</t>
  </si>
  <si>
    <t>28/12/2007 
(2064/9/13)</t>
  </si>
  <si>
    <t>03/01/2008 
(2064/9/19)</t>
  </si>
  <si>
    <t>08/01/2008 
(2064/9/24)</t>
  </si>
  <si>
    <t>NFL</t>
  </si>
  <si>
    <t>Nepal Investment Bank Ltd.</t>
  </si>
  <si>
    <t>9/1/2008 (2064/9/25) </t>
  </si>
  <si>
    <t>29/01/2008 
(2064/10/15)</t>
  </si>
  <si>
    <t>Sagarmatha Insurance Company Ltd.</t>
  </si>
  <si>
    <t>14/01/2008 (2064/9/30)</t>
  </si>
  <si>
    <t>Note:</t>
  </si>
  <si>
    <t>Nepal Merchant Banking and Finance Company Limited (Bittiya Sanstha)</t>
  </si>
  <si>
    <t>NIDC Capital Markets Limited (Bittiya Sanstha)</t>
  </si>
  <si>
    <t>Citizen Investment Trust</t>
  </si>
  <si>
    <t xml:space="preserve">Ace Development Bank Ltd. </t>
  </si>
  <si>
    <t>National Finance Limited (Bittiya Sanstha)</t>
  </si>
  <si>
    <t>Nepal Development &amp; Employment Bank</t>
  </si>
  <si>
    <t>6/2/2008  (2064/10/23)</t>
  </si>
  <si>
    <t>Ordinary Share</t>
  </si>
  <si>
    <t>Ordinary Share (for its existing shareholder of Group B)</t>
  </si>
  <si>
    <t>Rights Share (2:1)</t>
  </si>
  <si>
    <t>Rights Share (1:1.20)</t>
  </si>
  <si>
    <t>Rights Share (1:1.5)</t>
  </si>
  <si>
    <t>Rights Share (1:1)</t>
  </si>
  <si>
    <t>Rights Share(1:0.9)</t>
  </si>
  <si>
    <t>Rights Share (1:1.25)</t>
  </si>
  <si>
    <t>Rights Share(2:1)</t>
  </si>
  <si>
    <t>Rights Share (1:3)</t>
  </si>
  <si>
    <t>Rights Share(1:4)</t>
  </si>
  <si>
    <t>Rights Share(5:1)</t>
  </si>
  <si>
    <t>Rights Share(10:3)</t>
  </si>
  <si>
    <t>Siddhartha Development Bank Ltd. </t>
  </si>
  <si>
    <t>16/01/2008 (2064/10/2)</t>
  </si>
  <si>
    <t>2/10/2008 (2064/10/27)</t>
  </si>
  <si>
    <t>Prudential Bittiya Sanstha Ltd.</t>
  </si>
  <si>
    <t>3/14/2008 (2064/12/1)</t>
  </si>
  <si>
    <t>Siddhartha Bank Ltd.</t>
  </si>
  <si>
    <t>Rights Share (5:1)</t>
  </si>
  <si>
    <t>6/2/2008 (2064/10/23)</t>
  </si>
  <si>
    <t>2/25/2008 (2064/11/13)</t>
  </si>
  <si>
    <t>Nepal Electricity Authority</t>
  </si>
  <si>
    <t>Debenture</t>
  </si>
  <si>
    <t>25/01/2008 (2064/10/11)</t>
  </si>
  <si>
    <t>2/14/2008 (2064/11/2)</t>
  </si>
  <si>
    <t>Types of  Securities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</si>
</sst>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General_)"/>
    <numFmt numFmtId="174" formatCode="0.0_)"/>
    <numFmt numFmtId="175" formatCode="0_)"/>
    <numFmt numFmtId="176" formatCode="0.00_)"/>
    <numFmt numFmtId="177" formatCode="0.000"/>
    <numFmt numFmtId="178" formatCode="0.000_)"/>
    <numFmt numFmtId="179" formatCode="0.0000000000000"/>
    <numFmt numFmtId="180" formatCode="0.000000000000"/>
    <numFmt numFmtId="181" formatCode="0.00000000000"/>
    <numFmt numFmtId="182" formatCode="0.0000000000"/>
    <numFmt numFmtId="183" formatCode="#,##0.0"/>
    <numFmt numFmtId="184" formatCode="_-* #,##0.0_-;\-* #,##0.0_-;_-* &quot;-&quot;??_-;_-@_-"/>
    <numFmt numFmtId="185" formatCode="_-* #,##0.0000_-;\-* #,##0.0000_-;_-* &quot;-&quot;??_-;_-@_-"/>
    <numFmt numFmtId="186" formatCode="_(* #,##0.000_);_(* \(#,##0.000\);_(* &quot;-&quot;??_);_(@_)"/>
    <numFmt numFmtId="187" formatCode="_(* #,##0.0_);_(* \(#,##0.0\);_(* &quot;-&quot;??_);_(@_)"/>
    <numFmt numFmtId="188" formatCode="0.0000"/>
    <numFmt numFmtId="189" formatCode="_-* #,##0.000_-;\-* #,##0.000_-;_-* &quot;-&quot;??_-;_-@_-"/>
    <numFmt numFmtId="190" formatCode="0.000000"/>
    <numFmt numFmtId="191" formatCode="0.00000"/>
  </numFmts>
  <fonts count="75">
    <font>
      <sz val="10"/>
      <name val="Arial"/>
      <family val="0"/>
    </font>
    <font>
      <b/>
      <sz val="10"/>
      <name val="Times New Roman"/>
      <family val="1"/>
    </font>
    <font>
      <sz val="10"/>
      <name val="Times New Roman"/>
      <family val="1"/>
    </font>
    <font>
      <b/>
      <u val="single"/>
      <sz val="10"/>
      <name val="Times New Roman"/>
      <family val="1"/>
    </font>
    <font>
      <sz val="10"/>
      <name val="Courier"/>
      <family val="0"/>
    </font>
    <font>
      <b/>
      <sz val="28"/>
      <name val="Times New Roman"/>
      <family val="1"/>
    </font>
    <font>
      <b/>
      <sz val="22"/>
      <name val="Times New Roman"/>
      <family val="1"/>
    </font>
    <font>
      <b/>
      <sz val="20"/>
      <name val="Times New Roman"/>
      <family val="1"/>
    </font>
    <font>
      <b/>
      <sz val="12"/>
      <name val="Times New Roman"/>
      <family val="1"/>
    </font>
    <font>
      <b/>
      <i/>
      <sz val="10"/>
      <name val="Times New Roman"/>
      <family val="1"/>
    </font>
    <font>
      <b/>
      <sz val="9"/>
      <name val="Arial"/>
      <family val="2"/>
    </font>
    <font>
      <b/>
      <sz val="8"/>
      <name val="Times New Roman"/>
      <family val="1"/>
    </font>
    <font>
      <sz val="9"/>
      <name val="Times New Roman"/>
      <family val="1"/>
    </font>
    <font>
      <sz val="9"/>
      <name val="Arial"/>
      <family val="2"/>
    </font>
    <font>
      <sz val="8"/>
      <name val="Arial"/>
      <family val="2"/>
    </font>
    <font>
      <sz val="8"/>
      <name val="Times New Roman"/>
      <family val="1"/>
    </font>
    <font>
      <sz val="12"/>
      <name val="Times New Roman"/>
      <family val="1"/>
    </font>
    <font>
      <b/>
      <sz val="14"/>
      <name val="Times New Roman"/>
      <family val="1"/>
    </font>
    <font>
      <u val="single"/>
      <sz val="10"/>
      <color indexed="12"/>
      <name val="Arial"/>
      <family val="0"/>
    </font>
    <font>
      <u val="single"/>
      <sz val="10"/>
      <color indexed="36"/>
      <name val="Arial"/>
      <family val="0"/>
    </font>
    <font>
      <i/>
      <sz val="10"/>
      <name val="Times New Roman"/>
      <family val="1"/>
    </font>
    <font>
      <sz val="11"/>
      <name val="Times New Roman"/>
      <family val="1"/>
    </font>
    <font>
      <u val="single"/>
      <sz val="10"/>
      <name val="Times New Roman"/>
      <family val="1"/>
    </font>
    <font>
      <b/>
      <sz val="9"/>
      <name val="Times New Roman"/>
      <family val="1"/>
    </font>
    <font>
      <sz val="10"/>
      <color indexed="10"/>
      <name val="Times New Roman"/>
      <family val="1"/>
    </font>
    <font>
      <b/>
      <sz val="10"/>
      <color indexed="10"/>
      <name val="Times New Roman"/>
      <family val="1"/>
    </font>
    <font>
      <b/>
      <vertAlign val="superscript"/>
      <sz val="9"/>
      <name val="Times New Roman"/>
      <family val="1"/>
    </font>
    <font>
      <i/>
      <sz val="9"/>
      <name val="Times New Roman"/>
      <family val="1"/>
    </font>
    <font>
      <i/>
      <vertAlign val="superscript"/>
      <sz val="9"/>
      <name val="Times New Roman"/>
      <family val="1"/>
    </font>
    <font>
      <b/>
      <i/>
      <sz val="8"/>
      <name val="Times New Roman"/>
      <family val="1"/>
    </font>
    <font>
      <u val="single"/>
      <sz val="8"/>
      <name val="Times New Roman"/>
      <family val="1"/>
    </font>
    <font>
      <b/>
      <sz val="10"/>
      <color indexed="8"/>
      <name val="Times New Roman"/>
      <family val="1"/>
    </font>
    <font>
      <sz val="10"/>
      <color indexed="8"/>
      <name val="Times New Roman"/>
      <family val="1"/>
    </font>
    <font>
      <b/>
      <sz val="10"/>
      <name val="Arial"/>
      <family val="2"/>
    </font>
    <font>
      <i/>
      <sz val="11"/>
      <name val="Times New Roman"/>
      <family val="1"/>
    </font>
    <font>
      <b/>
      <sz val="16"/>
      <name val="Times New Roman"/>
      <family val="1"/>
    </font>
    <font>
      <sz val="10"/>
      <color indexed="10"/>
      <name val="Arial"/>
      <family val="2"/>
    </font>
    <font>
      <vertAlign val="superscript"/>
      <sz val="10"/>
      <name val="Times New Roman"/>
      <family val="1"/>
    </font>
    <font>
      <b/>
      <u val="single"/>
      <sz val="9"/>
      <name val="Times New Roman"/>
      <family val="1"/>
    </font>
    <font>
      <b/>
      <sz val="16"/>
      <color indexed="8"/>
      <name val="Times New Roman"/>
      <family val="1"/>
    </font>
    <font>
      <i/>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style="double"/>
      <right>
        <color indexed="63"/>
      </right>
      <top>
        <color indexed="63"/>
      </top>
      <bottom>
        <color indexed="63"/>
      </bottom>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hair"/>
      <right style="hair"/>
      <top style="hair"/>
      <bottom style="hair"/>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style="medium"/>
      <top style="thin"/>
      <bottom style="medium"/>
    </border>
    <border>
      <left>
        <color indexed="63"/>
      </left>
      <right style="thin"/>
      <top style="thin"/>
      <bottom style="medium"/>
    </border>
    <border>
      <left style="medium"/>
      <right style="thin"/>
      <top>
        <color indexed="63"/>
      </top>
      <bottom>
        <color indexed="63"/>
      </bottom>
    </border>
    <border>
      <left style="medium"/>
      <right style="thin"/>
      <top style="thin"/>
      <bottom style="medium"/>
    </border>
    <border>
      <left style="thin"/>
      <right>
        <color indexed="63"/>
      </right>
      <top style="thin"/>
      <bottom style="medium"/>
    </border>
    <border>
      <left style="medium"/>
      <right style="thin"/>
      <top>
        <color indexed="63"/>
      </top>
      <bottom style="thin"/>
    </border>
    <border>
      <left style="medium"/>
      <right style="medium"/>
      <top>
        <color indexed="63"/>
      </top>
      <bottom>
        <color indexed="63"/>
      </bottom>
    </border>
    <border>
      <left style="medium"/>
      <right style="medium"/>
      <top style="thin"/>
      <bottom style="medium"/>
    </border>
    <border>
      <left style="hair"/>
      <right style="medium"/>
      <top>
        <color indexed="63"/>
      </top>
      <bottom>
        <color indexed="63"/>
      </bottom>
    </border>
    <border>
      <left style="hair"/>
      <right style="medium"/>
      <top style="hair"/>
      <bottom>
        <color indexed="63"/>
      </bottom>
    </border>
    <border>
      <left style="hair"/>
      <right style="medium"/>
      <top>
        <color indexed="63"/>
      </top>
      <bottom style="hair"/>
    </border>
    <border>
      <left style="hair"/>
      <right style="medium"/>
      <top style="hair"/>
      <bottom style="hair"/>
    </border>
    <border>
      <left style="hair"/>
      <right style="hair"/>
      <top>
        <color indexed="63"/>
      </top>
      <bottom style="medium"/>
    </border>
    <border>
      <left style="hair"/>
      <right style="medium"/>
      <top>
        <color indexed="63"/>
      </top>
      <bottom style="medium"/>
    </border>
    <border>
      <left style="medium"/>
      <right style="hair"/>
      <top>
        <color indexed="63"/>
      </top>
      <bottom>
        <color indexed="63"/>
      </bottom>
    </border>
    <border>
      <left style="medium"/>
      <right style="hair"/>
      <top style="hair"/>
      <bottom>
        <color indexed="63"/>
      </bottom>
    </border>
    <border>
      <left style="medium"/>
      <right style="hair"/>
      <top>
        <color indexed="63"/>
      </top>
      <bottom style="hair"/>
    </border>
    <border>
      <left style="medium"/>
      <right style="hair"/>
      <top style="hair"/>
      <bottom style="hair"/>
    </border>
    <border>
      <left style="medium"/>
      <right style="hair"/>
      <top>
        <color indexed="63"/>
      </top>
      <bottom style="mediu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right style="medium"/>
      <top>
        <color indexed="63"/>
      </top>
      <bottom style="medium"/>
    </border>
    <border>
      <left style="thin"/>
      <right style="medium"/>
      <top style="thin"/>
      <bottom>
        <color indexed="63"/>
      </bottom>
    </border>
    <border>
      <left style="medium"/>
      <right style="medium"/>
      <top style="thin"/>
      <bottom>
        <color indexed="63"/>
      </bottom>
    </border>
    <border>
      <left style="medium"/>
      <right style="medium"/>
      <top>
        <color indexed="63"/>
      </top>
      <bottom style="thin"/>
    </border>
    <border>
      <left>
        <color indexed="63"/>
      </left>
      <right style="medium"/>
      <top style="thin"/>
      <bottom>
        <color indexed="63"/>
      </bottom>
    </border>
    <border>
      <left style="medium"/>
      <right style="medium"/>
      <top style="medium"/>
      <bottom>
        <color indexed="63"/>
      </bottom>
    </border>
    <border>
      <left style="medium"/>
      <right style="medium"/>
      <top style="thin"/>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style="thin"/>
      <bottom style="thin"/>
    </border>
    <border>
      <left>
        <color indexed="63"/>
      </left>
      <right style="double"/>
      <top style="thin"/>
      <bottom style="thin"/>
    </border>
    <border>
      <left>
        <color indexed="63"/>
      </left>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color indexed="63"/>
      </top>
      <bottom style="double"/>
    </border>
    <border>
      <left style="double"/>
      <right>
        <color indexed="63"/>
      </right>
      <top style="thin"/>
      <bottom>
        <color indexed="63"/>
      </bottom>
    </border>
    <border>
      <left style="double"/>
      <right style="thin"/>
      <top style="thin"/>
      <bottom>
        <color indexed="63"/>
      </bottom>
    </border>
    <border>
      <left style="double"/>
      <right style="thin"/>
      <top>
        <color indexed="63"/>
      </top>
      <bottom style="thin"/>
    </border>
    <border>
      <left style="thin"/>
      <right>
        <color indexed="63"/>
      </right>
      <top>
        <color indexed="63"/>
      </top>
      <bottom style="thin"/>
    </border>
    <border>
      <left style="medium"/>
      <right style="thin"/>
      <top style="medium"/>
      <bottom>
        <color indexed="63"/>
      </bottom>
    </border>
    <border>
      <left>
        <color indexed="63"/>
      </left>
      <right style="thin"/>
      <top style="medium"/>
      <bottom>
        <color indexed="63"/>
      </bottom>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hair"/>
      <top style="thin"/>
      <bottom>
        <color indexed="63"/>
      </bottom>
    </border>
    <border>
      <left>
        <color indexed="63"/>
      </left>
      <right style="medium"/>
      <top style="hair"/>
      <bottom>
        <color indexed="63"/>
      </bottom>
    </border>
    <border>
      <left>
        <color indexed="63"/>
      </left>
      <right style="medium"/>
      <top>
        <color indexed="63"/>
      </top>
      <bottom style="hair"/>
    </border>
    <border>
      <left>
        <color indexed="63"/>
      </left>
      <right style="medium"/>
      <top style="hair"/>
      <bottom style="hair"/>
    </border>
    <border>
      <left style="thin"/>
      <right style="medium"/>
      <top style="thin"/>
      <bottom style="thin"/>
    </border>
    <border>
      <left style="medium"/>
      <right>
        <color indexed="63"/>
      </right>
      <top style="thin"/>
      <bottom>
        <color indexed="63"/>
      </bottom>
    </border>
    <border>
      <left style="thin"/>
      <right style="thin"/>
      <top style="thin"/>
      <bottom style="medium"/>
    </border>
    <border>
      <left style="thin"/>
      <right style="medium"/>
      <top>
        <color indexed="63"/>
      </top>
      <bottom style="thin"/>
    </border>
    <border>
      <left style="medium"/>
      <right style="thin"/>
      <top style="thin"/>
      <bottom>
        <color indexed="63"/>
      </bottom>
    </border>
    <border>
      <left style="thin"/>
      <right style="medium"/>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style="thin"/>
      <right>
        <color indexed="63"/>
      </right>
      <top style="thin"/>
      <bottom>
        <color indexed="63"/>
      </bottom>
    </border>
    <border>
      <left style="thin"/>
      <right style="hair"/>
      <top>
        <color indexed="63"/>
      </top>
      <bottom>
        <color indexed="63"/>
      </bottom>
    </border>
    <border>
      <left style="thin"/>
      <right style="hair"/>
      <top style="hair"/>
      <bottom>
        <color indexed="63"/>
      </bottom>
    </border>
    <border>
      <left style="thin"/>
      <right style="hair"/>
      <top>
        <color indexed="63"/>
      </top>
      <bottom style="hair"/>
    </border>
    <border>
      <left style="thin"/>
      <right style="hair"/>
      <top style="hair"/>
      <bottom style="hair"/>
    </border>
    <border>
      <left style="thin"/>
      <right style="hair"/>
      <top>
        <color indexed="63"/>
      </top>
      <bottom style="medium"/>
    </border>
    <border>
      <left style="thin"/>
      <right style="medium"/>
      <top>
        <color indexed="63"/>
      </top>
      <bottom style="medium"/>
    </border>
    <border>
      <left style="hair"/>
      <right style="hair"/>
      <top style="thin"/>
      <bottom>
        <color indexed="63"/>
      </bottom>
    </border>
    <border>
      <left style="hair"/>
      <right style="medium"/>
      <top style="thin"/>
      <bottom>
        <color indexed="63"/>
      </bottom>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style="thin"/>
      <right>
        <color indexed="63"/>
      </right>
      <top style="medium"/>
      <bottom style="thin"/>
    </border>
    <border>
      <left style="thin"/>
      <right style="hair"/>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color indexed="63"/>
      </right>
      <top>
        <color indexed="63"/>
      </top>
      <bottom style="thin"/>
    </border>
    <border>
      <left style="thin"/>
      <right>
        <color indexed="63"/>
      </right>
      <top style="hair"/>
      <bottom>
        <color indexed="63"/>
      </bottom>
    </border>
    <border>
      <left style="thin"/>
      <right>
        <color indexed="63"/>
      </right>
      <top>
        <color indexed="63"/>
      </top>
      <bottom style="hair"/>
    </border>
    <border>
      <left style="thin"/>
      <right>
        <color indexed="63"/>
      </right>
      <top style="hair"/>
      <bottom style="hair"/>
    </border>
    <border>
      <left style="thin"/>
      <right style="hair"/>
      <top style="thin"/>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style="thin"/>
      <bottom style="thin"/>
    </border>
    <border>
      <left>
        <color indexed="63"/>
      </left>
      <right style="hair"/>
      <top>
        <color indexed="63"/>
      </top>
      <bottom>
        <color indexed="63"/>
      </bottom>
    </border>
    <border>
      <left>
        <color indexed="63"/>
      </left>
      <right style="hair"/>
      <top>
        <color indexed="63"/>
      </top>
      <bottom style="medium"/>
    </border>
    <border>
      <left style="hair"/>
      <right>
        <color indexed="63"/>
      </right>
      <top style="thin"/>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hair"/>
    </border>
    <border>
      <left>
        <color indexed="63"/>
      </left>
      <right style="hair"/>
      <top>
        <color indexed="63"/>
      </top>
      <bottom style="thin"/>
    </border>
    <border>
      <left>
        <color indexed="63"/>
      </left>
      <right style="hair"/>
      <top style="thin"/>
      <bottom>
        <color indexed="63"/>
      </bottom>
    </border>
    <border>
      <left>
        <color indexed="63"/>
      </left>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medium"/>
      <top style="medium"/>
      <bottom style="thin"/>
    </border>
    <border>
      <left>
        <color indexed="63"/>
      </left>
      <right style="thin"/>
      <top style="medium"/>
      <bottom style="thin"/>
    </border>
    <border>
      <left style="medium"/>
      <right style="thin"/>
      <top style="medium"/>
      <bottom style="thin"/>
    </border>
    <border>
      <left style="medium"/>
      <right>
        <color indexed="63"/>
      </right>
      <top style="medium"/>
      <bottom style="thin"/>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173" fontId="4" fillId="0" borderId="0">
      <alignment/>
      <protection/>
    </xf>
    <xf numFmtId="173" fontId="4"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804">
    <xf numFmtId="0" fontId="0" fillId="0" borderId="0" xfId="0" applyAlignment="1">
      <alignment/>
    </xf>
    <xf numFmtId="172" fontId="2" fillId="0" borderId="0" xfId="0" applyNumberFormat="1" applyFont="1" applyAlignment="1">
      <alignment/>
    </xf>
    <xf numFmtId="172" fontId="2" fillId="0" borderId="10" xfId="0" applyNumberFormat="1" applyFont="1" applyBorder="1" applyAlignment="1">
      <alignment/>
    </xf>
    <xf numFmtId="172" fontId="2" fillId="0" borderId="11" xfId="0" applyNumberFormat="1" applyFont="1" applyBorder="1" applyAlignment="1">
      <alignment/>
    </xf>
    <xf numFmtId="172" fontId="2" fillId="0" borderId="12" xfId="0" applyNumberFormat="1" applyFont="1" applyBorder="1" applyAlignment="1">
      <alignment/>
    </xf>
    <xf numFmtId="172" fontId="2" fillId="0" borderId="13" xfId="0" applyNumberFormat="1" applyFont="1" applyBorder="1" applyAlignment="1">
      <alignment/>
    </xf>
    <xf numFmtId="172" fontId="2" fillId="0" borderId="14" xfId="0" applyNumberFormat="1" applyFont="1" applyBorder="1" applyAlignment="1">
      <alignment/>
    </xf>
    <xf numFmtId="172" fontId="2" fillId="0" borderId="15" xfId="0" applyNumberFormat="1" applyFont="1" applyBorder="1" applyAlignment="1">
      <alignment/>
    </xf>
    <xf numFmtId="0" fontId="0" fillId="0" borderId="0" xfId="0" applyBorder="1" applyAlignment="1">
      <alignment/>
    </xf>
    <xf numFmtId="173" fontId="4" fillId="0" borderId="0" xfId="58">
      <alignment/>
      <protection/>
    </xf>
    <xf numFmtId="173" fontId="2" fillId="0" borderId="0" xfId="58" applyFont="1">
      <alignment/>
      <protection/>
    </xf>
    <xf numFmtId="173" fontId="1" fillId="0" borderId="0" xfId="58" applyFont="1" applyBorder="1" applyAlignment="1" quotePrefix="1">
      <alignment horizontal="center"/>
      <protection/>
    </xf>
    <xf numFmtId="172" fontId="4" fillId="0" borderId="0" xfId="58" applyNumberFormat="1">
      <alignment/>
      <protection/>
    </xf>
    <xf numFmtId="173" fontId="2" fillId="0" borderId="14" xfId="58" applyNumberFormat="1" applyFont="1" applyBorder="1" applyAlignment="1" applyProtection="1">
      <alignment horizontal="centerContinuous"/>
      <protection/>
    </xf>
    <xf numFmtId="173" fontId="2" fillId="0" borderId="15" xfId="58" applyFont="1" applyBorder="1" applyAlignment="1">
      <alignment horizontal="centerContinuous"/>
      <protection/>
    </xf>
    <xf numFmtId="173" fontId="2" fillId="0" borderId="13" xfId="58" applyNumberFormat="1" applyFont="1" applyBorder="1" applyAlignment="1" applyProtection="1">
      <alignment horizontal="center"/>
      <protection/>
    </xf>
    <xf numFmtId="173" fontId="2" fillId="0" borderId="0" xfId="58" applyNumberFormat="1" applyFont="1" applyAlignment="1" applyProtection="1">
      <alignment horizontal="left"/>
      <protection/>
    </xf>
    <xf numFmtId="172" fontId="2" fillId="0" borderId="0" xfId="58" applyNumberFormat="1" applyFont="1">
      <alignment/>
      <protection/>
    </xf>
    <xf numFmtId="0" fontId="2" fillId="0" borderId="0" xfId="0" applyFont="1" applyAlignment="1">
      <alignment/>
    </xf>
    <xf numFmtId="0" fontId="2" fillId="0" borderId="0" xfId="0" applyFont="1" applyAlignment="1">
      <alignment horizontal="left"/>
    </xf>
    <xf numFmtId="0" fontId="2" fillId="0" borderId="0" xfId="0" applyFont="1" applyBorder="1" applyAlignment="1">
      <alignment/>
    </xf>
    <xf numFmtId="0" fontId="1" fillId="0" borderId="0" xfId="0" applyFont="1" applyBorder="1" applyAlignment="1">
      <alignment vertical="center"/>
    </xf>
    <xf numFmtId="0" fontId="7" fillId="0" borderId="0"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172" fontId="9" fillId="0" borderId="0" xfId="0" applyNumberFormat="1" applyFont="1" applyBorder="1" applyAlignment="1">
      <alignment horizontal="center" vertical="center"/>
    </xf>
    <xf numFmtId="0" fontId="1" fillId="0" borderId="17" xfId="0" applyFont="1" applyBorder="1" applyAlignment="1">
      <alignment horizontal="left" vertical="center"/>
    </xf>
    <xf numFmtId="172" fontId="1" fillId="0" borderId="14" xfId="0" applyNumberFormat="1" applyFont="1" applyBorder="1" applyAlignment="1">
      <alignment horizontal="center" vertical="center"/>
    </xf>
    <xf numFmtId="0" fontId="2" fillId="0" borderId="17" xfId="0" applyFont="1" applyBorder="1" applyAlignment="1">
      <alignment horizontal="left" vertical="center"/>
    </xf>
    <xf numFmtId="172" fontId="2" fillId="0" borderId="0" xfId="0" applyNumberFormat="1" applyFont="1" applyBorder="1" applyAlignment="1">
      <alignment horizontal="center" vertical="center"/>
    </xf>
    <xf numFmtId="0" fontId="2" fillId="0" borderId="0" xfId="0" applyFont="1" applyBorder="1" applyAlignment="1">
      <alignment vertical="center"/>
    </xf>
    <xf numFmtId="172" fontId="2" fillId="0" borderId="0" xfId="0" applyNumberFormat="1"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xf>
    <xf numFmtId="173" fontId="2" fillId="0" borderId="0" xfId="58" applyNumberFormat="1" applyFont="1" applyBorder="1" applyAlignment="1" applyProtection="1">
      <alignment horizontal="center" vertical="center"/>
      <protection/>
    </xf>
    <xf numFmtId="172" fontId="1" fillId="0" borderId="18" xfId="0" applyNumberFormat="1" applyFont="1" applyBorder="1" applyAlignment="1">
      <alignment horizontal="center"/>
    </xf>
    <xf numFmtId="172" fontId="1" fillId="0" borderId="19" xfId="0" applyNumberFormat="1" applyFont="1" applyBorder="1" applyAlignment="1">
      <alignment horizontal="center"/>
    </xf>
    <xf numFmtId="172" fontId="2" fillId="0" borderId="18" xfId="0" applyNumberFormat="1" applyFont="1" applyBorder="1" applyAlignment="1">
      <alignment horizontal="center"/>
    </xf>
    <xf numFmtId="172" fontId="2" fillId="0" borderId="20" xfId="0" applyNumberFormat="1" applyFont="1" applyBorder="1" applyAlignment="1">
      <alignment horizontal="center"/>
    </xf>
    <xf numFmtId="172" fontId="1" fillId="0" borderId="21" xfId="0" applyNumberFormat="1" applyFont="1" applyBorder="1" applyAlignment="1">
      <alignment horizontal="center"/>
    </xf>
    <xf numFmtId="172" fontId="2" fillId="0" borderId="0" xfId="0" applyNumberFormat="1" applyFont="1" applyBorder="1" applyAlignment="1">
      <alignment/>
    </xf>
    <xf numFmtId="172" fontId="2" fillId="0" borderId="22" xfId="0" applyNumberFormat="1" applyFont="1" applyBorder="1" applyAlignment="1">
      <alignment/>
    </xf>
    <xf numFmtId="172" fontId="2" fillId="0" borderId="23" xfId="0" applyNumberFormat="1" applyFont="1" applyBorder="1" applyAlignment="1">
      <alignment/>
    </xf>
    <xf numFmtId="172" fontId="2" fillId="0" borderId="24" xfId="0" applyNumberFormat="1" applyFont="1" applyBorder="1" applyAlignment="1">
      <alignment/>
    </xf>
    <xf numFmtId="172" fontId="2" fillId="0" borderId="25" xfId="0" applyNumberFormat="1" applyFont="1" applyBorder="1" applyAlignment="1">
      <alignment/>
    </xf>
    <xf numFmtId="172" fontId="2" fillId="0" borderId="26" xfId="0" applyNumberFormat="1" applyFont="1" applyBorder="1" applyAlignment="1">
      <alignment/>
    </xf>
    <xf numFmtId="172" fontId="2" fillId="0" borderId="27" xfId="0" applyNumberFormat="1" applyFont="1" applyBorder="1" applyAlignment="1">
      <alignment/>
    </xf>
    <xf numFmtId="172" fontId="1" fillId="0" borderId="0" xfId="0" applyNumberFormat="1" applyFont="1" applyBorder="1" applyAlignment="1">
      <alignment/>
    </xf>
    <xf numFmtId="172" fontId="2" fillId="0" borderId="28" xfId="0" applyNumberFormat="1" applyFont="1" applyBorder="1" applyAlignment="1">
      <alignment/>
    </xf>
    <xf numFmtId="172" fontId="2" fillId="0" borderId="29" xfId="0" applyNumberFormat="1" applyFont="1" applyBorder="1" applyAlignment="1">
      <alignment/>
    </xf>
    <xf numFmtId="172" fontId="2" fillId="0" borderId="30" xfId="0" applyNumberFormat="1" applyFont="1" applyBorder="1" applyAlignment="1">
      <alignment/>
    </xf>
    <xf numFmtId="172" fontId="2" fillId="0" borderId="31" xfId="0" applyNumberFormat="1" applyFont="1" applyBorder="1" applyAlignment="1">
      <alignment/>
    </xf>
    <xf numFmtId="172" fontId="2" fillId="0" borderId="0" xfId="0" applyNumberFormat="1" applyFont="1" applyBorder="1" applyAlignment="1">
      <alignment horizontal="right"/>
    </xf>
    <xf numFmtId="172" fontId="2" fillId="0" borderId="32" xfId="0" applyNumberFormat="1" applyFont="1" applyBorder="1" applyAlignment="1">
      <alignment/>
    </xf>
    <xf numFmtId="172" fontId="2" fillId="0" borderId="33" xfId="0" applyNumberFormat="1" applyFont="1" applyBorder="1" applyAlignment="1">
      <alignment/>
    </xf>
    <xf numFmtId="172" fontId="2" fillId="0" borderId="34" xfId="0" applyNumberFormat="1" applyFont="1" applyBorder="1" applyAlignment="1">
      <alignment/>
    </xf>
    <xf numFmtId="0" fontId="2" fillId="0" borderId="28" xfId="0" applyFont="1" applyBorder="1" applyAlignment="1">
      <alignment/>
    </xf>
    <xf numFmtId="172" fontId="2" fillId="0" borderId="12" xfId="58" applyNumberFormat="1" applyFont="1" applyBorder="1" applyAlignment="1">
      <alignment horizontal="center" vertical="center"/>
      <protection/>
    </xf>
    <xf numFmtId="174" fontId="2" fillId="0" borderId="22" xfId="58" applyNumberFormat="1" applyFont="1" applyBorder="1" applyAlignment="1" applyProtection="1">
      <alignment horizontal="center" vertical="center"/>
      <protection/>
    </xf>
    <xf numFmtId="174" fontId="2" fillId="0" borderId="23" xfId="58" applyNumberFormat="1" applyFont="1" applyBorder="1" applyAlignment="1" applyProtection="1">
      <alignment horizontal="center" vertical="center"/>
      <protection/>
    </xf>
    <xf numFmtId="172" fontId="1" fillId="0" borderId="35" xfId="58" applyNumberFormat="1" applyFont="1" applyBorder="1" applyAlignment="1">
      <alignment horizontal="center" vertical="center"/>
      <protection/>
    </xf>
    <xf numFmtId="173" fontId="2" fillId="0" borderId="28" xfId="58" applyNumberFormat="1" applyFont="1" applyBorder="1" applyAlignment="1" applyProtection="1">
      <alignment horizontal="center" vertical="center"/>
      <protection/>
    </xf>
    <xf numFmtId="173" fontId="1" fillId="0" borderId="34" xfId="58" applyNumberFormat="1" applyFont="1" applyBorder="1" applyAlignment="1" applyProtection="1">
      <alignment horizontal="center" vertical="center"/>
      <protection/>
    </xf>
    <xf numFmtId="172" fontId="1" fillId="0" borderId="36" xfId="58" applyNumberFormat="1" applyFont="1" applyBorder="1" applyAlignment="1">
      <alignment horizontal="center" vertical="center"/>
      <protection/>
    </xf>
    <xf numFmtId="172" fontId="2" fillId="0" borderId="37" xfId="58" applyNumberFormat="1" applyFont="1" applyBorder="1" applyAlignment="1">
      <alignment horizontal="center" vertical="center"/>
      <protection/>
    </xf>
    <xf numFmtId="172" fontId="1" fillId="0" borderId="38" xfId="58" applyNumberFormat="1" applyFont="1" applyBorder="1" applyAlignment="1">
      <alignment horizontal="center" vertical="center"/>
      <protection/>
    </xf>
    <xf numFmtId="174" fontId="2" fillId="0" borderId="0" xfId="58" applyNumberFormat="1" applyFont="1" applyBorder="1" applyAlignment="1" applyProtection="1">
      <alignment horizontal="center" vertical="center"/>
      <protection/>
    </xf>
    <xf numFmtId="172" fontId="1" fillId="0" borderId="39" xfId="58" applyNumberFormat="1" applyFont="1" applyBorder="1" applyAlignment="1">
      <alignment horizontal="center" vertical="center"/>
      <protection/>
    </xf>
    <xf numFmtId="172" fontId="2" fillId="0" borderId="40" xfId="58" applyNumberFormat="1" applyFont="1" applyBorder="1" applyAlignment="1">
      <alignment horizontal="center" vertical="center"/>
      <protection/>
    </xf>
    <xf numFmtId="172" fontId="9" fillId="0" borderId="24" xfId="0" applyNumberFormat="1" applyFont="1" applyBorder="1" applyAlignment="1">
      <alignment horizontal="center" vertical="center"/>
    </xf>
    <xf numFmtId="172" fontId="1" fillId="0" borderId="24" xfId="0" applyNumberFormat="1" applyFont="1" applyBorder="1" applyAlignment="1">
      <alignment horizontal="center" vertical="center"/>
    </xf>
    <xf numFmtId="172" fontId="2" fillId="0" borderId="22" xfId="0" applyNumberFormat="1" applyFont="1" applyBorder="1" applyAlignment="1">
      <alignment horizontal="center" vertical="center"/>
    </xf>
    <xf numFmtId="172" fontId="2" fillId="0" borderId="24" xfId="0" applyNumberFormat="1" applyFont="1" applyBorder="1" applyAlignment="1">
      <alignment horizontal="center" vertical="center"/>
    </xf>
    <xf numFmtId="172" fontId="2" fillId="0" borderId="25" xfId="0" applyNumberFormat="1" applyFont="1" applyBorder="1" applyAlignment="1">
      <alignment horizontal="center" vertical="center"/>
    </xf>
    <xf numFmtId="172" fontId="2" fillId="0" borderId="27" xfId="0" applyNumberFormat="1" applyFont="1" applyBorder="1" applyAlignment="1">
      <alignment horizontal="center" vertical="center"/>
    </xf>
    <xf numFmtId="0" fontId="9" fillId="0" borderId="17" xfId="0" applyFont="1" applyBorder="1" applyAlignment="1">
      <alignment horizontal="left" vertical="center"/>
    </xf>
    <xf numFmtId="0" fontId="9" fillId="0" borderId="0" xfId="0" applyFont="1" applyBorder="1" applyAlignment="1">
      <alignment vertical="center"/>
    </xf>
    <xf numFmtId="0" fontId="0" fillId="0" borderId="0" xfId="0" applyFont="1" applyAlignment="1">
      <alignment/>
    </xf>
    <xf numFmtId="172" fontId="1" fillId="0" borderId="14" xfId="0" applyNumberFormat="1" applyFont="1" applyBorder="1" applyAlignment="1">
      <alignment vertical="center"/>
    </xf>
    <xf numFmtId="172" fontId="2" fillId="0" borderId="25" xfId="0" applyNumberFormat="1" applyFont="1" applyBorder="1" applyAlignment="1">
      <alignment vertical="center"/>
    </xf>
    <xf numFmtId="172" fontId="1" fillId="0" borderId="32" xfId="58" applyNumberFormat="1" applyFont="1" applyBorder="1" applyAlignment="1">
      <alignment horizontal="center" vertical="center"/>
      <protection/>
    </xf>
    <xf numFmtId="172" fontId="1" fillId="0" borderId="34" xfId="58" applyNumberFormat="1" applyFont="1" applyBorder="1" applyAlignment="1">
      <alignment horizontal="center" vertical="center"/>
      <protection/>
    </xf>
    <xf numFmtId="173" fontId="2" fillId="0" borderId="41" xfId="58" applyNumberFormat="1" applyFont="1" applyBorder="1" applyAlignment="1" applyProtection="1">
      <alignment horizontal="center" vertical="center"/>
      <protection/>
    </xf>
    <xf numFmtId="173" fontId="1" fillId="0" borderId="42" xfId="58" applyNumberFormat="1" applyFont="1" applyBorder="1" applyAlignment="1" applyProtection="1">
      <alignment horizontal="center" vertical="center"/>
      <protection/>
    </xf>
    <xf numFmtId="172" fontId="1" fillId="0" borderId="43" xfId="0" applyNumberFormat="1" applyFont="1" applyBorder="1" applyAlignment="1">
      <alignment horizontal="center"/>
    </xf>
    <xf numFmtId="172" fontId="1" fillId="0" borderId="44" xfId="0" applyNumberFormat="1" applyFont="1" applyBorder="1" applyAlignment="1">
      <alignment horizontal="center"/>
    </xf>
    <xf numFmtId="172" fontId="2" fillId="0" borderId="43" xfId="0" applyNumberFormat="1" applyFont="1" applyBorder="1" applyAlignment="1">
      <alignment horizontal="center"/>
    </xf>
    <xf numFmtId="172" fontId="2" fillId="0" borderId="45" xfId="0" applyNumberFormat="1" applyFont="1" applyBorder="1" applyAlignment="1">
      <alignment horizontal="center"/>
    </xf>
    <xf numFmtId="172" fontId="1" fillId="0" borderId="46" xfId="0" applyNumberFormat="1" applyFont="1" applyBorder="1" applyAlignment="1">
      <alignment horizontal="center"/>
    </xf>
    <xf numFmtId="172" fontId="2" fillId="0" borderId="47" xfId="0" applyNumberFormat="1" applyFont="1" applyBorder="1" applyAlignment="1">
      <alignment horizontal="center"/>
    </xf>
    <xf numFmtId="172" fontId="2" fillId="0" borderId="48" xfId="0" applyNumberFormat="1" applyFont="1" applyBorder="1" applyAlignment="1">
      <alignment horizontal="center"/>
    </xf>
    <xf numFmtId="172" fontId="1" fillId="0" borderId="49" xfId="0" applyNumberFormat="1" applyFont="1" applyBorder="1" applyAlignment="1">
      <alignment horizontal="center"/>
    </xf>
    <xf numFmtId="172" fontId="1" fillId="0" borderId="50" xfId="0" applyNumberFormat="1" applyFont="1" applyBorder="1" applyAlignment="1">
      <alignment horizontal="center"/>
    </xf>
    <xf numFmtId="172" fontId="2" fillId="0" borderId="49" xfId="0" applyNumberFormat="1" applyFont="1" applyBorder="1" applyAlignment="1">
      <alignment horizontal="center"/>
    </xf>
    <xf numFmtId="172" fontId="2" fillId="0" borderId="51" xfId="0" applyNumberFormat="1" applyFont="1" applyBorder="1" applyAlignment="1">
      <alignment horizontal="center"/>
    </xf>
    <xf numFmtId="172" fontId="1" fillId="0" borderId="52" xfId="0" applyNumberFormat="1" applyFont="1" applyBorder="1" applyAlignment="1">
      <alignment horizontal="center"/>
    </xf>
    <xf numFmtId="172" fontId="2" fillId="0" borderId="53" xfId="0" applyNumberFormat="1" applyFont="1" applyBorder="1" applyAlignment="1">
      <alignment horizontal="center"/>
    </xf>
    <xf numFmtId="0" fontId="2" fillId="0" borderId="54" xfId="0" applyFont="1" applyBorder="1" applyAlignment="1">
      <alignment/>
    </xf>
    <xf numFmtId="0" fontId="16" fillId="0" borderId="54" xfId="0" applyFont="1" applyBorder="1" applyAlignment="1">
      <alignment/>
    </xf>
    <xf numFmtId="0" fontId="2" fillId="0" borderId="55" xfId="0" applyFont="1" applyBorder="1" applyAlignment="1">
      <alignment/>
    </xf>
    <xf numFmtId="172" fontId="2" fillId="0" borderId="56" xfId="0" applyNumberFormat="1" applyFont="1" applyBorder="1" applyAlignment="1">
      <alignment/>
    </xf>
    <xf numFmtId="0" fontId="1" fillId="0" borderId="0" xfId="0" applyFont="1" applyAlignment="1" applyProtection="1">
      <alignment horizontal="center"/>
      <protection/>
    </xf>
    <xf numFmtId="0" fontId="2" fillId="0" borderId="0" xfId="0" applyFont="1" applyAlignment="1" applyProtection="1" quotePrefix="1">
      <alignment horizontal="center"/>
      <protection/>
    </xf>
    <xf numFmtId="0" fontId="3" fillId="0" borderId="55" xfId="0" applyFont="1" applyBorder="1" applyAlignment="1" applyProtection="1">
      <alignment/>
      <protection/>
    </xf>
    <xf numFmtId="0" fontId="2" fillId="0" borderId="0" xfId="0" applyFont="1" applyAlignment="1">
      <alignment horizontal="right"/>
    </xf>
    <xf numFmtId="0" fontId="1" fillId="0" borderId="0" xfId="0" applyFont="1" applyAlignment="1">
      <alignment/>
    </xf>
    <xf numFmtId="0" fontId="2" fillId="0" borderId="10" xfId="0" applyFont="1" applyFill="1" applyBorder="1" applyAlignment="1">
      <alignment/>
    </xf>
    <xf numFmtId="0" fontId="2" fillId="0" borderId="0" xfId="0" applyFont="1" applyAlignment="1" quotePrefix="1">
      <alignment horizontal="left"/>
    </xf>
    <xf numFmtId="0" fontId="2" fillId="0" borderId="0" xfId="0" applyFont="1" applyBorder="1" applyAlignment="1" quotePrefix="1">
      <alignment horizontal="left"/>
    </xf>
    <xf numFmtId="0" fontId="2" fillId="0" borderId="56" xfId="0" applyFont="1" applyBorder="1" applyAlignment="1">
      <alignment/>
    </xf>
    <xf numFmtId="0" fontId="2" fillId="0" borderId="57" xfId="0" applyFont="1" applyBorder="1" applyAlignment="1">
      <alignment horizontal="center"/>
    </xf>
    <xf numFmtId="2" fontId="2" fillId="0" borderId="0" xfId="0" applyNumberFormat="1" applyFont="1" applyBorder="1" applyAlignment="1">
      <alignment/>
    </xf>
    <xf numFmtId="2" fontId="2" fillId="0" borderId="22" xfId="0" applyNumberFormat="1" applyFont="1" applyBorder="1" applyAlignment="1">
      <alignment/>
    </xf>
    <xf numFmtId="2" fontId="1" fillId="0" borderId="0" xfId="0" applyNumberFormat="1" applyFont="1" applyBorder="1" applyAlignment="1">
      <alignment/>
    </xf>
    <xf numFmtId="2" fontId="1" fillId="0" borderId="22" xfId="0" applyNumberFormat="1" applyFont="1" applyBorder="1" applyAlignment="1">
      <alignment/>
    </xf>
    <xf numFmtId="0" fontId="2" fillId="0" borderId="22" xfId="0" applyFont="1" applyBorder="1" applyAlignment="1">
      <alignment/>
    </xf>
    <xf numFmtId="0" fontId="2" fillId="0" borderId="31" xfId="0" applyFont="1" applyBorder="1" applyAlignment="1">
      <alignment/>
    </xf>
    <xf numFmtId="0" fontId="2" fillId="0" borderId="25" xfId="0" applyFont="1" applyBorder="1" applyAlignment="1">
      <alignment/>
    </xf>
    <xf numFmtId="0" fontId="2" fillId="0" borderId="27" xfId="0" applyFont="1" applyBorder="1" applyAlignment="1">
      <alignment/>
    </xf>
    <xf numFmtId="174" fontId="2" fillId="0" borderId="41" xfId="0" applyNumberFormat="1" applyFont="1" applyBorder="1" applyAlignment="1" applyProtection="1">
      <alignment horizontal="center"/>
      <protection/>
    </xf>
    <xf numFmtId="174" fontId="1" fillId="0" borderId="41" xfId="0" applyNumberFormat="1" applyFont="1" applyBorder="1" applyAlignment="1">
      <alignment horizontal="left"/>
    </xf>
    <xf numFmtId="174" fontId="2" fillId="0" borderId="41" xfId="0" applyNumberFormat="1" applyFont="1" applyBorder="1" applyAlignment="1">
      <alignment horizontal="left" indent="2"/>
    </xf>
    <xf numFmtId="0" fontId="2" fillId="0" borderId="41" xfId="0" applyFont="1" applyBorder="1" applyAlignment="1">
      <alignment horizontal="left" indent="2"/>
    </xf>
    <xf numFmtId="0" fontId="2" fillId="0" borderId="58" xfId="0" applyFont="1" applyBorder="1" applyAlignment="1">
      <alignment/>
    </xf>
    <xf numFmtId="2" fontId="2" fillId="0" borderId="28" xfId="0" applyNumberFormat="1" applyFont="1" applyBorder="1" applyAlignment="1">
      <alignment/>
    </xf>
    <xf numFmtId="2" fontId="1" fillId="0" borderId="28" xfId="0" applyNumberFormat="1" applyFont="1" applyBorder="1" applyAlignment="1">
      <alignment/>
    </xf>
    <xf numFmtId="0" fontId="2" fillId="0" borderId="28" xfId="0" applyFont="1" applyBorder="1" applyAlignment="1">
      <alignment horizontal="center"/>
    </xf>
    <xf numFmtId="172" fontId="2" fillId="0" borderId="36" xfId="0" applyNumberFormat="1" applyFont="1" applyBorder="1" applyAlignment="1">
      <alignment/>
    </xf>
    <xf numFmtId="172" fontId="14" fillId="0" borderId="0" xfId="0" applyNumberFormat="1" applyFont="1" applyBorder="1" applyAlignment="1">
      <alignment horizontal="right"/>
    </xf>
    <xf numFmtId="172" fontId="12" fillId="0" borderId="30" xfId="0" applyNumberFormat="1" applyFont="1" applyBorder="1" applyAlignment="1">
      <alignment/>
    </xf>
    <xf numFmtId="172" fontId="12" fillId="0" borderId="28" xfId="0" applyNumberFormat="1" applyFont="1" applyBorder="1" applyAlignment="1">
      <alignment/>
    </xf>
    <xf numFmtId="172" fontId="12" fillId="0" borderId="29" xfId="0" applyNumberFormat="1" applyFont="1" applyBorder="1" applyAlignment="1">
      <alignment/>
    </xf>
    <xf numFmtId="172" fontId="12" fillId="0" borderId="31" xfId="0" applyNumberFormat="1" applyFont="1" applyBorder="1" applyAlignment="1">
      <alignment/>
    </xf>
    <xf numFmtId="0" fontId="2" fillId="0" borderId="59" xfId="0" applyFont="1" applyBorder="1" applyAlignment="1">
      <alignment/>
    </xf>
    <xf numFmtId="0" fontId="2" fillId="0" borderId="60" xfId="0" applyFont="1" applyBorder="1" applyAlignment="1">
      <alignment/>
    </xf>
    <xf numFmtId="0" fontId="1" fillId="0" borderId="41" xfId="0" applyFont="1" applyBorder="1" applyAlignment="1" applyProtection="1">
      <alignment horizontal="left"/>
      <protection/>
    </xf>
    <xf numFmtId="0" fontId="2" fillId="0" borderId="41" xfId="0" applyFont="1" applyBorder="1" applyAlignment="1" applyProtection="1">
      <alignment horizontal="left"/>
      <protection/>
    </xf>
    <xf numFmtId="0" fontId="2" fillId="0" borderId="61" xfId="0" applyFont="1" applyBorder="1" applyAlignment="1" applyProtection="1">
      <alignment horizontal="left"/>
      <protection/>
    </xf>
    <xf numFmtId="0" fontId="2" fillId="0" borderId="41" xfId="0" applyFont="1" applyBorder="1" applyAlignment="1">
      <alignment/>
    </xf>
    <xf numFmtId="0" fontId="2" fillId="0" borderId="58" xfId="0" applyFont="1" applyBorder="1" applyAlignment="1" applyProtection="1">
      <alignment horizontal="left"/>
      <protection/>
    </xf>
    <xf numFmtId="172" fontId="2" fillId="0" borderId="62" xfId="0" applyNumberFormat="1" applyFont="1" applyBorder="1" applyAlignment="1">
      <alignment/>
    </xf>
    <xf numFmtId="172" fontId="2" fillId="0" borderId="11" xfId="0" applyNumberFormat="1" applyFont="1" applyFill="1" applyBorder="1" applyAlignment="1">
      <alignment/>
    </xf>
    <xf numFmtId="174" fontId="1" fillId="0" borderId="63" xfId="0" applyNumberFormat="1" applyFont="1" applyBorder="1" applyAlignment="1" applyProtection="1" quotePrefix="1">
      <alignment horizontal="left"/>
      <protection/>
    </xf>
    <xf numFmtId="174" fontId="2" fillId="0" borderId="60" xfId="0" applyNumberFormat="1" applyFont="1" applyBorder="1" applyAlignment="1" applyProtection="1" quotePrefix="1">
      <alignment horizontal="left"/>
      <protection/>
    </xf>
    <xf numFmtId="174" fontId="2" fillId="0" borderId="61" xfId="0" applyNumberFormat="1" applyFont="1" applyBorder="1" applyAlignment="1" applyProtection="1">
      <alignment horizontal="left"/>
      <protection/>
    </xf>
    <xf numFmtId="174" fontId="1" fillId="0" borderId="41" xfId="0" applyNumberFormat="1" applyFont="1" applyBorder="1" applyAlignment="1" applyProtection="1" quotePrefix="1">
      <alignment horizontal="left"/>
      <protection/>
    </xf>
    <xf numFmtId="174" fontId="2" fillId="0" borderId="41" xfId="0" applyNumberFormat="1" applyFont="1" applyBorder="1" applyAlignment="1" applyProtection="1">
      <alignment horizontal="left"/>
      <protection/>
    </xf>
    <xf numFmtId="174" fontId="1" fillId="0" borderId="64" xfId="0" applyNumberFormat="1" applyFont="1" applyBorder="1" applyAlignment="1" applyProtection="1" quotePrefix="1">
      <alignment horizontal="left"/>
      <protection/>
    </xf>
    <xf numFmtId="174" fontId="2" fillId="0" borderId="58" xfId="0" applyNumberFormat="1" applyFont="1" applyBorder="1" applyAlignment="1" applyProtection="1">
      <alignment horizontal="left"/>
      <protection/>
    </xf>
    <xf numFmtId="0" fontId="2" fillId="0" borderId="0" xfId="0" applyFont="1" applyAlignment="1">
      <alignment horizontal="centerContinuous"/>
    </xf>
    <xf numFmtId="0" fontId="8" fillId="0" borderId="0" xfId="0" applyFont="1" applyAlignment="1">
      <alignment horizontal="centerContinuous"/>
    </xf>
    <xf numFmtId="0" fontId="1" fillId="0" borderId="0" xfId="0" applyFont="1" applyAlignment="1">
      <alignment horizontal="center" vertical="center"/>
    </xf>
    <xf numFmtId="0" fontId="8" fillId="0" borderId="0" xfId="0" applyFont="1" applyBorder="1" applyAlignment="1">
      <alignment horizontal="center" vertical="center"/>
    </xf>
    <xf numFmtId="0" fontId="2" fillId="0" borderId="0" xfId="0" applyFont="1" applyBorder="1" applyAlignment="1">
      <alignment horizontal="center" vertical="center"/>
    </xf>
    <xf numFmtId="0" fontId="8" fillId="0" borderId="0" xfId="0" applyFont="1" applyAlignment="1">
      <alignment horizontal="center"/>
    </xf>
    <xf numFmtId="0" fontId="1" fillId="33" borderId="65" xfId="0" applyFont="1" applyFill="1" applyBorder="1" applyAlignment="1">
      <alignment horizontal="center" vertical="center"/>
    </xf>
    <xf numFmtId="172" fontId="2" fillId="0" borderId="22" xfId="0" applyNumberFormat="1" applyFont="1" applyBorder="1" applyAlignment="1">
      <alignment horizontal="right"/>
    </xf>
    <xf numFmtId="172" fontId="2" fillId="0" borderId="12" xfId="0" applyNumberFormat="1" applyFont="1" applyBorder="1" applyAlignment="1">
      <alignment horizontal="right"/>
    </xf>
    <xf numFmtId="0" fontId="11" fillId="33" borderId="66" xfId="0" applyFont="1" applyFill="1" applyBorder="1" applyAlignment="1">
      <alignment horizontal="center" vertical="center"/>
    </xf>
    <xf numFmtId="0" fontId="11" fillId="33" borderId="67" xfId="0" applyFont="1" applyFill="1" applyBorder="1" applyAlignment="1">
      <alignment horizontal="center" vertical="center"/>
    </xf>
    <xf numFmtId="0" fontId="15" fillId="0" borderId="0" xfId="0" applyFont="1" applyBorder="1" applyAlignment="1">
      <alignment/>
    </xf>
    <xf numFmtId="2" fontId="15" fillId="0" borderId="0" xfId="0" applyNumberFormat="1" applyFont="1" applyBorder="1" applyAlignment="1" quotePrefix="1">
      <alignment horizontal="center"/>
    </xf>
    <xf numFmtId="172" fontId="15" fillId="0" borderId="67" xfId="0" applyNumberFormat="1" applyFont="1" applyBorder="1" applyAlignment="1">
      <alignment horizontal="center"/>
    </xf>
    <xf numFmtId="172" fontId="15" fillId="0" borderId="67" xfId="0" applyNumberFormat="1" applyFont="1" applyBorder="1" applyAlignment="1" quotePrefix="1">
      <alignment horizontal="center"/>
    </xf>
    <xf numFmtId="172" fontId="15" fillId="0" borderId="14" xfId="0" applyNumberFormat="1" applyFont="1" applyBorder="1" applyAlignment="1">
      <alignment horizontal="center"/>
    </xf>
    <xf numFmtId="172" fontId="15" fillId="0" borderId="67" xfId="0" applyNumberFormat="1" applyFont="1" applyBorder="1" applyAlignment="1">
      <alignment horizontal="right"/>
    </xf>
    <xf numFmtId="0" fontId="2" fillId="0" borderId="10" xfId="0" applyFont="1" applyBorder="1" applyAlignment="1">
      <alignment/>
    </xf>
    <xf numFmtId="0" fontId="2" fillId="0" borderId="67" xfId="0" applyFont="1" applyBorder="1" applyAlignment="1">
      <alignment vertical="center"/>
    </xf>
    <xf numFmtId="0" fontId="21" fillId="0" borderId="0" xfId="0" applyFont="1" applyBorder="1" applyAlignment="1">
      <alignment/>
    </xf>
    <xf numFmtId="172" fontId="1" fillId="33" borderId="68" xfId="0" applyNumberFormat="1" applyFont="1" applyFill="1" applyBorder="1" applyAlignment="1">
      <alignment/>
    </xf>
    <xf numFmtId="1" fontId="1" fillId="33" borderId="68" xfId="0" applyNumberFormat="1" applyFont="1" applyFill="1" applyBorder="1" applyAlignment="1">
      <alignment/>
    </xf>
    <xf numFmtId="1" fontId="1" fillId="33" borderId="69" xfId="0" applyNumberFormat="1" applyFont="1" applyFill="1" applyBorder="1" applyAlignment="1">
      <alignment/>
    </xf>
    <xf numFmtId="172" fontId="1" fillId="33" borderId="70" xfId="0" applyNumberFormat="1" applyFont="1" applyFill="1" applyBorder="1" applyAlignment="1">
      <alignment/>
    </xf>
    <xf numFmtId="172" fontId="1" fillId="33" borderId="69" xfId="0" applyNumberFormat="1" applyFont="1" applyFill="1" applyBorder="1" applyAlignment="1">
      <alignment/>
    </xf>
    <xf numFmtId="172" fontId="1" fillId="33" borderId="28" xfId="0" applyNumberFormat="1" applyFont="1" applyFill="1" applyBorder="1" applyAlignment="1">
      <alignment/>
    </xf>
    <xf numFmtId="1" fontId="1" fillId="33" borderId="28" xfId="0" applyNumberFormat="1" applyFont="1" applyFill="1" applyBorder="1" applyAlignment="1">
      <alignment horizontal="center"/>
    </xf>
    <xf numFmtId="1" fontId="1" fillId="33" borderId="0" xfId="0" applyNumberFormat="1" applyFont="1" applyFill="1" applyBorder="1" applyAlignment="1">
      <alignment horizontal="center"/>
    </xf>
    <xf numFmtId="1" fontId="1" fillId="33" borderId="22" xfId="0" applyNumberFormat="1" applyFont="1" applyFill="1" applyBorder="1" applyAlignment="1">
      <alignment horizontal="center"/>
    </xf>
    <xf numFmtId="172" fontId="1" fillId="33" borderId="31" xfId="0" applyNumberFormat="1" applyFont="1" applyFill="1" applyBorder="1" applyAlignment="1">
      <alignment/>
    </xf>
    <xf numFmtId="172" fontId="1" fillId="33" borderId="31" xfId="0" applyNumberFormat="1" applyFont="1" applyFill="1" applyBorder="1" applyAlignment="1">
      <alignment horizontal="center"/>
    </xf>
    <xf numFmtId="172" fontId="1" fillId="33" borderId="25" xfId="0" applyNumberFormat="1" applyFont="1" applyFill="1" applyBorder="1" applyAlignment="1">
      <alignment horizontal="center"/>
    </xf>
    <xf numFmtId="172" fontId="1" fillId="33" borderId="27" xfId="0" applyNumberFormat="1" applyFont="1" applyFill="1" applyBorder="1" applyAlignment="1">
      <alignment horizontal="center"/>
    </xf>
    <xf numFmtId="172" fontId="1" fillId="33" borderId="26" xfId="0" applyNumberFormat="1" applyFont="1" applyFill="1" applyBorder="1" applyAlignment="1">
      <alignment horizontal="center"/>
    </xf>
    <xf numFmtId="172" fontId="1" fillId="33" borderId="29" xfId="0" applyNumberFormat="1" applyFont="1" applyFill="1" applyBorder="1" applyAlignment="1">
      <alignment/>
    </xf>
    <xf numFmtId="172" fontId="1" fillId="33" borderId="29" xfId="0" applyNumberFormat="1" applyFont="1" applyFill="1" applyBorder="1" applyAlignment="1">
      <alignment horizontal="center"/>
    </xf>
    <xf numFmtId="172" fontId="1" fillId="33" borderId="10" xfId="0" applyNumberFormat="1" applyFont="1" applyFill="1" applyBorder="1" applyAlignment="1">
      <alignment horizontal="center"/>
    </xf>
    <xf numFmtId="172" fontId="1" fillId="33" borderId="23" xfId="0" applyNumberFormat="1" applyFont="1" applyFill="1" applyBorder="1" applyAlignment="1">
      <alignment horizontal="center"/>
    </xf>
    <xf numFmtId="172" fontId="1" fillId="33" borderId="13" xfId="0" applyNumberFormat="1" applyFont="1" applyFill="1" applyBorder="1" applyAlignment="1">
      <alignment horizontal="center"/>
    </xf>
    <xf numFmtId="0" fontId="2" fillId="0" borderId="17" xfId="0" applyFont="1" applyBorder="1" applyAlignment="1">
      <alignment/>
    </xf>
    <xf numFmtId="0" fontId="1" fillId="0" borderId="0" xfId="0" applyFont="1" applyAlignment="1">
      <alignment horizontal="centerContinuous"/>
    </xf>
    <xf numFmtId="0" fontId="16" fillId="0" borderId="0" xfId="0" applyFont="1" applyAlignment="1">
      <alignment horizontal="centerContinuous"/>
    </xf>
    <xf numFmtId="0" fontId="2" fillId="0" borderId="0" xfId="0" applyFont="1" applyAlignment="1">
      <alignment horizontal="centerContinuous" vertical="center"/>
    </xf>
    <xf numFmtId="0" fontId="2" fillId="0" borderId="0" xfId="0" applyFont="1" applyBorder="1" applyAlignment="1">
      <alignment horizontal="centerContinuous" vertical="center"/>
    </xf>
    <xf numFmtId="0" fontId="2" fillId="0" borderId="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22" xfId="0" applyFont="1" applyBorder="1" applyAlignment="1" applyProtection="1">
      <alignment horizontal="center"/>
      <protection/>
    </xf>
    <xf numFmtId="0" fontId="1" fillId="0" borderId="71" xfId="0" applyFont="1" applyBorder="1" applyAlignment="1">
      <alignment horizontal="left" indent="1"/>
    </xf>
    <xf numFmtId="2" fontId="1" fillId="0" borderId="67" xfId="0" applyNumberFormat="1" applyFont="1" applyBorder="1" applyAlignment="1" quotePrefix="1">
      <alignment horizontal="center" vertical="center"/>
    </xf>
    <xf numFmtId="172" fontId="1" fillId="0" borderId="15" xfId="0" applyNumberFormat="1" applyFont="1" applyBorder="1" applyAlignment="1">
      <alignment vertical="center"/>
    </xf>
    <xf numFmtId="172" fontId="1" fillId="0" borderId="14" xfId="0" applyNumberFormat="1" applyFont="1" applyBorder="1" applyAlignment="1" applyProtection="1">
      <alignment horizontal="center" vertical="center"/>
      <protection/>
    </xf>
    <xf numFmtId="172" fontId="1" fillId="0" borderId="72" xfId="0" applyNumberFormat="1" applyFont="1" applyBorder="1" applyAlignment="1" applyProtection="1">
      <alignment horizontal="center" vertical="center"/>
      <protection/>
    </xf>
    <xf numFmtId="0" fontId="2" fillId="0" borderId="17" xfId="0" applyFont="1" applyBorder="1" applyAlignment="1">
      <alignment horizontal="left" indent="1"/>
    </xf>
    <xf numFmtId="2" fontId="1" fillId="0" borderId="57" xfId="0" applyNumberFormat="1" applyFont="1" applyBorder="1" applyAlignment="1">
      <alignment horizontal="center" vertical="center"/>
    </xf>
    <xf numFmtId="172" fontId="2" fillId="0" borderId="0" xfId="0" applyNumberFormat="1" applyFont="1" applyAlignment="1">
      <alignment vertical="center"/>
    </xf>
    <xf numFmtId="172" fontId="2" fillId="0" borderId="12" xfId="0" applyNumberFormat="1" applyFont="1" applyBorder="1" applyAlignment="1">
      <alignment vertical="center"/>
    </xf>
    <xf numFmtId="172" fontId="1" fillId="0" borderId="0" xfId="0" applyNumberFormat="1" applyFont="1" applyBorder="1" applyAlignment="1" applyProtection="1">
      <alignment horizontal="center" vertical="center"/>
      <protection/>
    </xf>
    <xf numFmtId="172" fontId="1" fillId="0" borderId="73" xfId="0" applyNumberFormat="1" applyFont="1" applyBorder="1" applyAlignment="1" applyProtection="1">
      <alignment horizontal="center" vertical="center"/>
      <protection/>
    </xf>
    <xf numFmtId="172" fontId="2" fillId="0" borderId="0" xfId="0" applyNumberFormat="1" applyFont="1" applyBorder="1" applyAlignment="1" applyProtection="1">
      <alignment horizontal="center" vertical="center"/>
      <protection/>
    </xf>
    <xf numFmtId="172" fontId="2" fillId="0" borderId="73" xfId="0" applyNumberFormat="1" applyFont="1" applyBorder="1" applyAlignment="1" applyProtection="1">
      <alignment horizontal="center" vertical="center"/>
      <protection/>
    </xf>
    <xf numFmtId="2" fontId="2" fillId="0" borderId="57" xfId="0" applyNumberFormat="1" applyFont="1" applyBorder="1" applyAlignment="1" quotePrefix="1">
      <alignment horizontal="center" vertical="center"/>
    </xf>
    <xf numFmtId="2" fontId="2" fillId="0" borderId="57" xfId="0" applyNumberFormat="1" applyFont="1" applyBorder="1" applyAlignment="1">
      <alignment horizontal="center" vertical="center"/>
    </xf>
    <xf numFmtId="0" fontId="1" fillId="0" borderId="71" xfId="0" applyFont="1" applyBorder="1" applyAlignment="1">
      <alignment/>
    </xf>
    <xf numFmtId="0" fontId="2" fillId="0" borderId="74" xfId="0" applyFont="1" applyBorder="1" applyAlignment="1">
      <alignment horizontal="left" indent="1"/>
    </xf>
    <xf numFmtId="2" fontId="2" fillId="0" borderId="65" xfId="0" applyNumberFormat="1" applyFont="1" applyBorder="1" applyAlignment="1">
      <alignment horizontal="center" vertical="center"/>
    </xf>
    <xf numFmtId="172" fontId="2" fillId="0" borderId="10" xfId="0" applyNumberFormat="1" applyFont="1" applyBorder="1" applyAlignment="1">
      <alignment vertical="center"/>
    </xf>
    <xf numFmtId="172" fontId="2" fillId="0" borderId="13" xfId="0" applyNumberFormat="1" applyFont="1" applyBorder="1" applyAlignment="1">
      <alignment vertical="center"/>
    </xf>
    <xf numFmtId="172" fontId="2" fillId="0" borderId="10" xfId="0" applyNumberFormat="1" applyFont="1" applyBorder="1" applyAlignment="1" applyProtection="1">
      <alignment horizontal="center" vertical="center"/>
      <protection/>
    </xf>
    <xf numFmtId="172" fontId="2" fillId="0" borderId="75" xfId="0" applyNumberFormat="1" applyFont="1" applyBorder="1" applyAlignment="1" applyProtection="1">
      <alignment horizontal="center" vertical="center"/>
      <protection/>
    </xf>
    <xf numFmtId="2" fontId="2" fillId="0" borderId="17" xfId="0" applyNumberFormat="1" applyFont="1" applyBorder="1" applyAlignment="1">
      <alignment/>
    </xf>
    <xf numFmtId="2" fontId="2" fillId="0" borderId="76" xfId="0" applyNumberFormat="1" applyFont="1" applyBorder="1" applyAlignment="1">
      <alignment/>
    </xf>
    <xf numFmtId="2" fontId="2" fillId="0" borderId="77" xfId="0" applyNumberFormat="1" applyFont="1" applyBorder="1" applyAlignment="1">
      <alignment horizontal="center" vertical="center"/>
    </xf>
    <xf numFmtId="172" fontId="2" fillId="0" borderId="78" xfId="0" applyNumberFormat="1" applyFont="1" applyBorder="1" applyAlignment="1">
      <alignment vertical="center"/>
    </xf>
    <xf numFmtId="172" fontId="2" fillId="0" borderId="79" xfId="0" applyNumberFormat="1" applyFont="1" applyBorder="1" applyAlignment="1">
      <alignment vertical="center"/>
    </xf>
    <xf numFmtId="172" fontId="2" fillId="0" borderId="78" xfId="0" applyNumberFormat="1" applyFont="1" applyBorder="1" applyAlignment="1" applyProtection="1">
      <alignment horizontal="center" vertical="center"/>
      <protection/>
    </xf>
    <xf numFmtId="172" fontId="2" fillId="0" borderId="80" xfId="0" applyNumberFormat="1" applyFont="1" applyBorder="1" applyAlignment="1" applyProtection="1">
      <alignment horizontal="center" vertical="center"/>
      <protection/>
    </xf>
    <xf numFmtId="0" fontId="2" fillId="0" borderId="81" xfId="0" applyFont="1" applyBorder="1" applyAlignment="1">
      <alignment/>
    </xf>
    <xf numFmtId="2" fontId="2" fillId="0" borderId="67" xfId="0" applyNumberFormat="1" applyFont="1" applyBorder="1" applyAlignment="1" quotePrefix="1">
      <alignment horizontal="center" vertical="center"/>
    </xf>
    <xf numFmtId="172" fontId="2" fillId="0" borderId="14" xfId="0" applyNumberFormat="1" applyFont="1" applyBorder="1" applyAlignment="1">
      <alignment vertical="center"/>
    </xf>
    <xf numFmtId="172" fontId="2" fillId="0" borderId="15" xfId="0" applyNumberFormat="1" applyFont="1" applyBorder="1" applyAlignment="1">
      <alignment vertical="center"/>
    </xf>
    <xf numFmtId="172" fontId="2" fillId="0" borderId="14" xfId="0" applyNumberFormat="1" applyFont="1" applyBorder="1" applyAlignment="1" applyProtection="1">
      <alignment horizontal="center" vertical="center"/>
      <protection/>
    </xf>
    <xf numFmtId="172" fontId="2" fillId="0" borderId="72" xfId="0" applyNumberFormat="1" applyFont="1" applyBorder="1" applyAlignment="1" applyProtection="1">
      <alignment horizontal="center" vertical="center"/>
      <protection/>
    </xf>
    <xf numFmtId="2" fontId="2" fillId="0" borderId="65" xfId="0" applyNumberFormat="1" applyFont="1" applyBorder="1" applyAlignment="1" quotePrefix="1">
      <alignment horizontal="center" vertical="center"/>
    </xf>
    <xf numFmtId="0" fontId="2" fillId="0" borderId="57" xfId="0" applyFont="1" applyBorder="1" applyAlignment="1">
      <alignment horizontal="center" vertical="center"/>
    </xf>
    <xf numFmtId="0" fontId="2" fillId="0" borderId="65" xfId="0" applyFont="1" applyBorder="1" applyAlignment="1">
      <alignment horizontal="center" vertical="center"/>
    </xf>
    <xf numFmtId="2" fontId="2" fillId="0" borderId="74" xfId="0" applyNumberFormat="1" applyFont="1" applyBorder="1" applyAlignment="1" quotePrefix="1">
      <alignment horizontal="left"/>
    </xf>
    <xf numFmtId="2" fontId="2" fillId="0" borderId="82" xfId="0" applyNumberFormat="1" applyFont="1" applyBorder="1" applyAlignment="1">
      <alignment/>
    </xf>
    <xf numFmtId="2" fontId="2" fillId="0" borderId="55" xfId="0" applyNumberFormat="1" applyFont="1" applyBorder="1" applyAlignment="1">
      <alignment horizontal="center" vertical="center"/>
    </xf>
    <xf numFmtId="172" fontId="2" fillId="0" borderId="56" xfId="0" applyNumberFormat="1" applyFont="1" applyBorder="1" applyAlignment="1">
      <alignment vertical="center"/>
    </xf>
    <xf numFmtId="172" fontId="2" fillId="0" borderId="11" xfId="0" applyNumberFormat="1" applyFont="1" applyBorder="1" applyAlignment="1">
      <alignment vertical="center"/>
    </xf>
    <xf numFmtId="2" fontId="2" fillId="0" borderId="83" xfId="0" applyNumberFormat="1" applyFont="1" applyBorder="1" applyAlignment="1">
      <alignment/>
    </xf>
    <xf numFmtId="0" fontId="22" fillId="0" borderId="72" xfId="0" applyFont="1" applyBorder="1" applyAlignment="1">
      <alignment/>
    </xf>
    <xf numFmtId="0" fontId="2" fillId="0" borderId="74" xfId="0" applyFont="1" applyBorder="1" applyAlignment="1">
      <alignment/>
    </xf>
    <xf numFmtId="0" fontId="2" fillId="0" borderId="0" xfId="0" applyFont="1" applyBorder="1" applyAlignment="1">
      <alignment horizontal="centerContinuous"/>
    </xf>
    <xf numFmtId="172" fontId="2" fillId="0" borderId="17" xfId="0" applyNumberFormat="1" applyFont="1" applyBorder="1" applyAlignment="1">
      <alignment horizontal="centerContinuous"/>
    </xf>
    <xf numFmtId="172" fontId="2" fillId="0" borderId="0" xfId="0" applyNumberFormat="1" applyFont="1" applyBorder="1" applyAlignment="1">
      <alignment horizontal="centerContinuous"/>
    </xf>
    <xf numFmtId="0" fontId="2" fillId="0" borderId="73" xfId="0" applyFont="1" applyBorder="1" applyAlignment="1">
      <alignment/>
    </xf>
    <xf numFmtId="172" fontId="2" fillId="0" borderId="84" xfId="0" applyNumberFormat="1" applyFont="1" applyBorder="1" applyAlignment="1">
      <alignment vertical="center"/>
    </xf>
    <xf numFmtId="0" fontId="2" fillId="0" borderId="78" xfId="0" applyFont="1" applyBorder="1" applyAlignment="1">
      <alignment vertical="center"/>
    </xf>
    <xf numFmtId="0" fontId="1" fillId="33" borderId="85" xfId="0" applyFont="1" applyFill="1" applyBorder="1" applyAlignment="1">
      <alignment horizontal="left" vertical="center"/>
    </xf>
    <xf numFmtId="0" fontId="1" fillId="33" borderId="86" xfId="0" applyFont="1" applyFill="1" applyBorder="1" applyAlignment="1">
      <alignment horizontal="center" vertical="center"/>
    </xf>
    <xf numFmtId="0" fontId="1" fillId="33" borderId="87" xfId="0" applyFont="1" applyFill="1" applyBorder="1" applyAlignment="1" applyProtection="1">
      <alignment horizontal="center" vertical="center"/>
      <protection/>
    </xf>
    <xf numFmtId="0" fontId="1" fillId="33" borderId="88" xfId="0" applyFont="1" applyFill="1" applyBorder="1" applyAlignment="1">
      <alignment vertical="center"/>
    </xf>
    <xf numFmtId="0" fontId="1" fillId="33" borderId="89" xfId="0" applyFont="1" applyFill="1" applyBorder="1" applyAlignment="1">
      <alignment vertical="center"/>
    </xf>
    <xf numFmtId="0" fontId="1" fillId="33" borderId="37"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2" xfId="0" applyFont="1" applyFill="1" applyBorder="1" applyAlignment="1" applyProtection="1">
      <alignment horizontal="center" vertical="center"/>
      <protection/>
    </xf>
    <xf numFmtId="0" fontId="1" fillId="33" borderId="22" xfId="0" applyFont="1" applyFill="1" applyBorder="1" applyAlignment="1" applyProtection="1">
      <alignment horizontal="center" vertical="center"/>
      <protection/>
    </xf>
    <xf numFmtId="0" fontId="1" fillId="33" borderId="40"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3" xfId="0" applyFont="1" applyFill="1" applyBorder="1" applyAlignment="1" applyProtection="1">
      <alignment horizontal="center" vertical="center"/>
      <protection/>
    </xf>
    <xf numFmtId="0" fontId="1" fillId="33" borderId="23" xfId="0" applyFont="1" applyFill="1" applyBorder="1" applyAlignment="1" applyProtection="1">
      <alignment horizontal="center" vertical="center"/>
      <protection/>
    </xf>
    <xf numFmtId="0" fontId="2" fillId="0" borderId="0" xfId="0" applyFont="1" applyAlignment="1">
      <alignment vertical="center"/>
    </xf>
    <xf numFmtId="0" fontId="11" fillId="33" borderId="67" xfId="0" applyFont="1" applyFill="1" applyBorder="1" applyAlignment="1">
      <alignment horizontal="center" vertical="center" wrapText="1"/>
    </xf>
    <xf numFmtId="0" fontId="11" fillId="33" borderId="13" xfId="0" applyFont="1" applyFill="1" applyBorder="1" applyAlignment="1">
      <alignment horizontal="center" vertical="center"/>
    </xf>
    <xf numFmtId="0" fontId="15" fillId="0" borderId="0" xfId="0" applyFont="1" applyBorder="1" applyAlignment="1">
      <alignment horizontal="center" vertical="center" wrapText="1"/>
    </xf>
    <xf numFmtId="0" fontId="12" fillId="0" borderId="0" xfId="0" applyFont="1" applyBorder="1" applyAlignment="1">
      <alignment horizontal="center" vertical="center" wrapText="1"/>
    </xf>
    <xf numFmtId="16" fontId="12" fillId="0" borderId="0" xfId="0" applyNumberFormat="1" applyFont="1" applyBorder="1" applyAlignment="1">
      <alignment horizontal="center" vertical="center" wrapText="1"/>
    </xf>
    <xf numFmtId="172" fontId="12" fillId="0" borderId="67" xfId="0" applyNumberFormat="1" applyFont="1" applyBorder="1" applyAlignment="1">
      <alignment horizontal="center" vertical="center"/>
    </xf>
    <xf numFmtId="2" fontId="12" fillId="0" borderId="67" xfId="0" applyNumberFormat="1" applyFont="1" applyBorder="1" applyAlignment="1">
      <alignment vertical="center"/>
    </xf>
    <xf numFmtId="2" fontId="12" fillId="0" borderId="0" xfId="0" applyNumberFormat="1" applyFont="1" applyBorder="1" applyAlignment="1">
      <alignment horizontal="center" vertical="center"/>
    </xf>
    <xf numFmtId="2" fontId="23" fillId="0" borderId="67" xfId="0" applyNumberFormat="1" applyFont="1" applyBorder="1" applyAlignment="1">
      <alignment horizontal="center" vertical="center"/>
    </xf>
    <xf numFmtId="2" fontId="23" fillId="0" borderId="67" xfId="0" applyNumberFormat="1" applyFont="1" applyBorder="1" applyAlignment="1">
      <alignment vertical="center"/>
    </xf>
    <xf numFmtId="0" fontId="1" fillId="0" borderId="67" xfId="0" applyFont="1" applyBorder="1" applyAlignment="1">
      <alignment vertical="center"/>
    </xf>
    <xf numFmtId="2" fontId="23" fillId="0" borderId="0" xfId="0" applyNumberFormat="1" applyFont="1" applyBorder="1" applyAlignment="1">
      <alignment horizontal="center" vertical="center"/>
    </xf>
    <xf numFmtId="2" fontId="12" fillId="0" borderId="67" xfId="0" applyNumberFormat="1" applyFont="1" applyBorder="1" applyAlignment="1">
      <alignment horizontal="center" vertical="center"/>
    </xf>
    <xf numFmtId="172" fontId="12" fillId="0" borderId="0" xfId="0" applyNumberFormat="1" applyFont="1" applyBorder="1" applyAlignment="1">
      <alignment horizontal="center" vertical="center"/>
    </xf>
    <xf numFmtId="0" fontId="12" fillId="0" borderId="0" xfId="0" applyFont="1" applyBorder="1" applyAlignment="1">
      <alignment vertical="center"/>
    </xf>
    <xf numFmtId="2" fontId="12" fillId="0" borderId="0" xfId="0" applyNumberFormat="1" applyFont="1" applyBorder="1" applyAlignment="1">
      <alignment horizontal="left" vertical="center" indent="1"/>
    </xf>
    <xf numFmtId="2" fontId="12" fillId="0" borderId="0" xfId="0" applyNumberFormat="1" applyFont="1" applyBorder="1" applyAlignment="1">
      <alignment/>
    </xf>
    <xf numFmtId="2" fontId="12" fillId="0" borderId="0" xfId="0" applyNumberFormat="1" applyFont="1" applyBorder="1" applyAlignment="1">
      <alignment vertical="center"/>
    </xf>
    <xf numFmtId="0" fontId="11" fillId="33" borderId="15" xfId="0" applyFont="1" applyFill="1" applyBorder="1" applyAlignment="1">
      <alignment horizontal="center" vertical="center" wrapText="1"/>
    </xf>
    <xf numFmtId="0" fontId="23" fillId="33" borderId="65" xfId="0" applyFont="1" applyFill="1" applyBorder="1" applyAlignment="1">
      <alignment horizontal="center" vertical="center" wrapText="1"/>
    </xf>
    <xf numFmtId="0" fontId="23" fillId="33" borderId="67" xfId="0" applyFont="1" applyFill="1" applyBorder="1" applyAlignment="1">
      <alignment horizontal="center" vertical="center" wrapText="1"/>
    </xf>
    <xf numFmtId="0" fontId="23" fillId="33" borderId="13" xfId="0" applyFont="1" applyFill="1" applyBorder="1" applyAlignment="1">
      <alignment horizontal="center" vertical="center" wrapText="1"/>
    </xf>
    <xf numFmtId="16" fontId="23" fillId="33" borderId="67" xfId="0" applyNumberFormat="1" applyFont="1" applyFill="1" applyBorder="1" applyAlignment="1">
      <alignment horizontal="center" vertical="center" wrapText="1"/>
    </xf>
    <xf numFmtId="172" fontId="12" fillId="0" borderId="65" xfId="0" applyNumberFormat="1" applyFont="1" applyFill="1" applyBorder="1" applyAlignment="1">
      <alignment horizontal="right" vertical="center"/>
    </xf>
    <xf numFmtId="2" fontId="12" fillId="0" borderId="67" xfId="0" applyNumberFormat="1" applyFont="1" applyFill="1" applyBorder="1" applyAlignment="1">
      <alignment horizontal="right" vertical="center"/>
    </xf>
    <xf numFmtId="0" fontId="2" fillId="0" borderId="67" xfId="0" applyFont="1" applyBorder="1" applyAlignment="1">
      <alignment horizontal="center" vertical="center"/>
    </xf>
    <xf numFmtId="2" fontId="2" fillId="0" borderId="0" xfId="0" applyNumberFormat="1" applyFont="1" applyFill="1" applyBorder="1" applyAlignment="1">
      <alignment/>
    </xf>
    <xf numFmtId="2" fontId="2" fillId="0" borderId="0" xfId="0" applyNumberFormat="1" applyFont="1" applyFill="1" applyBorder="1" applyAlignment="1">
      <alignment horizontal="center"/>
    </xf>
    <xf numFmtId="0" fontId="23" fillId="33" borderId="55" xfId="0" applyFont="1" applyFill="1" applyBorder="1" applyAlignment="1">
      <alignment horizontal="center" vertical="center"/>
    </xf>
    <xf numFmtId="0" fontId="23" fillId="33" borderId="66" xfId="0" applyFont="1" applyFill="1" applyBorder="1" applyAlignment="1">
      <alignment horizontal="center" vertical="center"/>
    </xf>
    <xf numFmtId="0" fontId="23" fillId="33" borderId="14" xfId="0" applyFont="1" applyFill="1" applyBorder="1" applyAlignment="1">
      <alignment horizontal="center" vertical="center"/>
    </xf>
    <xf numFmtId="0" fontId="23" fillId="33" borderId="15" xfId="0" applyFont="1" applyFill="1" applyBorder="1" applyAlignment="1">
      <alignment horizontal="center" vertical="center"/>
    </xf>
    <xf numFmtId="0" fontId="12" fillId="0" borderId="0" xfId="0" applyFont="1" applyAlignment="1">
      <alignment/>
    </xf>
    <xf numFmtId="0" fontId="23" fillId="33" borderId="57" xfId="0" applyFont="1" applyFill="1" applyBorder="1" applyAlignment="1">
      <alignment horizontal="center" vertical="center"/>
    </xf>
    <xf numFmtId="0" fontId="12" fillId="33" borderId="55" xfId="0" applyFont="1" applyFill="1" applyBorder="1" applyAlignment="1">
      <alignment/>
    </xf>
    <xf numFmtId="0" fontId="23" fillId="33" borderId="15" xfId="0" applyFont="1" applyFill="1" applyBorder="1" applyAlignment="1">
      <alignment horizontal="center"/>
    </xf>
    <xf numFmtId="0" fontId="23" fillId="33" borderId="67" xfId="0" applyFont="1" applyFill="1" applyBorder="1" applyAlignment="1">
      <alignment horizontal="center" vertical="center"/>
    </xf>
    <xf numFmtId="0" fontId="23" fillId="33" borderId="65" xfId="0" applyFont="1" applyFill="1" applyBorder="1" applyAlignment="1">
      <alignment horizontal="center" vertical="center"/>
    </xf>
    <xf numFmtId="2" fontId="12" fillId="0" borderId="67" xfId="0" applyNumberFormat="1" applyFont="1" applyBorder="1" applyAlignment="1">
      <alignment/>
    </xf>
    <xf numFmtId="0" fontId="1" fillId="0" borderId="30" xfId="0" applyFont="1" applyBorder="1" applyAlignment="1">
      <alignment vertical="center"/>
    </xf>
    <xf numFmtId="2" fontId="1" fillId="0" borderId="90" xfId="0" applyNumberFormat="1" applyFont="1" applyBorder="1" applyAlignment="1">
      <alignment horizontal="center" vertical="center"/>
    </xf>
    <xf numFmtId="2" fontId="2" fillId="0" borderId="67" xfId="0" applyNumberFormat="1" applyFont="1" applyBorder="1" applyAlignment="1">
      <alignment horizontal="center" vertical="center"/>
    </xf>
    <xf numFmtId="2" fontId="1" fillId="0" borderId="66" xfId="0" applyNumberFormat="1" applyFont="1" applyBorder="1" applyAlignment="1">
      <alignment horizontal="center" vertical="center"/>
    </xf>
    <xf numFmtId="172" fontId="1" fillId="0" borderId="30" xfId="0" applyNumberFormat="1" applyFont="1" applyBorder="1" applyAlignment="1">
      <alignment vertical="center"/>
    </xf>
    <xf numFmtId="172" fontId="1" fillId="0" borderId="24" xfId="0" applyNumberFormat="1" applyFont="1" applyBorder="1" applyAlignment="1">
      <alignment vertical="center"/>
    </xf>
    <xf numFmtId="172" fontId="2" fillId="0" borderId="30" xfId="0" applyNumberFormat="1" applyFont="1" applyBorder="1" applyAlignment="1">
      <alignment vertical="center"/>
    </xf>
    <xf numFmtId="172" fontId="2" fillId="0" borderId="24" xfId="0" applyNumberFormat="1" applyFont="1" applyBorder="1" applyAlignment="1">
      <alignment vertical="center"/>
    </xf>
    <xf numFmtId="0" fontId="1" fillId="0" borderId="28" xfId="0" applyFont="1" applyBorder="1" applyAlignment="1">
      <alignment vertical="center"/>
    </xf>
    <xf numFmtId="2" fontId="1" fillId="0" borderId="37" xfId="0" applyNumberFormat="1" applyFont="1" applyBorder="1" applyAlignment="1">
      <alignment horizontal="center" vertical="center"/>
    </xf>
    <xf numFmtId="2" fontId="1" fillId="0" borderId="54" xfId="0" applyNumberFormat="1" applyFont="1" applyBorder="1" applyAlignment="1">
      <alignment horizontal="center" vertical="center"/>
    </xf>
    <xf numFmtId="172" fontId="2" fillId="0" borderId="28" xfId="0" applyNumberFormat="1" applyFont="1" applyBorder="1" applyAlignment="1">
      <alignment vertical="center"/>
    </xf>
    <xf numFmtId="172" fontId="2" fillId="0" borderId="22" xfId="0" applyNumberFormat="1" applyFont="1" applyBorder="1" applyAlignment="1">
      <alignment vertical="center"/>
    </xf>
    <xf numFmtId="172" fontId="1" fillId="0" borderId="0" xfId="0" applyNumberFormat="1" applyFont="1" applyBorder="1" applyAlignment="1">
      <alignment horizontal="center" vertical="center"/>
    </xf>
    <xf numFmtId="172" fontId="1" fillId="0" borderId="22" xfId="0" applyNumberFormat="1" applyFont="1" applyBorder="1" applyAlignment="1">
      <alignment horizontal="center" vertical="center"/>
    </xf>
    <xf numFmtId="0" fontId="2" fillId="0" borderId="28" xfId="0" applyFont="1" applyBorder="1" applyAlignment="1">
      <alignment vertical="center"/>
    </xf>
    <xf numFmtId="2" fontId="2" fillId="0" borderId="37" xfId="0" applyNumberFormat="1" applyFont="1" applyBorder="1" applyAlignment="1">
      <alignment horizontal="center" vertical="center"/>
    </xf>
    <xf numFmtId="2" fontId="2" fillId="0" borderId="54" xfId="0" applyNumberFormat="1" applyFont="1" applyBorder="1" applyAlignment="1">
      <alignment horizontal="center" vertical="center"/>
    </xf>
    <xf numFmtId="0" fontId="2" fillId="0" borderId="28" xfId="0" applyFont="1" applyBorder="1" applyAlignment="1">
      <alignment horizontal="left" vertical="center" indent="1"/>
    </xf>
    <xf numFmtId="2" fontId="24" fillId="0" borderId="37" xfId="0" applyNumberFormat="1" applyFont="1" applyBorder="1" applyAlignment="1">
      <alignment horizontal="center" vertical="center"/>
    </xf>
    <xf numFmtId="2" fontId="2" fillId="0" borderId="0" xfId="0" applyNumberFormat="1" applyFont="1" applyAlignment="1">
      <alignment horizontal="left" indent="1"/>
    </xf>
    <xf numFmtId="0" fontId="2" fillId="0" borderId="28" xfId="0" applyFont="1" applyBorder="1" applyAlignment="1">
      <alignment horizontal="left" vertical="center"/>
    </xf>
    <xf numFmtId="0" fontId="2" fillId="0" borderId="28" xfId="0" applyFont="1" applyBorder="1" applyAlignment="1">
      <alignment horizontal="left" indent="1"/>
    </xf>
    <xf numFmtId="0" fontId="2" fillId="0" borderId="28" xfId="0" applyFont="1" applyBorder="1" applyAlignment="1">
      <alignment horizontal="left" indent="2"/>
    </xf>
    <xf numFmtId="0" fontId="2" fillId="0" borderId="31" xfId="0" applyFont="1" applyBorder="1" applyAlignment="1">
      <alignment vertical="center"/>
    </xf>
    <xf numFmtId="2" fontId="2" fillId="0" borderId="91" xfId="0" applyNumberFormat="1" applyFont="1" applyBorder="1" applyAlignment="1">
      <alignment horizontal="center" vertical="center"/>
    </xf>
    <xf numFmtId="2" fontId="2" fillId="0" borderId="92" xfId="0" applyNumberFormat="1" applyFont="1" applyBorder="1" applyAlignment="1">
      <alignment horizontal="center" vertical="center"/>
    </xf>
    <xf numFmtId="2" fontId="2" fillId="0" borderId="93" xfId="0" applyNumberFormat="1" applyFont="1" applyBorder="1" applyAlignment="1">
      <alignment horizontal="center" vertical="center"/>
    </xf>
    <xf numFmtId="172" fontId="2" fillId="0" borderId="31" xfId="0" applyNumberFormat="1" applyFont="1" applyBorder="1" applyAlignment="1">
      <alignment vertical="center"/>
    </xf>
    <xf numFmtId="172" fontId="2" fillId="0" borderId="27" xfId="0" applyNumberFormat="1" applyFont="1" applyBorder="1" applyAlignment="1">
      <alignment vertical="center"/>
    </xf>
    <xf numFmtId="2" fontId="25" fillId="0" borderId="0" xfId="0" applyNumberFormat="1" applyFont="1" applyAlignment="1">
      <alignment vertical="center"/>
    </xf>
    <xf numFmtId="2" fontId="1" fillId="0" borderId="0" xfId="0" applyNumberFormat="1" applyFont="1" applyAlignment="1">
      <alignment vertical="center"/>
    </xf>
    <xf numFmtId="0" fontId="2" fillId="0" borderId="0" xfId="0" applyFont="1" applyAlignment="1">
      <alignment horizontal="left" indent="1"/>
    </xf>
    <xf numFmtId="2" fontId="2" fillId="0" borderId="0" xfId="0" applyNumberFormat="1" applyFont="1" applyAlignment="1">
      <alignment vertical="center"/>
    </xf>
    <xf numFmtId="0" fontId="2" fillId="0" borderId="0" xfId="0" applyFont="1" applyAlignment="1">
      <alignment horizontal="left" indent="2"/>
    </xf>
    <xf numFmtId="0" fontId="1" fillId="33" borderId="85" xfId="0" applyFont="1" applyFill="1" applyBorder="1" applyAlignment="1">
      <alignment horizontal="center" vertical="center"/>
    </xf>
    <xf numFmtId="0" fontId="1" fillId="33" borderId="94" xfId="0" applyFont="1" applyFill="1" applyBorder="1" applyAlignment="1">
      <alignment vertical="center"/>
    </xf>
    <xf numFmtId="0" fontId="1" fillId="33" borderId="95" xfId="0" applyFont="1" applyFill="1" applyBorder="1" applyAlignment="1">
      <alignment horizontal="center" vertical="center"/>
    </xf>
    <xf numFmtId="0" fontId="1" fillId="33" borderId="85" xfId="0" applyFont="1" applyFill="1" applyBorder="1" applyAlignment="1" quotePrefix="1">
      <alignment horizontal="center" vertical="center"/>
    </xf>
    <xf numFmtId="0" fontId="1" fillId="33" borderId="94" xfId="0" applyFont="1" applyFill="1" applyBorder="1" applyAlignment="1" quotePrefix="1">
      <alignment horizontal="center" vertical="center"/>
    </xf>
    <xf numFmtId="0" fontId="1" fillId="33" borderId="96" xfId="0" applyFont="1" applyFill="1" applyBorder="1" applyAlignment="1" quotePrefix="1">
      <alignment horizontal="center" vertical="center"/>
    </xf>
    <xf numFmtId="0" fontId="1" fillId="33" borderId="70" xfId="0" applyFont="1" applyFill="1" applyBorder="1" applyAlignment="1">
      <alignment horizontal="center" vertical="center"/>
    </xf>
    <xf numFmtId="0" fontId="1" fillId="33" borderId="65" xfId="0" applyFont="1" applyFill="1" applyBorder="1" applyAlignment="1">
      <alignment vertical="center"/>
    </xf>
    <xf numFmtId="0" fontId="1" fillId="33" borderId="84" xfId="0" applyFont="1" applyFill="1" applyBorder="1" applyAlignment="1">
      <alignment horizontal="center" vertical="center"/>
    </xf>
    <xf numFmtId="0" fontId="1" fillId="33" borderId="37" xfId="0" applyFont="1" applyFill="1" applyBorder="1" applyAlignment="1" applyProtection="1">
      <alignment horizontal="center" vertical="center"/>
      <protection/>
    </xf>
    <xf numFmtId="0" fontId="1" fillId="33" borderId="10" xfId="0" applyFont="1" applyFill="1" applyBorder="1" applyAlignment="1" quotePrefix="1">
      <alignment horizontal="center" vertical="center"/>
    </xf>
    <xf numFmtId="0" fontId="1" fillId="33" borderId="23" xfId="0" applyFont="1" applyFill="1" applyBorder="1" applyAlignment="1" quotePrefix="1">
      <alignment horizontal="center" vertical="center"/>
    </xf>
    <xf numFmtId="173" fontId="1" fillId="33" borderId="40" xfId="58" applyNumberFormat="1" applyFont="1" applyFill="1" applyBorder="1" applyAlignment="1" applyProtection="1">
      <alignment horizontal="center" vertical="center"/>
      <protection/>
    </xf>
    <xf numFmtId="173" fontId="1" fillId="33" borderId="23" xfId="58" applyNumberFormat="1" applyFont="1" applyFill="1" applyBorder="1" applyAlignment="1" applyProtection="1">
      <alignment horizontal="center" vertical="center"/>
      <protection/>
    </xf>
    <xf numFmtId="173" fontId="1" fillId="33" borderId="13" xfId="58" applyNumberFormat="1" applyFont="1" applyFill="1" applyBorder="1" applyAlignment="1" applyProtection="1">
      <alignment horizontal="center" vertical="center"/>
      <protection/>
    </xf>
    <xf numFmtId="173" fontId="1" fillId="33" borderId="10" xfId="58" applyNumberFormat="1" applyFont="1" applyFill="1" applyBorder="1" applyAlignment="1" applyProtection="1">
      <alignment horizontal="center" vertical="center"/>
      <protection/>
    </xf>
    <xf numFmtId="0" fontId="1" fillId="33" borderId="10" xfId="0" applyFont="1" applyFill="1" applyBorder="1" applyAlignment="1">
      <alignment horizontal="center" vertical="center"/>
    </xf>
    <xf numFmtId="0" fontId="1" fillId="33" borderId="23" xfId="0" applyFont="1" applyFill="1" applyBorder="1" applyAlignment="1">
      <alignment horizontal="center" vertical="center"/>
    </xf>
    <xf numFmtId="0" fontId="1" fillId="33" borderId="24" xfId="0" applyFont="1" applyFill="1" applyBorder="1" applyAlignment="1">
      <alignment horizontal="center" vertical="center"/>
    </xf>
    <xf numFmtId="173" fontId="2" fillId="0" borderId="0" xfId="59" applyFont="1">
      <alignment/>
      <protection/>
    </xf>
    <xf numFmtId="172" fontId="2" fillId="0" borderId="0" xfId="58" applyNumberFormat="1" applyFont="1" applyBorder="1" applyAlignment="1">
      <alignment horizontal="center" vertical="center"/>
      <protection/>
    </xf>
    <xf numFmtId="172" fontId="2" fillId="0" borderId="28" xfId="58" applyNumberFormat="1" applyFont="1" applyBorder="1" applyAlignment="1">
      <alignment horizontal="center" vertical="center"/>
      <protection/>
    </xf>
    <xf numFmtId="172" fontId="2" fillId="0" borderId="22" xfId="58" applyNumberFormat="1" applyFont="1" applyBorder="1" applyAlignment="1">
      <alignment horizontal="center" vertical="center"/>
      <protection/>
    </xf>
    <xf numFmtId="173" fontId="2" fillId="0" borderId="0" xfId="58" applyFont="1" applyBorder="1">
      <alignment/>
      <protection/>
    </xf>
    <xf numFmtId="0" fontId="1" fillId="0" borderId="0" xfId="0" applyFont="1" applyBorder="1" applyAlignment="1">
      <alignment horizontal="center"/>
    </xf>
    <xf numFmtId="0" fontId="1" fillId="0" borderId="97" xfId="0" applyFont="1" applyBorder="1" applyAlignment="1">
      <alignment horizontal="left"/>
    </xf>
    <xf numFmtId="0" fontId="1" fillId="0" borderId="62" xfId="0" applyFont="1" applyBorder="1" applyAlignment="1">
      <alignment horizontal="center"/>
    </xf>
    <xf numFmtId="0" fontId="1" fillId="0" borderId="56" xfId="0" applyFont="1" applyBorder="1" applyAlignment="1">
      <alignment horizontal="center"/>
    </xf>
    <xf numFmtId="0" fontId="2" fillId="0" borderId="62" xfId="0" applyFont="1" applyBorder="1" applyAlignment="1">
      <alignment/>
    </xf>
    <xf numFmtId="0" fontId="1" fillId="0" borderId="49" xfId="0" applyFont="1" applyBorder="1" applyAlignment="1">
      <alignment horizontal="left"/>
    </xf>
    <xf numFmtId="0" fontId="1" fillId="0" borderId="22" xfId="0" applyFont="1" applyBorder="1" applyAlignment="1">
      <alignment horizontal="left"/>
    </xf>
    <xf numFmtId="0" fontId="1" fillId="0" borderId="50" xfId="0" applyFont="1" applyBorder="1" applyAlignment="1">
      <alignment horizontal="left"/>
    </xf>
    <xf numFmtId="0" fontId="2" fillId="0" borderId="98" xfId="0" applyFont="1" applyBorder="1" applyAlignment="1">
      <alignment horizontal="left"/>
    </xf>
    <xf numFmtId="0" fontId="1" fillId="0" borderId="49" xfId="0" applyFont="1" applyBorder="1" applyAlignment="1">
      <alignment horizontal="right"/>
    </xf>
    <xf numFmtId="0" fontId="2" fillId="0" borderId="22" xfId="0" applyFont="1" applyBorder="1" applyAlignment="1">
      <alignment horizontal="left"/>
    </xf>
    <xf numFmtId="0" fontId="2" fillId="0" borderId="49" xfId="0" applyFont="1" applyBorder="1" applyAlignment="1">
      <alignment horizontal="right"/>
    </xf>
    <xf numFmtId="0" fontId="2" fillId="0" borderId="51" xfId="0" applyFont="1" applyBorder="1" applyAlignment="1">
      <alignment horizontal="right"/>
    </xf>
    <xf numFmtId="0" fontId="2" fillId="0" borderId="99" xfId="0" applyFont="1" applyBorder="1" applyAlignment="1">
      <alignment horizontal="left"/>
    </xf>
    <xf numFmtId="2" fontId="2" fillId="0" borderId="0" xfId="0" applyNumberFormat="1" applyFont="1" applyAlignment="1">
      <alignment/>
    </xf>
    <xf numFmtId="0" fontId="1" fillId="0" borderId="52" xfId="0" applyFont="1" applyFill="1" applyBorder="1" applyAlignment="1">
      <alignment horizontal="right"/>
    </xf>
    <xf numFmtId="0" fontId="1" fillId="0" borderId="100" xfId="0" applyFont="1" applyBorder="1" applyAlignment="1">
      <alignment/>
    </xf>
    <xf numFmtId="0" fontId="1" fillId="0" borderId="22" xfId="0" applyFont="1" applyBorder="1" applyAlignment="1">
      <alignment/>
    </xf>
    <xf numFmtId="0" fontId="2" fillId="0" borderId="53" xfId="0" applyFont="1" applyBorder="1" applyAlignment="1">
      <alignment horizontal="right"/>
    </xf>
    <xf numFmtId="172" fontId="1" fillId="0" borderId="28" xfId="0" applyNumberFormat="1" applyFont="1" applyBorder="1" applyAlignment="1">
      <alignment/>
    </xf>
    <xf numFmtId="0" fontId="8" fillId="0" borderId="0" xfId="0" applyFont="1" applyBorder="1" applyAlignment="1">
      <alignment horizontal="center"/>
    </xf>
    <xf numFmtId="0" fontId="2" fillId="33" borderId="90" xfId="0" applyFont="1" applyFill="1" applyBorder="1" applyAlignment="1">
      <alignment horizontal="center"/>
    </xf>
    <xf numFmtId="0" fontId="2" fillId="33" borderId="23" xfId="0" applyFont="1" applyFill="1" applyBorder="1" applyAlignment="1">
      <alignment horizontal="center"/>
    </xf>
    <xf numFmtId="0" fontId="2" fillId="33" borderId="10" xfId="0" applyFont="1" applyFill="1" applyBorder="1" applyAlignment="1">
      <alignment horizontal="center"/>
    </xf>
    <xf numFmtId="0" fontId="17" fillId="0" borderId="0" xfId="0" applyFont="1" applyBorder="1" applyAlignment="1">
      <alignment/>
    </xf>
    <xf numFmtId="0" fontId="16" fillId="0" borderId="0" xfId="0" applyFont="1" applyAlignment="1">
      <alignment/>
    </xf>
    <xf numFmtId="0" fontId="8" fillId="0" borderId="0" xfId="0" applyFont="1" applyBorder="1" applyAlignment="1">
      <alignment/>
    </xf>
    <xf numFmtId="0" fontId="16" fillId="0" borderId="0" xfId="0" applyFont="1" applyBorder="1" applyAlignment="1">
      <alignment/>
    </xf>
    <xf numFmtId="0" fontId="12" fillId="0" borderId="0" xfId="0" applyFont="1" applyBorder="1" applyAlignment="1">
      <alignment/>
    </xf>
    <xf numFmtId="0" fontId="12" fillId="0" borderId="0" xfId="0" applyFont="1" applyBorder="1" applyAlignment="1">
      <alignment horizontal="right"/>
    </xf>
    <xf numFmtId="0" fontId="1" fillId="0" borderId="0" xfId="0" applyFont="1" applyBorder="1" applyAlignment="1">
      <alignment/>
    </xf>
    <xf numFmtId="0" fontId="23" fillId="33" borderId="67" xfId="0" applyFont="1" applyFill="1" applyBorder="1" applyAlignment="1">
      <alignment horizontal="center"/>
    </xf>
    <xf numFmtId="0" fontId="23" fillId="0" borderId="0" xfId="0" applyFont="1" applyBorder="1" applyAlignment="1">
      <alignment/>
    </xf>
    <xf numFmtId="172" fontId="23" fillId="0" borderId="55" xfId="0" applyNumberFormat="1" applyFont="1" applyBorder="1" applyAlignment="1" applyProtection="1">
      <alignment horizontal="right" vertical="center"/>
      <protection/>
    </xf>
    <xf numFmtId="172" fontId="23" fillId="0" borderId="55" xfId="0" applyNumberFormat="1" applyFont="1" applyBorder="1" applyAlignment="1" applyProtection="1">
      <alignment horizontal="center" vertical="center"/>
      <protection/>
    </xf>
    <xf numFmtId="172" fontId="12" fillId="0" borderId="57" xfId="0" applyNumberFormat="1" applyFont="1" applyBorder="1" applyAlignment="1" applyProtection="1">
      <alignment horizontal="right" vertical="center"/>
      <protection/>
    </xf>
    <xf numFmtId="172" fontId="12" fillId="0" borderId="57" xfId="0" applyNumberFormat="1" applyFont="1" applyBorder="1" applyAlignment="1" applyProtection="1" quotePrefix="1">
      <alignment horizontal="center" vertical="center"/>
      <protection/>
    </xf>
    <xf numFmtId="172" fontId="12" fillId="0" borderId="57" xfId="0" applyNumberFormat="1" applyFont="1" applyBorder="1" applyAlignment="1" applyProtection="1">
      <alignment horizontal="center" vertical="center"/>
      <protection/>
    </xf>
    <xf numFmtId="172" fontId="27" fillId="0" borderId="57" xfId="0" applyNumberFormat="1" applyFont="1" applyBorder="1" applyAlignment="1" applyProtection="1">
      <alignment horizontal="right" vertical="center"/>
      <protection/>
    </xf>
    <xf numFmtId="172" fontId="27" fillId="0" borderId="57" xfId="0" applyNumberFormat="1" applyFont="1" applyBorder="1" applyAlignment="1" applyProtection="1">
      <alignment horizontal="center" vertical="center"/>
      <protection/>
    </xf>
    <xf numFmtId="0" fontId="20" fillId="0" borderId="0" xfId="0" applyFont="1" applyBorder="1" applyAlignment="1">
      <alignment vertical="center"/>
    </xf>
    <xf numFmtId="172" fontId="12" fillId="0" borderId="65" xfId="0" applyNumberFormat="1" applyFont="1" applyBorder="1" applyAlignment="1" applyProtection="1">
      <alignment horizontal="right" vertical="center"/>
      <protection/>
    </xf>
    <xf numFmtId="172" fontId="12" fillId="0" borderId="65" xfId="0" applyNumberFormat="1" applyFont="1" applyBorder="1" applyAlignment="1" applyProtection="1">
      <alignment horizontal="center" vertical="center"/>
      <protection/>
    </xf>
    <xf numFmtId="172" fontId="23" fillId="0" borderId="57" xfId="0" applyNumberFormat="1" applyFont="1" applyBorder="1" applyAlignment="1" applyProtection="1">
      <alignment horizontal="right" vertical="center"/>
      <protection/>
    </xf>
    <xf numFmtId="172" fontId="23" fillId="0" borderId="57" xfId="0" applyNumberFormat="1" applyFont="1" applyBorder="1" applyAlignment="1" applyProtection="1">
      <alignment horizontal="center" vertical="center"/>
      <protection/>
    </xf>
    <xf numFmtId="172" fontId="12" fillId="0" borderId="65" xfId="0" applyNumberFormat="1" applyFont="1" applyBorder="1" applyAlignment="1" applyProtection="1" quotePrefix="1">
      <alignment horizontal="center" vertical="center"/>
      <protection/>
    </xf>
    <xf numFmtId="172" fontId="23" fillId="0" borderId="67" xfId="0" applyNumberFormat="1" applyFont="1" applyBorder="1" applyAlignment="1" applyProtection="1">
      <alignment vertical="center"/>
      <protection/>
    </xf>
    <xf numFmtId="172" fontId="23" fillId="0" borderId="67" xfId="0" applyNumberFormat="1" applyFont="1" applyBorder="1" applyAlignment="1" applyProtection="1">
      <alignment horizontal="center" vertical="center"/>
      <protection/>
    </xf>
    <xf numFmtId="172" fontId="23" fillId="0" borderId="57" xfId="0" applyNumberFormat="1" applyFont="1" applyBorder="1" applyAlignment="1">
      <alignment horizontal="right" vertical="center"/>
    </xf>
    <xf numFmtId="172" fontId="23" fillId="0" borderId="57" xfId="0" applyNumberFormat="1" applyFont="1" applyBorder="1" applyAlignment="1">
      <alignment horizontal="center" vertical="center"/>
    </xf>
    <xf numFmtId="172" fontId="12" fillId="0" borderId="57" xfId="0" applyNumberFormat="1" applyFont="1" applyBorder="1" applyAlignment="1" applyProtection="1" quotePrefix="1">
      <alignment horizontal="right" vertical="center"/>
      <protection/>
    </xf>
    <xf numFmtId="0" fontId="23" fillId="0" borderId="0" xfId="0" applyFont="1" applyBorder="1" applyAlignment="1" applyProtection="1">
      <alignment horizontal="left"/>
      <protection/>
    </xf>
    <xf numFmtId="0" fontId="1" fillId="33" borderId="22" xfId="0" applyFont="1" applyFill="1" applyBorder="1" applyAlignment="1">
      <alignment horizontal="center" vertical="center"/>
    </xf>
    <xf numFmtId="172" fontId="23" fillId="0" borderId="0" xfId="0" applyNumberFormat="1" applyFont="1" applyBorder="1" applyAlignment="1">
      <alignment/>
    </xf>
    <xf numFmtId="172" fontId="23" fillId="0" borderId="0" xfId="0" applyNumberFormat="1" applyFont="1" applyBorder="1" applyAlignment="1" quotePrefix="1">
      <alignment horizontal="center"/>
    </xf>
    <xf numFmtId="172" fontId="23" fillId="0" borderId="0" xfId="0" applyNumberFormat="1" applyFont="1" applyBorder="1" applyAlignment="1">
      <alignment horizontal="center"/>
    </xf>
    <xf numFmtId="0" fontId="12" fillId="0" borderId="0" xfId="0" applyFont="1" applyAlignment="1" applyProtection="1">
      <alignment horizontal="left"/>
      <protection/>
    </xf>
    <xf numFmtId="0" fontId="12" fillId="0" borderId="0" xfId="0" applyFont="1" applyBorder="1" applyAlignment="1" quotePrefix="1">
      <alignment/>
    </xf>
    <xf numFmtId="0" fontId="8" fillId="0" borderId="0" xfId="0" applyFont="1" applyAlignment="1">
      <alignment/>
    </xf>
    <xf numFmtId="1" fontId="12" fillId="0" borderId="0" xfId="0" applyNumberFormat="1" applyFont="1" applyAlignment="1">
      <alignment/>
    </xf>
    <xf numFmtId="0" fontId="12" fillId="0" borderId="0" xfId="0" applyFont="1" applyAlignment="1">
      <alignment horizontal="right"/>
    </xf>
    <xf numFmtId="0" fontId="23" fillId="33" borderId="65" xfId="0" applyFont="1" applyFill="1" applyBorder="1" applyAlignment="1" applyProtection="1">
      <alignment horizontal="center"/>
      <protection locked="0"/>
    </xf>
    <xf numFmtId="174" fontId="23" fillId="0" borderId="57" xfId="0" applyNumberFormat="1" applyFont="1" applyBorder="1" applyAlignment="1" applyProtection="1">
      <alignment horizontal="right"/>
      <protection locked="0"/>
    </xf>
    <xf numFmtId="174" fontId="12" fillId="0" borderId="57" xfId="0" applyNumberFormat="1" applyFont="1" applyBorder="1" applyAlignment="1" applyProtection="1">
      <alignment horizontal="right"/>
      <protection locked="0"/>
    </xf>
    <xf numFmtId="174" fontId="12" fillId="0" borderId="57" xfId="0" applyNumberFormat="1" applyFont="1" applyBorder="1" applyAlignment="1">
      <alignment horizontal="right"/>
    </xf>
    <xf numFmtId="174" fontId="12" fillId="0" borderId="57" xfId="0" applyNumberFormat="1" applyFont="1" applyBorder="1" applyAlignment="1" applyProtection="1">
      <alignment horizontal="right"/>
      <protection/>
    </xf>
    <xf numFmtId="174" fontId="23" fillId="0" borderId="57" xfId="0" applyNumberFormat="1" applyFont="1" applyBorder="1" applyAlignment="1" applyProtection="1">
      <alignment horizontal="right"/>
      <protection/>
    </xf>
    <xf numFmtId="174" fontId="23" fillId="0" borderId="57" xfId="0" applyNumberFormat="1" applyFont="1" applyBorder="1" applyAlignment="1">
      <alignment horizontal="right"/>
    </xf>
    <xf numFmtId="174" fontId="27" fillId="0" borderId="57" xfId="0" applyNumberFormat="1" applyFont="1" applyBorder="1" applyAlignment="1" applyProtection="1">
      <alignment horizontal="right"/>
      <protection locked="0"/>
    </xf>
    <xf numFmtId="174" fontId="27" fillId="0" borderId="57" xfId="0" applyNumberFormat="1" applyFont="1" applyBorder="1" applyAlignment="1" applyProtection="1">
      <alignment horizontal="right"/>
      <protection/>
    </xf>
    <xf numFmtId="1" fontId="12" fillId="0" borderId="0" xfId="0" applyNumberFormat="1" applyFont="1" applyBorder="1" applyAlignment="1">
      <alignment/>
    </xf>
    <xf numFmtId="174" fontId="12" fillId="0" borderId="0" xfId="0" applyNumberFormat="1" applyFont="1" applyBorder="1" applyAlignment="1">
      <alignment horizontal="right"/>
    </xf>
    <xf numFmtId="0" fontId="1" fillId="33" borderId="68" xfId="0" applyFont="1" applyFill="1" applyBorder="1" applyAlignment="1">
      <alignment horizontal="center" vertical="center"/>
    </xf>
    <xf numFmtId="0" fontId="1" fillId="33" borderId="29" xfId="0" applyFont="1" applyFill="1" applyBorder="1" applyAlignment="1">
      <alignment horizontal="center" vertical="center"/>
    </xf>
    <xf numFmtId="0" fontId="23" fillId="33" borderId="14" xfId="0" applyFont="1" applyFill="1" applyBorder="1" applyAlignment="1">
      <alignment horizontal="center"/>
    </xf>
    <xf numFmtId="0" fontId="12" fillId="0" borderId="0" xfId="0" applyFont="1" applyAlignment="1" applyProtection="1">
      <alignment horizontal="right"/>
      <protection/>
    </xf>
    <xf numFmtId="0" fontId="1" fillId="33" borderId="67" xfId="0" applyFont="1" applyFill="1" applyBorder="1" applyAlignment="1" applyProtection="1">
      <alignment horizontal="right"/>
      <protection/>
    </xf>
    <xf numFmtId="0" fontId="1" fillId="33" borderId="101" xfId="0" applyFont="1" applyFill="1" applyBorder="1" applyAlignment="1" applyProtection="1">
      <alignment horizontal="right"/>
      <protection/>
    </xf>
    <xf numFmtId="0" fontId="1" fillId="33" borderId="0" xfId="0" applyFont="1" applyFill="1" applyBorder="1" applyAlignment="1">
      <alignment horizontal="center" vertical="center"/>
    </xf>
    <xf numFmtId="0" fontId="2" fillId="0" borderId="0" xfId="0" applyFont="1" applyFill="1" applyBorder="1" applyAlignment="1">
      <alignment/>
    </xf>
    <xf numFmtId="0" fontId="2" fillId="0" borderId="102" xfId="0" applyFont="1" applyBorder="1" applyAlignment="1">
      <alignment/>
    </xf>
    <xf numFmtId="0" fontId="2" fillId="0" borderId="29" xfId="0" applyFont="1" applyBorder="1" applyAlignment="1">
      <alignment/>
    </xf>
    <xf numFmtId="0" fontId="1" fillId="33" borderId="90" xfId="0" applyFont="1" applyFill="1" applyBorder="1" applyAlignment="1">
      <alignment horizontal="center" vertical="center"/>
    </xf>
    <xf numFmtId="0" fontId="11" fillId="0" borderId="28" xfId="0" applyFont="1" applyBorder="1" applyAlignment="1">
      <alignment horizontal="left"/>
    </xf>
    <xf numFmtId="2" fontId="15" fillId="0" borderId="28" xfId="0" applyNumberFormat="1" applyFont="1" applyFill="1" applyBorder="1" applyAlignment="1" applyProtection="1">
      <alignment/>
      <protection/>
    </xf>
    <xf numFmtId="2" fontId="15" fillId="0" borderId="0" xfId="0" applyNumberFormat="1" applyFont="1" applyFill="1" applyBorder="1" applyAlignment="1" applyProtection="1">
      <alignment/>
      <protection/>
    </xf>
    <xf numFmtId="2" fontId="15" fillId="0" borderId="22" xfId="0" applyNumberFormat="1" applyFont="1" applyFill="1" applyBorder="1" applyAlignment="1" applyProtection="1">
      <alignment/>
      <protection/>
    </xf>
    <xf numFmtId="0" fontId="1" fillId="0" borderId="31" xfId="0" applyFont="1" applyBorder="1" applyAlignment="1">
      <alignment horizontal="left"/>
    </xf>
    <xf numFmtId="2" fontId="15" fillId="0" borderId="31" xfId="0" applyNumberFormat="1" applyFont="1" applyBorder="1" applyAlignment="1">
      <alignment/>
    </xf>
    <xf numFmtId="2" fontId="15" fillId="0" borderId="25" xfId="0" applyNumberFormat="1" applyFont="1" applyBorder="1" applyAlignment="1">
      <alignment/>
    </xf>
    <xf numFmtId="2" fontId="15" fillId="0" borderId="27" xfId="0" applyNumberFormat="1" applyFont="1" applyBorder="1" applyAlignment="1">
      <alignment/>
    </xf>
    <xf numFmtId="0" fontId="15" fillId="0" borderId="0" xfId="0" applyFont="1" applyAlignment="1">
      <alignment/>
    </xf>
    <xf numFmtId="0" fontId="29" fillId="0" borderId="0" xfId="0" applyFont="1" applyAlignment="1">
      <alignment/>
    </xf>
    <xf numFmtId="172" fontId="2" fillId="0" borderId="102" xfId="0" applyNumberFormat="1" applyFont="1" applyBorder="1" applyAlignment="1">
      <alignment/>
    </xf>
    <xf numFmtId="172" fontId="2" fillId="0" borderId="68" xfId="0" applyNumberFormat="1" applyFont="1" applyBorder="1" applyAlignment="1">
      <alignment/>
    </xf>
    <xf numFmtId="172" fontId="2" fillId="0" borderId="86" xfId="0" applyNumberFormat="1" applyFont="1" applyBorder="1" applyAlignment="1">
      <alignment/>
    </xf>
    <xf numFmtId="172" fontId="2" fillId="0" borderId="69" xfId="0" applyNumberFormat="1" applyFont="1" applyBorder="1" applyAlignment="1">
      <alignment/>
    </xf>
    <xf numFmtId="172" fontId="2" fillId="0" borderId="70" xfId="0" applyNumberFormat="1" applyFont="1" applyBorder="1" applyAlignment="1">
      <alignment/>
    </xf>
    <xf numFmtId="172" fontId="2" fillId="0" borderId="95" xfId="0" applyNumberFormat="1" applyFont="1" applyBorder="1" applyAlignment="1">
      <alignment/>
    </xf>
    <xf numFmtId="172" fontId="2" fillId="0" borderId="54" xfId="0" applyNumberFormat="1" applyFont="1" applyBorder="1" applyAlignment="1">
      <alignment/>
    </xf>
    <xf numFmtId="172" fontId="2" fillId="0" borderId="93" xfId="0" applyNumberFormat="1" applyFont="1" applyBorder="1" applyAlignment="1">
      <alignment/>
    </xf>
    <xf numFmtId="172" fontId="12" fillId="0" borderId="102" xfId="0" applyNumberFormat="1" applyFont="1" applyBorder="1" applyAlignment="1">
      <alignment/>
    </xf>
    <xf numFmtId="172" fontId="2" fillId="0" borderId="102" xfId="0" applyNumberFormat="1" applyFont="1" applyFill="1" applyBorder="1" applyAlignment="1">
      <alignment/>
    </xf>
    <xf numFmtId="172" fontId="2" fillId="0" borderId="56" xfId="0" applyNumberFormat="1" applyFont="1" applyFill="1" applyBorder="1" applyAlignment="1">
      <alignment/>
    </xf>
    <xf numFmtId="172" fontId="2" fillId="0" borderId="62" xfId="0" applyNumberFormat="1" applyFont="1" applyFill="1" applyBorder="1" applyAlignment="1">
      <alignment/>
    </xf>
    <xf numFmtId="0" fontId="2" fillId="33" borderId="85" xfId="0" applyFont="1" applyFill="1" applyBorder="1" applyAlignment="1">
      <alignment/>
    </xf>
    <xf numFmtId="0" fontId="11" fillId="33" borderId="37" xfId="0" applyFont="1" applyFill="1" applyBorder="1" applyAlignment="1">
      <alignment horizontal="center"/>
    </xf>
    <xf numFmtId="0" fontId="2" fillId="33" borderId="40" xfId="0" applyFont="1" applyFill="1" applyBorder="1" applyAlignment="1">
      <alignment/>
    </xf>
    <xf numFmtId="172" fontId="15" fillId="0" borderId="101" xfId="0" applyNumberFormat="1" applyFont="1" applyBorder="1" applyAlignment="1">
      <alignment horizontal="center"/>
    </xf>
    <xf numFmtId="172" fontId="15" fillId="0" borderId="101" xfId="0" applyNumberFormat="1" applyFont="1" applyBorder="1" applyAlignment="1" quotePrefix="1">
      <alignment horizontal="center"/>
    </xf>
    <xf numFmtId="172" fontId="15" fillId="0" borderId="24" xfId="0" applyNumberFormat="1" applyFont="1" applyBorder="1" applyAlignment="1">
      <alignment horizontal="center"/>
    </xf>
    <xf numFmtId="172" fontId="15" fillId="0" borderId="103" xfId="0" applyNumberFormat="1" applyFont="1" applyBorder="1" applyAlignment="1" quotePrefix="1">
      <alignment horizontal="center"/>
    </xf>
    <xf numFmtId="172" fontId="15" fillId="0" borderId="35" xfId="0" applyNumberFormat="1" applyFont="1" applyBorder="1" applyAlignment="1" quotePrefix="1">
      <alignment horizontal="center"/>
    </xf>
    <xf numFmtId="0" fontId="1" fillId="0" borderId="29" xfId="0" applyFont="1" applyFill="1" applyBorder="1" applyAlignment="1">
      <alignment horizontal="left" vertical="center"/>
    </xf>
    <xf numFmtId="0" fontId="23" fillId="33" borderId="24" xfId="0" applyFont="1" applyFill="1" applyBorder="1" applyAlignment="1">
      <alignment horizontal="center" vertical="center"/>
    </xf>
    <xf numFmtId="0" fontId="23" fillId="33" borderId="37" xfId="0" applyFont="1" applyFill="1" applyBorder="1" applyAlignment="1">
      <alignment horizontal="center" vertical="center" wrapText="1"/>
    </xf>
    <xf numFmtId="0" fontId="23" fillId="33" borderId="59" xfId="0" applyFont="1" applyFill="1" applyBorder="1" applyAlignment="1">
      <alignment horizontal="center" vertical="center"/>
    </xf>
    <xf numFmtId="0" fontId="23" fillId="33" borderId="40" xfId="0" applyFont="1" applyFill="1" applyBorder="1" applyAlignment="1">
      <alignment horizontal="center" vertical="center" wrapText="1"/>
    </xf>
    <xf numFmtId="0" fontId="23" fillId="33" borderId="104" xfId="0" applyFont="1" applyFill="1" applyBorder="1" applyAlignment="1">
      <alignment horizontal="center" vertical="center"/>
    </xf>
    <xf numFmtId="172" fontId="12" fillId="0" borderId="101" xfId="0" applyNumberFormat="1" applyFont="1" applyBorder="1" applyAlignment="1">
      <alignment horizontal="center" vertical="center"/>
    </xf>
    <xf numFmtId="2" fontId="12" fillId="0" borderId="103" xfId="0" applyNumberFormat="1" applyFont="1" applyBorder="1" applyAlignment="1" quotePrefix="1">
      <alignment horizontal="center" vertical="center"/>
    </xf>
    <xf numFmtId="2" fontId="12" fillId="0" borderId="103" xfId="0" applyNumberFormat="1" applyFont="1" applyBorder="1" applyAlignment="1" quotePrefix="1">
      <alignment horizontal="center"/>
    </xf>
    <xf numFmtId="2" fontId="12" fillId="0" borderId="103" xfId="0" applyNumberFormat="1" applyFont="1" applyBorder="1" applyAlignment="1">
      <alignment/>
    </xf>
    <xf numFmtId="2" fontId="12" fillId="0" borderId="103" xfId="0" applyNumberFormat="1" applyFont="1" applyBorder="1" applyAlignment="1">
      <alignment horizontal="center"/>
    </xf>
    <xf numFmtId="172" fontId="12" fillId="0" borderId="103" xfId="0" applyNumberFormat="1" applyFont="1" applyBorder="1" applyAlignment="1" quotePrefix="1">
      <alignment horizontal="center" vertical="center"/>
    </xf>
    <xf numFmtId="172" fontId="12" fillId="0" borderId="35" xfId="0" applyNumberFormat="1" applyFont="1" applyBorder="1" applyAlignment="1" quotePrefix="1">
      <alignment horizontal="center"/>
    </xf>
    <xf numFmtId="0" fontId="23" fillId="33" borderId="68" xfId="0" applyFont="1" applyFill="1" applyBorder="1" applyAlignment="1">
      <alignment horizontal="center" vertical="center"/>
    </xf>
    <xf numFmtId="0" fontId="23" fillId="33" borderId="28" xfId="0" applyFont="1" applyFill="1" applyBorder="1" applyAlignment="1">
      <alignment horizontal="center" vertical="center"/>
    </xf>
    <xf numFmtId="0" fontId="23" fillId="33" borderId="28" xfId="0" applyFont="1" applyFill="1" applyBorder="1" applyAlignment="1">
      <alignment horizontal="center" vertical="center" wrapText="1"/>
    </xf>
    <xf numFmtId="0" fontId="23" fillId="33" borderId="29" xfId="0" applyFont="1" applyFill="1" applyBorder="1" applyAlignment="1">
      <alignment horizontal="center" vertical="center" wrapText="1"/>
    </xf>
    <xf numFmtId="0" fontId="1" fillId="0" borderId="30" xfId="0" applyFont="1" applyBorder="1" applyAlignment="1">
      <alignment vertical="center" wrapText="1"/>
    </xf>
    <xf numFmtId="0" fontId="2" fillId="0" borderId="30" xfId="0" applyFont="1" applyBorder="1" applyAlignment="1">
      <alignment horizontal="left" vertical="center" wrapText="1"/>
    </xf>
    <xf numFmtId="0" fontId="20" fillId="0" borderId="30" xfId="0" applyFont="1" applyBorder="1" applyAlignment="1">
      <alignment horizontal="left" vertical="center"/>
    </xf>
    <xf numFmtId="0" fontId="2" fillId="0" borderId="30" xfId="0" applyFont="1" applyBorder="1" applyAlignment="1">
      <alignment vertical="center"/>
    </xf>
    <xf numFmtId="0" fontId="2" fillId="0" borderId="34" xfId="0" applyFont="1" applyFill="1" applyBorder="1" applyAlignment="1">
      <alignment vertical="center"/>
    </xf>
    <xf numFmtId="2" fontId="12" fillId="0" borderId="15" xfId="0" applyNumberFormat="1" applyFont="1" applyBorder="1" applyAlignment="1">
      <alignment/>
    </xf>
    <xf numFmtId="2" fontId="12" fillId="0" borderId="36" xfId="0" applyNumberFormat="1" applyFont="1" applyFill="1" applyBorder="1" applyAlignment="1">
      <alignment horizontal="center"/>
    </xf>
    <xf numFmtId="0" fontId="12" fillId="33" borderId="105" xfId="0" applyFont="1" applyFill="1" applyBorder="1" applyAlignment="1">
      <alignment/>
    </xf>
    <xf numFmtId="0" fontId="12" fillId="33" borderId="59" xfId="0" applyFont="1" applyFill="1" applyBorder="1" applyAlignment="1">
      <alignment/>
    </xf>
    <xf numFmtId="0" fontId="23" fillId="33" borderId="106" xfId="0" applyFont="1" applyFill="1" applyBorder="1" applyAlignment="1">
      <alignment horizontal="center"/>
    </xf>
    <xf numFmtId="0" fontId="23" fillId="33" borderId="104" xfId="0" applyFont="1" applyFill="1" applyBorder="1" applyAlignment="1">
      <alignment horizontal="center"/>
    </xf>
    <xf numFmtId="0" fontId="15" fillId="0" borderId="0" xfId="0" applyFont="1" applyBorder="1" applyAlignment="1">
      <alignment horizontal="center" vertical="center"/>
    </xf>
    <xf numFmtId="0" fontId="8" fillId="33" borderId="70" xfId="0" applyFont="1" applyFill="1" applyBorder="1" applyAlignment="1">
      <alignment horizontal="center" vertical="center"/>
    </xf>
    <xf numFmtId="0" fontId="15" fillId="33" borderId="23" xfId="0" applyFont="1" applyFill="1" applyBorder="1" applyAlignment="1">
      <alignment horizontal="center" vertical="center" wrapText="1"/>
    </xf>
    <xf numFmtId="0" fontId="11" fillId="33" borderId="101" xfId="0" applyFont="1" applyFill="1" applyBorder="1" applyAlignment="1">
      <alignment horizontal="center" vertical="center" wrapText="1"/>
    </xf>
    <xf numFmtId="172" fontId="2" fillId="0" borderId="101" xfId="0" applyNumberFormat="1" applyFont="1" applyBorder="1" applyAlignment="1">
      <alignment vertical="center"/>
    </xf>
    <xf numFmtId="172" fontId="1" fillId="0" borderId="101" xfId="0" applyNumberFormat="1" applyFont="1" applyBorder="1" applyAlignment="1">
      <alignment vertical="center"/>
    </xf>
    <xf numFmtId="0" fontId="1" fillId="0" borderId="34" xfId="0" applyFont="1" applyBorder="1" applyAlignment="1">
      <alignment horizontal="center" vertical="center"/>
    </xf>
    <xf numFmtId="2" fontId="12" fillId="0" borderId="103" xfId="0" applyNumberFormat="1" applyFont="1" applyBorder="1" applyAlignment="1">
      <alignment horizontal="center" vertical="center"/>
    </xf>
    <xf numFmtId="2" fontId="12" fillId="0" borderId="103" xfId="0" applyNumberFormat="1" applyFont="1" applyBorder="1" applyAlignment="1">
      <alignment vertical="center"/>
    </xf>
    <xf numFmtId="172" fontId="2" fillId="0" borderId="35" xfId="0" applyNumberFormat="1" applyFont="1" applyBorder="1" applyAlignment="1">
      <alignment vertical="center"/>
    </xf>
    <xf numFmtId="0" fontId="8" fillId="33" borderId="68" xfId="0" applyFont="1" applyFill="1" applyBorder="1" applyAlignment="1">
      <alignment horizontal="center" vertical="center"/>
    </xf>
    <xf numFmtId="0" fontId="1" fillId="0" borderId="30" xfId="0" applyFont="1" applyBorder="1" applyAlignment="1">
      <alignment horizontal="center" vertical="center"/>
    </xf>
    <xf numFmtId="0" fontId="8" fillId="33" borderId="69" xfId="0" applyFont="1" applyFill="1" applyBorder="1" applyAlignment="1">
      <alignment horizontal="center" vertical="center"/>
    </xf>
    <xf numFmtId="0" fontId="15" fillId="33" borderId="10" xfId="0" applyFont="1" applyFill="1" applyBorder="1" applyAlignment="1">
      <alignment horizontal="center" vertical="center"/>
    </xf>
    <xf numFmtId="0" fontId="11" fillId="33" borderId="90" xfId="0" applyFont="1" applyFill="1" applyBorder="1" applyAlignment="1">
      <alignment horizontal="center" vertical="center" wrapText="1"/>
    </xf>
    <xf numFmtId="0" fontId="11" fillId="33" borderId="90" xfId="0" applyFont="1" applyFill="1" applyBorder="1" applyAlignment="1">
      <alignment horizontal="center" vertical="center"/>
    </xf>
    <xf numFmtId="0" fontId="11" fillId="33" borderId="23" xfId="0" applyFont="1" applyFill="1" applyBorder="1" applyAlignment="1">
      <alignment horizontal="center" vertical="center"/>
    </xf>
    <xf numFmtId="172" fontId="12" fillId="0" borderId="90" xfId="0" applyNumberFormat="1" applyFont="1" applyBorder="1" applyAlignment="1">
      <alignment horizontal="center" vertical="center"/>
    </xf>
    <xf numFmtId="0" fontId="2" fillId="0" borderId="101" xfId="0" applyFont="1" applyBorder="1" applyAlignment="1">
      <alignment vertical="center"/>
    </xf>
    <xf numFmtId="2" fontId="23" fillId="0" borderId="90" xfId="0" applyNumberFormat="1" applyFont="1" applyBorder="1" applyAlignment="1">
      <alignment horizontal="center"/>
    </xf>
    <xf numFmtId="0" fontId="1" fillId="0" borderId="101" xfId="0" applyFont="1" applyBorder="1" applyAlignment="1">
      <alignment vertical="center"/>
    </xf>
    <xf numFmtId="2" fontId="12" fillId="0" borderId="35" xfId="0" applyNumberFormat="1" applyFont="1" applyBorder="1" applyAlignment="1">
      <alignment vertical="center"/>
    </xf>
    <xf numFmtId="0" fontId="23" fillId="33" borderId="101" xfId="0" applyFont="1" applyFill="1" applyBorder="1" applyAlignment="1">
      <alignment horizontal="center" vertical="center" wrapText="1"/>
    </xf>
    <xf numFmtId="0" fontId="23" fillId="0" borderId="30" xfId="0" applyFont="1" applyBorder="1" applyAlignment="1">
      <alignment horizontal="left" vertical="center"/>
    </xf>
    <xf numFmtId="0" fontId="23" fillId="33" borderId="15" xfId="0" applyFont="1" applyFill="1" applyBorder="1" applyAlignment="1">
      <alignment horizontal="center" vertical="center" wrapText="1"/>
    </xf>
    <xf numFmtId="0" fontId="1" fillId="0" borderId="17" xfId="0" applyFont="1" applyBorder="1" applyAlignment="1">
      <alignment horizontal="centerContinuous"/>
    </xf>
    <xf numFmtId="2" fontId="31" fillId="0" borderId="90" xfId="0" applyNumberFormat="1" applyFont="1" applyBorder="1" applyAlignment="1">
      <alignment horizontal="center" vertical="center"/>
    </xf>
    <xf numFmtId="2" fontId="31" fillId="0" borderId="37" xfId="0" applyNumberFormat="1" applyFont="1" applyBorder="1" applyAlignment="1">
      <alignment horizontal="center" vertical="center"/>
    </xf>
    <xf numFmtId="2" fontId="32" fillId="0" borderId="37" xfId="0" applyNumberFormat="1" applyFont="1" applyBorder="1" applyAlignment="1">
      <alignment horizontal="center" vertical="center"/>
    </xf>
    <xf numFmtId="172" fontId="9" fillId="0" borderId="54" xfId="0" applyNumberFormat="1" applyFont="1" applyBorder="1" applyAlignment="1">
      <alignment horizontal="right" vertical="center"/>
    </xf>
    <xf numFmtId="172" fontId="9" fillId="0" borderId="12" xfId="0" applyNumberFormat="1" applyFont="1" applyBorder="1" applyAlignment="1">
      <alignment horizontal="right" vertical="center"/>
    </xf>
    <xf numFmtId="172" fontId="1" fillId="0" borderId="66" xfId="0" applyNumberFormat="1" applyFont="1" applyBorder="1" applyAlignment="1">
      <alignment horizontal="right" vertical="center"/>
    </xf>
    <xf numFmtId="172" fontId="1" fillId="0" borderId="15" xfId="0" applyNumberFormat="1" applyFont="1" applyBorder="1" applyAlignment="1">
      <alignment horizontal="right" vertical="center"/>
    </xf>
    <xf numFmtId="172" fontId="2" fillId="0" borderId="54" xfId="0" applyNumberFormat="1" applyFont="1" applyBorder="1" applyAlignment="1">
      <alignment horizontal="right" vertical="center"/>
    </xf>
    <xf numFmtId="172" fontId="2" fillId="0" borderId="12" xfId="0" applyNumberFormat="1" applyFont="1" applyBorder="1" applyAlignment="1">
      <alignment horizontal="right" vertical="center"/>
    </xf>
    <xf numFmtId="172" fontId="1" fillId="0" borderId="66" xfId="0" applyNumberFormat="1" applyFont="1" applyBorder="1" applyAlignment="1">
      <alignment vertical="center"/>
    </xf>
    <xf numFmtId="172" fontId="2" fillId="0" borderId="54" xfId="0" applyNumberFormat="1" applyFont="1" applyBorder="1" applyAlignment="1">
      <alignment vertical="center"/>
    </xf>
    <xf numFmtId="172" fontId="2" fillId="0" borderId="93" xfId="0" applyNumberFormat="1" applyFont="1" applyBorder="1" applyAlignment="1">
      <alignment vertical="center"/>
    </xf>
    <xf numFmtId="172" fontId="2" fillId="0" borderId="26" xfId="0" applyNumberFormat="1" applyFont="1" applyBorder="1" applyAlignment="1">
      <alignment vertical="center"/>
    </xf>
    <xf numFmtId="0" fontId="9" fillId="0" borderId="30" xfId="0" applyFont="1" applyBorder="1" applyAlignment="1">
      <alignment horizontal="left" vertical="center"/>
    </xf>
    <xf numFmtId="0" fontId="1" fillId="0" borderId="30" xfId="0" applyFont="1" applyBorder="1" applyAlignment="1">
      <alignment horizontal="left" vertical="center"/>
    </xf>
    <xf numFmtId="0" fontId="2" fillId="0" borderId="31" xfId="0" applyFont="1" applyBorder="1" applyAlignment="1">
      <alignment horizontal="left" vertical="center"/>
    </xf>
    <xf numFmtId="2" fontId="9" fillId="0" borderId="57" xfId="0" applyNumberFormat="1" applyFont="1" applyBorder="1" applyAlignment="1">
      <alignment horizontal="right" vertical="center"/>
    </xf>
    <xf numFmtId="2" fontId="1" fillId="0" borderId="67" xfId="0" applyNumberFormat="1" applyFont="1" applyBorder="1" applyAlignment="1">
      <alignment horizontal="right" vertical="center"/>
    </xf>
    <xf numFmtId="2" fontId="2" fillId="0" borderId="57" xfId="0" applyNumberFormat="1" applyFont="1" applyBorder="1" applyAlignment="1">
      <alignment horizontal="right" vertical="center"/>
    </xf>
    <xf numFmtId="2" fontId="1" fillId="0" borderId="67" xfId="0" applyNumberFormat="1" applyFont="1" applyBorder="1" applyAlignment="1">
      <alignment vertical="center"/>
    </xf>
    <xf numFmtId="2" fontId="2" fillId="0" borderId="57" xfId="0" applyNumberFormat="1" applyFont="1" applyBorder="1" applyAlignment="1">
      <alignment vertical="center"/>
    </xf>
    <xf numFmtId="2" fontId="2" fillId="0" borderId="92" xfId="0" applyNumberFormat="1" applyFont="1" applyBorder="1" applyAlignment="1">
      <alignment vertical="center"/>
    </xf>
    <xf numFmtId="173" fontId="1" fillId="33" borderId="90" xfId="58" applyNumberFormat="1" applyFont="1" applyFill="1" applyBorder="1" applyAlignment="1" applyProtection="1">
      <alignment horizontal="center" vertical="center"/>
      <protection/>
    </xf>
    <xf numFmtId="172" fontId="2" fillId="0" borderId="37" xfId="58" applyNumberFormat="1" applyFont="1" applyBorder="1" applyAlignment="1">
      <alignment horizontal="center"/>
      <protection/>
    </xf>
    <xf numFmtId="173" fontId="1" fillId="33" borderId="29" xfId="58" applyNumberFormat="1" applyFont="1" applyFill="1" applyBorder="1" applyAlignment="1" applyProtection="1">
      <alignment horizontal="center" vertical="center"/>
      <protection/>
    </xf>
    <xf numFmtId="173" fontId="1" fillId="33" borderId="101" xfId="58" applyNumberFormat="1" applyFont="1" applyFill="1" applyBorder="1" applyAlignment="1" applyProtection="1">
      <alignment horizontal="center" vertical="center"/>
      <protection/>
    </xf>
    <xf numFmtId="172" fontId="2" fillId="0" borderId="106" xfId="58" applyNumberFormat="1" applyFont="1" applyBorder="1" applyAlignment="1">
      <alignment horizontal="center" vertical="center"/>
      <protection/>
    </xf>
    <xf numFmtId="172" fontId="1" fillId="0" borderId="33" xfId="58" applyNumberFormat="1" applyFont="1" applyBorder="1" applyAlignment="1">
      <alignment horizontal="center" vertical="center"/>
      <protection/>
    </xf>
    <xf numFmtId="0" fontId="1" fillId="33" borderId="69" xfId="0" applyFont="1" applyFill="1" applyBorder="1" applyAlignment="1">
      <alignment horizontal="center"/>
    </xf>
    <xf numFmtId="0" fontId="1" fillId="33" borderId="10" xfId="0" applyFont="1" applyFill="1" applyBorder="1" applyAlignment="1">
      <alignment horizontal="center"/>
    </xf>
    <xf numFmtId="172" fontId="1" fillId="0" borderId="0" xfId="0" applyNumberFormat="1" applyFont="1" applyBorder="1" applyAlignment="1">
      <alignment horizontal="center"/>
    </xf>
    <xf numFmtId="172" fontId="1" fillId="0" borderId="107" xfId="0" applyNumberFormat="1" applyFont="1" applyBorder="1" applyAlignment="1">
      <alignment horizontal="center"/>
    </xf>
    <xf numFmtId="172" fontId="2" fillId="0" borderId="0" xfId="0" applyNumberFormat="1" applyFont="1" applyBorder="1" applyAlignment="1">
      <alignment horizontal="center"/>
    </xf>
    <xf numFmtId="172" fontId="2" fillId="0" borderId="108" xfId="0" applyNumberFormat="1" applyFont="1" applyBorder="1" applyAlignment="1">
      <alignment horizontal="center"/>
    </xf>
    <xf numFmtId="172" fontId="1" fillId="0" borderId="109" xfId="0" applyNumberFormat="1" applyFont="1" applyBorder="1" applyAlignment="1">
      <alignment horizontal="center"/>
    </xf>
    <xf numFmtId="172" fontId="2" fillId="0" borderId="25" xfId="0" applyNumberFormat="1" applyFont="1" applyBorder="1" applyAlignment="1">
      <alignment horizontal="center"/>
    </xf>
    <xf numFmtId="0" fontId="1" fillId="0" borderId="110" xfId="0" applyFont="1" applyBorder="1" applyAlignment="1">
      <alignment horizontal="center"/>
    </xf>
    <xf numFmtId="172" fontId="1" fillId="0" borderId="111" xfId="0" applyNumberFormat="1" applyFont="1" applyBorder="1" applyAlignment="1">
      <alignment horizontal="center"/>
    </xf>
    <xf numFmtId="172" fontId="1" fillId="0" borderId="112" xfId="0" applyNumberFormat="1" applyFont="1" applyBorder="1" applyAlignment="1">
      <alignment horizontal="center"/>
    </xf>
    <xf numFmtId="172" fontId="2" fillId="0" borderId="111" xfId="0" applyNumberFormat="1" applyFont="1" applyBorder="1" applyAlignment="1">
      <alignment horizontal="center"/>
    </xf>
    <xf numFmtId="172" fontId="2" fillId="0" borderId="113" xfId="0" applyNumberFormat="1" applyFont="1" applyBorder="1" applyAlignment="1">
      <alignment horizontal="center"/>
    </xf>
    <xf numFmtId="172" fontId="1" fillId="0" borderId="114" xfId="0" applyNumberFormat="1" applyFont="1" applyBorder="1" applyAlignment="1">
      <alignment horizontal="center"/>
    </xf>
    <xf numFmtId="172" fontId="2" fillId="0" borderId="115" xfId="0" applyNumberFormat="1" applyFont="1" applyBorder="1" applyAlignment="1">
      <alignment horizontal="center"/>
    </xf>
    <xf numFmtId="0" fontId="23" fillId="33" borderId="101" xfId="0" applyFont="1" applyFill="1" applyBorder="1" applyAlignment="1">
      <alignment horizontal="center"/>
    </xf>
    <xf numFmtId="172" fontId="23" fillId="0" borderId="59" xfId="0" applyNumberFormat="1" applyFont="1" applyBorder="1" applyAlignment="1" applyProtection="1">
      <alignment horizontal="center" vertical="center"/>
      <protection/>
    </xf>
    <xf numFmtId="172" fontId="12" fillId="0" borderId="106" xfId="0" applyNumberFormat="1" applyFont="1" applyBorder="1" applyAlignment="1" applyProtection="1">
      <alignment horizontal="center" vertical="center"/>
      <protection/>
    </xf>
    <xf numFmtId="172" fontId="27" fillId="0" borderId="106" xfId="0" applyNumberFormat="1" applyFont="1" applyBorder="1" applyAlignment="1" applyProtection="1">
      <alignment horizontal="center" vertical="center"/>
      <protection/>
    </xf>
    <xf numFmtId="172" fontId="12" fillId="0" borderId="106" xfId="0" applyNumberFormat="1" applyFont="1" applyBorder="1" applyAlignment="1" applyProtection="1" quotePrefix="1">
      <alignment horizontal="center" vertical="center"/>
      <protection/>
    </xf>
    <xf numFmtId="172" fontId="12" fillId="0" borderId="104" xfId="0" applyNumberFormat="1" applyFont="1" applyBorder="1" applyAlignment="1" applyProtection="1">
      <alignment horizontal="center" vertical="center"/>
      <protection/>
    </xf>
    <xf numFmtId="172" fontId="23" fillId="0" borderId="106" xfId="0" applyNumberFormat="1" applyFont="1" applyBorder="1" applyAlignment="1" applyProtection="1">
      <alignment horizontal="center" vertical="center"/>
      <protection/>
    </xf>
    <xf numFmtId="172" fontId="23" fillId="0" borderId="101" xfId="0" applyNumberFormat="1" applyFont="1" applyBorder="1" applyAlignment="1" applyProtection="1">
      <alignment horizontal="center" vertical="center"/>
      <protection/>
    </xf>
    <xf numFmtId="172" fontId="23" fillId="0" borderId="106" xfId="0" applyNumberFormat="1" applyFont="1" applyBorder="1" applyAlignment="1">
      <alignment horizontal="center" vertical="center"/>
    </xf>
    <xf numFmtId="172" fontId="12" fillId="0" borderId="92" xfId="0" applyNumberFormat="1" applyFont="1" applyBorder="1" applyAlignment="1" applyProtection="1">
      <alignment horizontal="right" vertical="center"/>
      <protection/>
    </xf>
    <xf numFmtId="172" fontId="12" fillId="0" borderId="92" xfId="0" applyNumberFormat="1" applyFont="1" applyBorder="1" applyAlignment="1" applyProtection="1">
      <alignment horizontal="center" vertical="center"/>
      <protection/>
    </xf>
    <xf numFmtId="172" fontId="12" fillId="0" borderId="116" xfId="0" applyNumberFormat="1" applyFont="1" applyBorder="1" applyAlignment="1" applyProtection="1">
      <alignment horizontal="center" vertical="center"/>
      <protection/>
    </xf>
    <xf numFmtId="0" fontId="23" fillId="33" borderId="68" xfId="0" applyFont="1" applyFill="1" applyBorder="1" applyAlignment="1">
      <alignment/>
    </xf>
    <xf numFmtId="0" fontId="23" fillId="33" borderId="29" xfId="0" applyFont="1" applyFill="1" applyBorder="1" applyAlignment="1" applyProtection="1">
      <alignment horizontal="center"/>
      <protection/>
    </xf>
    <xf numFmtId="0" fontId="23" fillId="0" borderId="28" xfId="0" applyFont="1" applyBorder="1" applyAlignment="1" applyProtection="1">
      <alignment horizontal="left" vertical="center"/>
      <protection/>
    </xf>
    <xf numFmtId="0" fontId="12" fillId="0" borderId="28" xfId="0" applyFont="1" applyBorder="1" applyAlignment="1" applyProtection="1">
      <alignment horizontal="left" vertical="center"/>
      <protection/>
    </xf>
    <xf numFmtId="0" fontId="27" fillId="0" borderId="28" xfId="0" applyFont="1" applyBorder="1" applyAlignment="1" applyProtection="1">
      <alignment horizontal="left" vertical="center"/>
      <protection/>
    </xf>
    <xf numFmtId="0" fontId="12" fillId="0" borderId="29" xfId="0" applyFont="1" applyBorder="1" applyAlignment="1" applyProtection="1">
      <alignment horizontal="left" vertical="center"/>
      <protection/>
    </xf>
    <xf numFmtId="0" fontId="23" fillId="0" borderId="30" xfId="0" applyFont="1" applyBorder="1" applyAlignment="1" applyProtection="1">
      <alignment vertical="center"/>
      <protection/>
    </xf>
    <xf numFmtId="0" fontId="12" fillId="0" borderId="31" xfId="0" applyFont="1" applyBorder="1" applyAlignment="1" applyProtection="1">
      <alignment horizontal="left" vertical="center"/>
      <protection/>
    </xf>
    <xf numFmtId="0" fontId="23" fillId="33" borderId="90" xfId="0" applyFont="1" applyFill="1" applyBorder="1" applyAlignment="1">
      <alignment horizontal="center"/>
    </xf>
    <xf numFmtId="172" fontId="23" fillId="0" borderId="105" xfId="0" applyNumberFormat="1" applyFont="1" applyBorder="1" applyAlignment="1" applyProtection="1">
      <alignment horizontal="right" vertical="center"/>
      <protection/>
    </xf>
    <xf numFmtId="172" fontId="23" fillId="0" borderId="59" xfId="0" applyNumberFormat="1" applyFont="1" applyBorder="1" applyAlignment="1" applyProtection="1">
      <alignment horizontal="right" vertical="center"/>
      <protection/>
    </xf>
    <xf numFmtId="172" fontId="12" fillId="0" borderId="37" xfId="0" applyNumberFormat="1" applyFont="1" applyBorder="1" applyAlignment="1" applyProtection="1">
      <alignment horizontal="right" vertical="center"/>
      <protection/>
    </xf>
    <xf numFmtId="172" fontId="12" fillId="0" borderId="106" xfId="0" applyNumberFormat="1" applyFont="1" applyBorder="1" applyAlignment="1" applyProtection="1">
      <alignment horizontal="right" vertical="center"/>
      <protection/>
    </xf>
    <xf numFmtId="172" fontId="27" fillId="0" borderId="37" xfId="0" applyNumberFormat="1" applyFont="1" applyBorder="1" applyAlignment="1" applyProtection="1">
      <alignment horizontal="right" vertical="center"/>
      <protection/>
    </xf>
    <xf numFmtId="172" fontId="27" fillId="0" borderId="106" xfId="0" applyNumberFormat="1" applyFont="1" applyBorder="1" applyAlignment="1" applyProtection="1">
      <alignment horizontal="right" vertical="center"/>
      <protection/>
    </xf>
    <xf numFmtId="172" fontId="12" fillId="0" borderId="40" xfId="0" applyNumberFormat="1" applyFont="1" applyBorder="1" applyAlignment="1" applyProtection="1">
      <alignment horizontal="right" vertical="center"/>
      <protection/>
    </xf>
    <xf numFmtId="172" fontId="12" fillId="0" borderId="104" xfId="0" applyNumberFormat="1" applyFont="1" applyBorder="1" applyAlignment="1" applyProtection="1">
      <alignment horizontal="right" vertical="center"/>
      <protection/>
    </xf>
    <xf numFmtId="172" fontId="23" fillId="0" borderId="37" xfId="0" applyNumberFormat="1" applyFont="1" applyBorder="1" applyAlignment="1" applyProtection="1">
      <alignment horizontal="right" vertical="center"/>
      <protection/>
    </xf>
    <xf numFmtId="172" fontId="23" fillId="0" borderId="106" xfId="0" applyNumberFormat="1" applyFont="1" applyBorder="1" applyAlignment="1" applyProtection="1">
      <alignment horizontal="right" vertical="center"/>
      <protection/>
    </xf>
    <xf numFmtId="172" fontId="12" fillId="0" borderId="40" xfId="0" applyNumberFormat="1" applyFont="1" applyBorder="1" applyAlignment="1" applyProtection="1" quotePrefix="1">
      <alignment horizontal="right" vertical="center"/>
      <protection/>
    </xf>
    <xf numFmtId="172" fontId="23" fillId="0" borderId="90" xfId="0" applyNumberFormat="1" applyFont="1" applyBorder="1" applyAlignment="1" applyProtection="1">
      <alignment vertical="center"/>
      <protection/>
    </xf>
    <xf numFmtId="172" fontId="23" fillId="0" borderId="101" xfId="0" applyNumberFormat="1" applyFont="1" applyBorder="1" applyAlignment="1" applyProtection="1">
      <alignment vertical="center"/>
      <protection/>
    </xf>
    <xf numFmtId="172" fontId="23" fillId="0" borderId="37" xfId="0" applyNumberFormat="1" applyFont="1" applyBorder="1" applyAlignment="1">
      <alignment horizontal="right" vertical="center"/>
    </xf>
    <xf numFmtId="172" fontId="23" fillId="0" borderId="106" xfId="0" applyNumberFormat="1" applyFont="1" applyBorder="1" applyAlignment="1">
      <alignment horizontal="right" vertical="center"/>
    </xf>
    <xf numFmtId="172" fontId="12" fillId="0" borderId="106" xfId="0" applyNumberFormat="1" applyFont="1" applyBorder="1" applyAlignment="1" applyProtection="1" quotePrefix="1">
      <alignment horizontal="right" vertical="center"/>
      <protection/>
    </xf>
    <xf numFmtId="172" fontId="12" fillId="0" borderId="91" xfId="0" applyNumberFormat="1" applyFont="1" applyBorder="1" applyAlignment="1" applyProtection="1">
      <alignment horizontal="right" vertical="center"/>
      <protection/>
    </xf>
    <xf numFmtId="172" fontId="12" fillId="0" borderId="116" xfId="0" applyNumberFormat="1" applyFont="1" applyBorder="1" applyAlignment="1" applyProtection="1">
      <alignment horizontal="right" vertical="center"/>
      <protection/>
    </xf>
    <xf numFmtId="1" fontId="23" fillId="0" borderId="37" xfId="0" applyNumberFormat="1" applyFont="1" applyBorder="1" applyAlignment="1" applyProtection="1">
      <alignment horizontal="center"/>
      <protection locked="0"/>
    </xf>
    <xf numFmtId="174" fontId="23" fillId="0" borderId="106" xfId="0" applyNumberFormat="1" applyFont="1" applyBorder="1" applyAlignment="1" applyProtection="1">
      <alignment horizontal="right"/>
      <protection locked="0"/>
    </xf>
    <xf numFmtId="1" fontId="12" fillId="0" borderId="37" xfId="0" applyNumberFormat="1" applyFont="1" applyBorder="1" applyAlignment="1" applyProtection="1">
      <alignment horizontal="center"/>
      <protection locked="0"/>
    </xf>
    <xf numFmtId="174" fontId="12" fillId="0" borderId="106" xfId="0" applyNumberFormat="1" applyFont="1" applyBorder="1" applyAlignment="1" applyProtection="1">
      <alignment horizontal="right"/>
      <protection locked="0"/>
    </xf>
    <xf numFmtId="1" fontId="27" fillId="0" borderId="37" xfId="0" applyNumberFormat="1" applyFont="1" applyBorder="1" applyAlignment="1" applyProtection="1">
      <alignment horizontal="center"/>
      <protection locked="0"/>
    </xf>
    <xf numFmtId="174" fontId="12" fillId="0" borderId="106" xfId="0" applyNumberFormat="1" applyFont="1" applyBorder="1" applyAlignment="1">
      <alignment horizontal="right"/>
    </xf>
    <xf numFmtId="174" fontId="12" fillId="0" borderId="106" xfId="0" applyNumberFormat="1" applyFont="1" applyBorder="1" applyAlignment="1" applyProtection="1">
      <alignment horizontal="right"/>
      <protection/>
    </xf>
    <xf numFmtId="174" fontId="23" fillId="0" borderId="106" xfId="0" applyNumberFormat="1" applyFont="1" applyBorder="1" applyAlignment="1" applyProtection="1">
      <alignment horizontal="right"/>
      <protection/>
    </xf>
    <xf numFmtId="174" fontId="23" fillId="0" borderId="106" xfId="0" applyNumberFormat="1" applyFont="1" applyBorder="1" applyAlignment="1">
      <alignment horizontal="right"/>
    </xf>
    <xf numFmtId="1" fontId="12" fillId="0" borderId="37" xfId="0" applyNumberFormat="1" applyFont="1" applyBorder="1" applyAlignment="1" applyProtection="1">
      <alignment/>
      <protection locked="0"/>
    </xf>
    <xf numFmtId="174" fontId="27" fillId="0" borderId="106" xfId="0" applyNumberFormat="1" applyFont="1" applyBorder="1" applyAlignment="1" applyProtection="1">
      <alignment horizontal="right"/>
      <protection locked="0"/>
    </xf>
    <xf numFmtId="1" fontId="27" fillId="0" borderId="37" xfId="0" applyNumberFormat="1" applyFont="1" applyBorder="1" applyAlignment="1" applyProtection="1">
      <alignment/>
      <protection locked="0"/>
    </xf>
    <xf numFmtId="174" fontId="27" fillId="0" borderId="106" xfId="0" applyNumberFormat="1" applyFont="1" applyBorder="1" applyAlignment="1" applyProtection="1">
      <alignment horizontal="right"/>
      <protection/>
    </xf>
    <xf numFmtId="1" fontId="27" fillId="0" borderId="91" xfId="0" applyNumberFormat="1" applyFont="1" applyBorder="1" applyAlignment="1" applyProtection="1">
      <alignment/>
      <protection locked="0"/>
    </xf>
    <xf numFmtId="174" fontId="12" fillId="0" borderId="92" xfId="0" applyNumberFormat="1" applyFont="1" applyBorder="1" applyAlignment="1">
      <alignment horizontal="right"/>
    </xf>
    <xf numFmtId="174" fontId="12" fillId="0" borderId="116" xfId="0" applyNumberFormat="1" applyFont="1" applyBorder="1" applyAlignment="1">
      <alignment horizontal="right"/>
    </xf>
    <xf numFmtId="0" fontId="23" fillId="0" borderId="54" xfId="0" applyFont="1" applyBorder="1" applyAlignment="1" applyProtection="1">
      <alignment horizontal="left"/>
      <protection locked="0"/>
    </xf>
    <xf numFmtId="0" fontId="12" fillId="0" borderId="54" xfId="0" applyFont="1" applyBorder="1" applyAlignment="1" applyProtection="1">
      <alignment horizontal="left"/>
      <protection locked="0"/>
    </xf>
    <xf numFmtId="0" fontId="27" fillId="0" borderId="54" xfId="0" applyFont="1" applyBorder="1" applyAlignment="1" applyProtection="1">
      <alignment horizontal="left"/>
      <protection locked="0"/>
    </xf>
    <xf numFmtId="0" fontId="27" fillId="0" borderId="93" xfId="0" applyFont="1" applyBorder="1" applyAlignment="1" applyProtection="1">
      <alignment horizontal="left"/>
      <protection locked="0"/>
    </xf>
    <xf numFmtId="0" fontId="23" fillId="33" borderId="40" xfId="0" applyFont="1" applyFill="1" applyBorder="1" applyAlignment="1" applyProtection="1">
      <alignment horizontal="center"/>
      <protection locked="0"/>
    </xf>
    <xf numFmtId="174" fontId="23" fillId="0" borderId="37" xfId="0" applyNumberFormat="1" applyFont="1" applyBorder="1" applyAlignment="1" applyProtection="1">
      <alignment horizontal="right"/>
      <protection locked="0"/>
    </xf>
    <xf numFmtId="174" fontId="12" fillId="0" borderId="37" xfId="0" applyNumberFormat="1" applyFont="1" applyBorder="1" applyAlignment="1" applyProtection="1">
      <alignment horizontal="right"/>
      <protection locked="0"/>
    </xf>
    <xf numFmtId="174" fontId="12" fillId="0" borderId="37" xfId="0" applyNumberFormat="1" applyFont="1" applyBorder="1" applyAlignment="1">
      <alignment horizontal="right"/>
    </xf>
    <xf numFmtId="174" fontId="12" fillId="0" borderId="37" xfId="0" applyNumberFormat="1" applyFont="1" applyBorder="1" applyAlignment="1" applyProtection="1">
      <alignment horizontal="right"/>
      <protection/>
    </xf>
    <xf numFmtId="174" fontId="23" fillId="0" borderId="37" xfId="0" applyNumberFormat="1" applyFont="1" applyBorder="1" applyAlignment="1" applyProtection="1">
      <alignment horizontal="right"/>
      <protection/>
    </xf>
    <xf numFmtId="174" fontId="23" fillId="0" borderId="37" xfId="0" applyNumberFormat="1" applyFont="1" applyBorder="1" applyAlignment="1">
      <alignment horizontal="right"/>
    </xf>
    <xf numFmtId="174" fontId="27" fillId="0" borderId="37" xfId="0" applyNumberFormat="1" applyFont="1" applyBorder="1" applyAlignment="1" applyProtection="1">
      <alignment horizontal="right"/>
      <protection locked="0"/>
    </xf>
    <xf numFmtId="174" fontId="27" fillId="0" borderId="37" xfId="0" applyNumberFormat="1" applyFont="1" applyBorder="1" applyAlignment="1" applyProtection="1">
      <alignment horizontal="right"/>
      <protection/>
    </xf>
    <xf numFmtId="174" fontId="12" fillId="0" borderId="91" xfId="0" applyNumberFormat="1" applyFont="1" applyBorder="1" applyAlignment="1">
      <alignment horizontal="right"/>
    </xf>
    <xf numFmtId="0" fontId="23" fillId="33" borderId="13" xfId="0" applyFont="1" applyFill="1" applyBorder="1" applyAlignment="1">
      <alignment horizontal="center"/>
    </xf>
    <xf numFmtId="174" fontId="23" fillId="0" borderId="12" xfId="0" applyNumberFormat="1" applyFont="1" applyBorder="1" applyAlignment="1" applyProtection="1">
      <alignment horizontal="right"/>
      <protection locked="0"/>
    </xf>
    <xf numFmtId="174" fontId="12" fillId="0" borderId="12" xfId="0" applyNumberFormat="1" applyFont="1" applyBorder="1" applyAlignment="1" applyProtection="1">
      <alignment horizontal="right"/>
      <protection locked="0"/>
    </xf>
    <xf numFmtId="174" fontId="12" fillId="0" borderId="26" xfId="0" applyNumberFormat="1" applyFont="1" applyBorder="1" applyAlignment="1">
      <alignment horizontal="right"/>
    </xf>
    <xf numFmtId="0" fontId="23" fillId="33" borderId="104" xfId="0" applyFont="1" applyFill="1" applyBorder="1" applyAlignment="1" applyProtection="1">
      <alignment horizontal="center"/>
      <protection locked="0"/>
    </xf>
    <xf numFmtId="0" fontId="1" fillId="33" borderId="69" xfId="0" applyFont="1" applyFill="1" applyBorder="1" applyAlignment="1">
      <alignment/>
    </xf>
    <xf numFmtId="0" fontId="1" fillId="33" borderId="70" xfId="0" applyFont="1" applyFill="1" applyBorder="1" applyAlignment="1">
      <alignment/>
    </xf>
    <xf numFmtId="0" fontId="2" fillId="33" borderId="29" xfId="0" applyFont="1" applyFill="1" applyBorder="1" applyAlignment="1">
      <alignment/>
    </xf>
    <xf numFmtId="0" fontId="1" fillId="33" borderId="23" xfId="0" applyFont="1" applyFill="1" applyBorder="1" applyAlignment="1">
      <alignment horizontal="center" vertical="center" wrapText="1"/>
    </xf>
    <xf numFmtId="0" fontId="15" fillId="0" borderId="0" xfId="0" applyFont="1" applyFill="1" applyAlignment="1">
      <alignment/>
    </xf>
    <xf numFmtId="0" fontId="16" fillId="0" borderId="0" xfId="0" applyFont="1" applyBorder="1" applyAlignment="1">
      <alignment horizontal="center"/>
    </xf>
    <xf numFmtId="0" fontId="3" fillId="33" borderId="68" xfId="0" applyFont="1" applyFill="1" applyBorder="1" applyAlignment="1">
      <alignment/>
    </xf>
    <xf numFmtId="0" fontId="1" fillId="33" borderId="70" xfId="0" applyFont="1" applyFill="1" applyBorder="1" applyAlignment="1" quotePrefix="1">
      <alignment horizontal="centerContinuous"/>
    </xf>
    <xf numFmtId="0" fontId="1" fillId="33" borderId="28" xfId="0" applyFont="1" applyFill="1" applyBorder="1" applyAlignment="1">
      <alignment/>
    </xf>
    <xf numFmtId="0" fontId="1" fillId="33" borderId="23" xfId="0" applyFont="1" applyFill="1" applyBorder="1" applyAlignment="1" quotePrefix="1">
      <alignment horizontal="centerContinuous"/>
    </xf>
    <xf numFmtId="0" fontId="1" fillId="0" borderId="28" xfId="0" applyFont="1" applyBorder="1" applyAlignment="1">
      <alignment/>
    </xf>
    <xf numFmtId="0" fontId="1" fillId="0" borderId="102" xfId="0" applyFont="1" applyFill="1" applyBorder="1" applyAlignment="1">
      <alignment/>
    </xf>
    <xf numFmtId="0" fontId="2" fillId="0" borderId="28" xfId="0" applyFont="1" applyFill="1" applyBorder="1" applyAlignment="1">
      <alignment/>
    </xf>
    <xf numFmtId="0" fontId="2" fillId="0" borderId="29" xfId="0" applyFont="1" applyFill="1" applyBorder="1" applyAlignment="1">
      <alignment/>
    </xf>
    <xf numFmtId="0" fontId="2" fillId="0" borderId="102" xfId="0" applyFont="1" applyBorder="1" applyAlignment="1" quotePrefix="1">
      <alignment horizontal="left"/>
    </xf>
    <xf numFmtId="0" fontId="2" fillId="0" borderId="28" xfId="0" applyFont="1" applyBorder="1" applyAlignment="1" quotePrefix="1">
      <alignment horizontal="left"/>
    </xf>
    <xf numFmtId="0" fontId="1" fillId="0" borderId="31" xfId="0" applyFont="1" applyBorder="1" applyAlignment="1" quotePrefix="1">
      <alignment horizontal="left"/>
    </xf>
    <xf numFmtId="0" fontId="1" fillId="33" borderId="0" xfId="0" applyFont="1" applyFill="1" applyBorder="1" applyAlignment="1">
      <alignment/>
    </xf>
    <xf numFmtId="0" fontId="3" fillId="0" borderId="0" xfId="0" applyFont="1" applyBorder="1" applyAlignment="1">
      <alignment/>
    </xf>
    <xf numFmtId="0" fontId="2" fillId="0" borderId="56" xfId="0" applyFont="1" applyFill="1" applyBorder="1" applyAlignment="1">
      <alignment/>
    </xf>
    <xf numFmtId="0" fontId="1" fillId="33" borderId="69" xfId="0" applyFont="1" applyFill="1" applyBorder="1" applyAlignment="1" quotePrefix="1">
      <alignment horizontal="centerContinuous"/>
    </xf>
    <xf numFmtId="0" fontId="1" fillId="33" borderId="10" xfId="0" applyFont="1" applyFill="1" applyBorder="1" applyAlignment="1" quotePrefix="1">
      <alignment horizontal="centerContinuous"/>
    </xf>
    <xf numFmtId="0" fontId="1" fillId="33" borderId="49" xfId="0" applyFont="1" applyFill="1" applyBorder="1" applyAlignment="1" quotePrefix="1">
      <alignment horizontal="center"/>
    </xf>
    <xf numFmtId="0" fontId="1" fillId="33" borderId="18" xfId="0" applyFont="1" applyFill="1" applyBorder="1" applyAlignment="1" quotePrefix="1">
      <alignment horizontal="center"/>
    </xf>
    <xf numFmtId="0" fontId="1" fillId="33" borderId="43" xfId="0" applyFont="1" applyFill="1" applyBorder="1" applyAlignment="1" quotePrefix="1">
      <alignment horizontal="center"/>
    </xf>
    <xf numFmtId="0" fontId="2" fillId="0" borderId="97" xfId="0" applyFont="1" applyBorder="1" applyAlignment="1">
      <alignment/>
    </xf>
    <xf numFmtId="0" fontId="2" fillId="0" borderId="117" xfId="0" applyFont="1" applyBorder="1" applyAlignment="1">
      <alignment/>
    </xf>
    <xf numFmtId="0" fontId="2" fillId="0" borderId="118" xfId="0" applyFont="1" applyBorder="1" applyAlignment="1">
      <alignment/>
    </xf>
    <xf numFmtId="0" fontId="1" fillId="33" borderId="62" xfId="0" applyFont="1" applyFill="1" applyBorder="1" applyAlignment="1" quotePrefix="1">
      <alignment horizontal="center"/>
    </xf>
    <xf numFmtId="0" fontId="1" fillId="33" borderId="97" xfId="0" applyFont="1" applyFill="1" applyBorder="1" applyAlignment="1" quotePrefix="1">
      <alignment horizontal="center"/>
    </xf>
    <xf numFmtId="0" fontId="12" fillId="0" borderId="90" xfId="0" applyFont="1" applyBorder="1" applyAlignment="1">
      <alignment horizontal="center" vertical="center" wrapText="1"/>
    </xf>
    <xf numFmtId="0" fontId="12" fillId="0" borderId="67" xfId="0" applyFont="1" applyBorder="1" applyAlignment="1">
      <alignment horizontal="center"/>
    </xf>
    <xf numFmtId="0" fontId="12" fillId="0" borderId="101" xfId="0" applyFont="1" applyBorder="1" applyAlignment="1">
      <alignment horizontal="center"/>
    </xf>
    <xf numFmtId="0" fontId="12" fillId="0" borderId="90" xfId="0" applyFont="1" applyBorder="1" applyAlignment="1">
      <alignment horizontal="center" vertical="center"/>
    </xf>
    <xf numFmtId="0" fontId="12" fillId="0" borderId="38" xfId="0" applyFont="1" applyFill="1" applyBorder="1" applyAlignment="1">
      <alignment horizontal="center" vertical="center"/>
    </xf>
    <xf numFmtId="0" fontId="12" fillId="0" borderId="103" xfId="0" applyFont="1" applyBorder="1" applyAlignment="1">
      <alignment horizontal="center"/>
    </xf>
    <xf numFmtId="0" fontId="12" fillId="0" borderId="35" xfId="0" applyFont="1" applyFill="1" applyBorder="1" applyAlignment="1">
      <alignment horizontal="center"/>
    </xf>
    <xf numFmtId="172" fontId="23" fillId="0" borderId="49" xfId="0" applyNumberFormat="1" applyFont="1" applyBorder="1" applyAlignment="1">
      <alignment horizontal="right"/>
    </xf>
    <xf numFmtId="172" fontId="23" fillId="0" borderId="18" xfId="0" applyNumberFormat="1" applyFont="1" applyBorder="1" applyAlignment="1">
      <alignment horizontal="right"/>
    </xf>
    <xf numFmtId="172" fontId="23" fillId="0" borderId="43" xfId="0" applyNumberFormat="1" applyFont="1" applyBorder="1" applyAlignment="1">
      <alignment horizontal="right"/>
    </xf>
    <xf numFmtId="172" fontId="12" fillId="0" borderId="49" xfId="0" applyNumberFormat="1" applyFont="1" applyFill="1" applyBorder="1" applyAlignment="1">
      <alignment horizontal="right"/>
    </xf>
    <xf numFmtId="172" fontId="12" fillId="0" borderId="18" xfId="0" applyNumberFormat="1" applyFont="1" applyFill="1" applyBorder="1" applyAlignment="1">
      <alignment horizontal="right"/>
    </xf>
    <xf numFmtId="172" fontId="12" fillId="0" borderId="43" xfId="0" applyNumberFormat="1" applyFont="1" applyFill="1" applyBorder="1" applyAlignment="1">
      <alignment horizontal="right"/>
    </xf>
    <xf numFmtId="172" fontId="12" fillId="0" borderId="119" xfId="0" applyNumberFormat="1" applyFont="1" applyFill="1" applyBorder="1" applyAlignment="1">
      <alignment horizontal="right"/>
    </xf>
    <xf numFmtId="172" fontId="12" fillId="0" borderId="120" xfId="0" applyNumberFormat="1" applyFont="1" applyFill="1" applyBorder="1" applyAlignment="1">
      <alignment horizontal="right"/>
    </xf>
    <xf numFmtId="172" fontId="12" fillId="0" borderId="121" xfId="0" applyNumberFormat="1" applyFont="1" applyFill="1" applyBorder="1" applyAlignment="1">
      <alignment horizontal="right"/>
    </xf>
    <xf numFmtId="172" fontId="12" fillId="0" borderId="97" xfId="0" applyNumberFormat="1" applyFont="1" applyFill="1" applyBorder="1" applyAlignment="1">
      <alignment horizontal="right"/>
    </xf>
    <xf numFmtId="172" fontId="12" fillId="0" borderId="117" xfId="0" applyNumberFormat="1" applyFont="1" applyFill="1" applyBorder="1" applyAlignment="1">
      <alignment horizontal="right"/>
    </xf>
    <xf numFmtId="172" fontId="12" fillId="0" borderId="118" xfId="0" applyNumberFormat="1" applyFont="1" applyFill="1" applyBorder="1" applyAlignment="1">
      <alignment horizontal="right"/>
    </xf>
    <xf numFmtId="172" fontId="23" fillId="0" borderId="49" xfId="0" applyNumberFormat="1" applyFont="1" applyFill="1" applyBorder="1" applyAlignment="1">
      <alignment horizontal="right"/>
    </xf>
    <xf numFmtId="172" fontId="23" fillId="0" borderId="18" xfId="0" applyNumberFormat="1" applyFont="1" applyFill="1" applyBorder="1" applyAlignment="1">
      <alignment horizontal="right"/>
    </xf>
    <xf numFmtId="172" fontId="23" fillId="0" borderId="43" xfId="0" applyNumberFormat="1" applyFont="1" applyFill="1" applyBorder="1" applyAlignment="1">
      <alignment horizontal="right"/>
    </xf>
    <xf numFmtId="172" fontId="12" fillId="0" borderId="119" xfId="0" applyNumberFormat="1" applyFont="1" applyFill="1" applyBorder="1" applyAlignment="1">
      <alignment/>
    </xf>
    <xf numFmtId="172" fontId="12" fillId="0" borderId="120" xfId="0" applyNumberFormat="1" applyFont="1" applyFill="1" applyBorder="1" applyAlignment="1">
      <alignment/>
    </xf>
    <xf numFmtId="172" fontId="12" fillId="0" borderId="121" xfId="0" applyNumberFormat="1" applyFont="1" applyFill="1" applyBorder="1" applyAlignment="1">
      <alignment/>
    </xf>
    <xf numFmtId="172" fontId="12" fillId="0" borderId="49" xfId="0" applyNumberFormat="1" applyFont="1" applyFill="1" applyBorder="1" applyAlignment="1">
      <alignment/>
    </xf>
    <xf numFmtId="172" fontId="12" fillId="0" borderId="18" xfId="0" applyNumberFormat="1" applyFont="1" applyFill="1" applyBorder="1" applyAlignment="1">
      <alignment/>
    </xf>
    <xf numFmtId="172" fontId="12" fillId="0" borderId="43" xfId="0" applyNumberFormat="1" applyFont="1" applyFill="1" applyBorder="1" applyAlignment="1">
      <alignment/>
    </xf>
    <xf numFmtId="172" fontId="12" fillId="0" borderId="121" xfId="0" applyNumberFormat="1" applyFont="1" applyFill="1" applyBorder="1" applyAlignment="1" quotePrefix="1">
      <alignment horizontal="right"/>
    </xf>
    <xf numFmtId="172" fontId="23" fillId="0" borderId="53" xfId="0" applyNumberFormat="1" applyFont="1" applyFill="1" applyBorder="1" applyAlignment="1">
      <alignment horizontal="right"/>
    </xf>
    <xf numFmtId="172" fontId="23" fillId="0" borderId="47" xfId="0" applyNumberFormat="1" applyFont="1" applyFill="1" applyBorder="1" applyAlignment="1">
      <alignment horizontal="right"/>
    </xf>
    <xf numFmtId="172" fontId="23" fillId="0" borderId="48" xfId="0" applyNumberFormat="1" applyFont="1" applyFill="1" applyBorder="1" applyAlignment="1">
      <alignment horizontal="right"/>
    </xf>
    <xf numFmtId="1" fontId="11" fillId="33" borderId="29" xfId="0" applyNumberFormat="1" applyFont="1" applyFill="1" applyBorder="1" applyAlignment="1" applyProtection="1">
      <alignment horizontal="right"/>
      <protection/>
    </xf>
    <xf numFmtId="1" fontId="11" fillId="33" borderId="10" xfId="0" applyNumberFormat="1" applyFont="1" applyFill="1" applyBorder="1" applyAlignment="1" applyProtection="1">
      <alignment horizontal="right"/>
      <protection/>
    </xf>
    <xf numFmtId="1" fontId="11" fillId="33" borderId="23" xfId="0" applyNumberFormat="1" applyFont="1" applyFill="1" applyBorder="1" applyAlignment="1" applyProtection="1">
      <alignment horizontal="right"/>
      <protection/>
    </xf>
    <xf numFmtId="172" fontId="15" fillId="0" borderId="28" xfId="0" applyNumberFormat="1" applyFont="1" applyBorder="1" applyAlignment="1">
      <alignment horizontal="center"/>
    </xf>
    <xf numFmtId="172" fontId="15" fillId="0" borderId="12" xfId="0" applyNumberFormat="1" applyFont="1" applyBorder="1" applyAlignment="1">
      <alignment horizontal="center"/>
    </xf>
    <xf numFmtId="172" fontId="15" fillId="0" borderId="0" xfId="0" applyNumberFormat="1" applyFont="1" applyBorder="1" applyAlignment="1">
      <alignment horizontal="center"/>
    </xf>
    <xf numFmtId="172" fontId="15" fillId="0" borderId="22" xfId="0" applyNumberFormat="1" applyFont="1" applyBorder="1" applyAlignment="1">
      <alignment horizontal="center"/>
    </xf>
    <xf numFmtId="172" fontId="15" fillId="0" borderId="31" xfId="0" applyNumberFormat="1" applyFont="1" applyBorder="1" applyAlignment="1">
      <alignment horizontal="center"/>
    </xf>
    <xf numFmtId="172" fontId="15" fillId="0" borderId="26" xfId="0" applyNumberFormat="1" applyFont="1" applyBorder="1" applyAlignment="1">
      <alignment horizontal="center"/>
    </xf>
    <xf numFmtId="172" fontId="15" fillId="0" borderId="25" xfId="0" applyNumberFormat="1" applyFont="1" applyBorder="1" applyAlignment="1">
      <alignment horizontal="center"/>
    </xf>
    <xf numFmtId="172" fontId="15" fillId="0" borderId="27" xfId="0" applyNumberFormat="1" applyFont="1" applyBorder="1" applyAlignment="1">
      <alignment horizontal="center"/>
    </xf>
    <xf numFmtId="0" fontId="2" fillId="33" borderId="122" xfId="0" applyFont="1" applyFill="1" applyBorder="1" applyAlignment="1" applyProtection="1">
      <alignment horizontal="center"/>
      <protection/>
    </xf>
    <xf numFmtId="0" fontId="1" fillId="33" borderId="89" xfId="0" applyFont="1" applyFill="1" applyBorder="1" applyAlignment="1" applyProtection="1">
      <alignment horizontal="center"/>
      <protection/>
    </xf>
    <xf numFmtId="0" fontId="1" fillId="33" borderId="88" xfId="0" applyFont="1" applyFill="1" applyBorder="1" applyAlignment="1" applyProtection="1">
      <alignment horizontal="center"/>
      <protection/>
    </xf>
    <xf numFmtId="1" fontId="11" fillId="33" borderId="29" xfId="0" applyNumberFormat="1" applyFont="1" applyFill="1" applyBorder="1" applyAlignment="1" applyProtection="1" quotePrefix="1">
      <alignment horizontal="center"/>
      <protection/>
    </xf>
    <xf numFmtId="1" fontId="11" fillId="33" borderId="15" xfId="0" applyNumberFormat="1" applyFont="1" applyFill="1" applyBorder="1" applyAlignment="1" applyProtection="1" quotePrefix="1">
      <alignment horizontal="center"/>
      <protection/>
    </xf>
    <xf numFmtId="1" fontId="11" fillId="33" borderId="10" xfId="0" applyNumberFormat="1" applyFont="1" applyFill="1" applyBorder="1" applyAlignment="1" applyProtection="1" quotePrefix="1">
      <alignment horizontal="center"/>
      <protection/>
    </xf>
    <xf numFmtId="1" fontId="11" fillId="33" borderId="23" xfId="0" applyNumberFormat="1" applyFont="1" applyFill="1" applyBorder="1" applyAlignment="1" applyProtection="1" quotePrefix="1">
      <alignment horizontal="center"/>
      <protection/>
    </xf>
    <xf numFmtId="0" fontId="12" fillId="0" borderId="90" xfId="0" applyFont="1" applyBorder="1" applyAlignment="1">
      <alignment/>
    </xf>
    <xf numFmtId="0" fontId="12" fillId="0" borderId="90" xfId="0" applyFont="1" applyBorder="1" applyAlignment="1">
      <alignment wrapText="1"/>
    </xf>
    <xf numFmtId="0" fontId="12" fillId="0" borderId="90" xfId="0" applyFont="1" applyBorder="1" applyAlignment="1">
      <alignment horizontal="left" vertical="center"/>
    </xf>
    <xf numFmtId="0" fontId="12" fillId="0" borderId="30" xfId="0" applyFont="1" applyBorder="1" applyAlignment="1">
      <alignment horizontal="left" vertical="center" wrapText="1"/>
    </xf>
    <xf numFmtId="0" fontId="12" fillId="0" borderId="90" xfId="0" applyFont="1" applyBorder="1" applyAlignment="1">
      <alignment horizontal="left" vertical="center" wrapText="1"/>
    </xf>
    <xf numFmtId="0" fontId="12" fillId="0" borderId="90" xfId="0" applyFont="1" applyFill="1" applyBorder="1" applyAlignment="1">
      <alignment horizontal="left" vertical="center" wrapText="1"/>
    </xf>
    <xf numFmtId="0" fontId="12" fillId="0" borderId="38" xfId="0" applyFont="1" applyBorder="1" applyAlignment="1">
      <alignment horizontal="left" vertical="center" wrapText="1"/>
    </xf>
    <xf numFmtId="0" fontId="12" fillId="0" borderId="30" xfId="0" applyFont="1" applyBorder="1" applyAlignment="1">
      <alignment horizontal="left" vertical="center"/>
    </xf>
    <xf numFmtId="0" fontId="12" fillId="0" borderId="29" xfId="0" applyFont="1" applyBorder="1" applyAlignment="1">
      <alignment horizontal="left" vertical="center"/>
    </xf>
    <xf numFmtId="0" fontId="12" fillId="0" borderId="30" xfId="0" applyFont="1" applyBorder="1" applyAlignment="1">
      <alignment horizontal="left" vertical="center" indent="1"/>
    </xf>
    <xf numFmtId="0" fontId="12" fillId="0" borderId="34" xfId="0" applyFont="1" applyBorder="1" applyAlignment="1">
      <alignment horizontal="left" vertical="center" indent="1"/>
    </xf>
    <xf numFmtId="0" fontId="2" fillId="0" borderId="82" xfId="0" applyFont="1" applyBorder="1" applyAlignment="1">
      <alignment/>
    </xf>
    <xf numFmtId="0" fontId="2" fillId="0" borderId="83" xfId="0" applyFont="1" applyBorder="1" applyAlignment="1">
      <alignment/>
    </xf>
    <xf numFmtId="0" fontId="1" fillId="33" borderId="122" xfId="0" applyFont="1" applyFill="1" applyBorder="1" applyAlignment="1">
      <alignment horizontal="center" vertical="center"/>
    </xf>
    <xf numFmtId="0" fontId="1" fillId="33" borderId="122" xfId="0" applyFont="1" applyFill="1" applyBorder="1" applyAlignment="1">
      <alignment horizontal="center"/>
    </xf>
    <xf numFmtId="0" fontId="23" fillId="0" borderId="90" xfId="0" applyFont="1" applyBorder="1" applyAlignment="1">
      <alignment horizontal="center" vertical="center" wrapText="1"/>
    </xf>
    <xf numFmtId="0" fontId="23" fillId="0" borderId="67" xfId="0" applyFont="1" applyBorder="1" applyAlignment="1">
      <alignment horizontal="center"/>
    </xf>
    <xf numFmtId="0" fontId="23" fillId="0" borderId="101" xfId="0" applyFont="1" applyBorder="1" applyAlignment="1">
      <alignment horizontal="center"/>
    </xf>
    <xf numFmtId="2" fontId="23" fillId="0" borderId="15" xfId="0" applyNumberFormat="1" applyFont="1" applyFill="1" applyBorder="1" applyAlignment="1">
      <alignment horizontal="right" vertical="center"/>
    </xf>
    <xf numFmtId="2" fontId="23" fillId="0" borderId="67" xfId="0" applyNumberFormat="1" applyFont="1" applyFill="1" applyBorder="1" applyAlignment="1">
      <alignment horizontal="right" vertical="center"/>
    </xf>
    <xf numFmtId="2" fontId="23" fillId="0" borderId="67" xfId="0" applyNumberFormat="1" applyFont="1" applyFill="1" applyBorder="1" applyAlignment="1">
      <alignment horizontal="center" vertical="center"/>
    </xf>
    <xf numFmtId="172" fontId="23" fillId="0" borderId="67" xfId="0" applyNumberFormat="1" applyFont="1" applyBorder="1" applyAlignment="1">
      <alignment horizontal="center" vertical="center"/>
    </xf>
    <xf numFmtId="172" fontId="23" fillId="0" borderId="101" xfId="0" applyNumberFormat="1" applyFont="1" applyBorder="1" applyAlignment="1">
      <alignment horizontal="center" vertical="center"/>
    </xf>
    <xf numFmtId="0" fontId="1" fillId="33" borderId="123" xfId="0" applyFont="1" applyFill="1" applyBorder="1" applyAlignment="1" applyProtection="1">
      <alignment horizontal="center" vertical="center"/>
      <protection/>
    </xf>
    <xf numFmtId="0" fontId="1" fillId="33" borderId="124" xfId="0" applyFont="1" applyFill="1" applyBorder="1" applyAlignment="1">
      <alignment horizontal="center" vertical="center"/>
    </xf>
    <xf numFmtId="0" fontId="1" fillId="33" borderId="125" xfId="0" applyFont="1" applyFill="1" applyBorder="1" applyAlignment="1">
      <alignment horizontal="center" vertical="center"/>
    </xf>
    <xf numFmtId="0" fontId="1" fillId="33" borderId="123" xfId="0" applyFont="1" applyFill="1" applyBorder="1" applyAlignment="1">
      <alignment horizontal="center" vertical="center"/>
    </xf>
    <xf numFmtId="0" fontId="1" fillId="33" borderId="120" xfId="0" applyFont="1" applyFill="1" applyBorder="1" applyAlignment="1">
      <alignment horizontal="center" vertical="center"/>
    </xf>
    <xf numFmtId="172" fontId="9" fillId="0" borderId="111" xfId="0" applyNumberFormat="1" applyFont="1" applyBorder="1" applyAlignment="1">
      <alignment horizontal="right" vertical="center"/>
    </xf>
    <xf numFmtId="172" fontId="1" fillId="0" borderId="124" xfId="0" applyNumberFormat="1" applyFont="1" applyBorder="1" applyAlignment="1">
      <alignment horizontal="right" vertical="center"/>
    </xf>
    <xf numFmtId="172" fontId="2" fillId="0" borderId="111" xfId="0" applyNumberFormat="1" applyFont="1" applyBorder="1" applyAlignment="1">
      <alignment horizontal="right" vertical="center"/>
    </xf>
    <xf numFmtId="172" fontId="1" fillId="0" borderId="124" xfId="0" applyNumberFormat="1" applyFont="1" applyBorder="1" applyAlignment="1">
      <alignment vertical="center"/>
    </xf>
    <xf numFmtId="172" fontId="2" fillId="0" borderId="111" xfId="0" applyNumberFormat="1" applyFont="1" applyBorder="1" applyAlignment="1">
      <alignment vertical="center"/>
    </xf>
    <xf numFmtId="172" fontId="2" fillId="0" borderId="115" xfId="0" applyNumberFormat="1" applyFont="1" applyBorder="1" applyAlignment="1">
      <alignment vertical="center"/>
    </xf>
    <xf numFmtId="0" fontId="1" fillId="33" borderId="126" xfId="0" applyFont="1" applyFill="1" applyBorder="1" applyAlignment="1">
      <alignment horizontal="center" vertical="center"/>
    </xf>
    <xf numFmtId="0" fontId="1" fillId="33" borderId="127" xfId="0" applyFont="1" applyFill="1" applyBorder="1" applyAlignment="1">
      <alignment horizontal="center" vertical="center"/>
    </xf>
    <xf numFmtId="0" fontId="2" fillId="33" borderId="84" xfId="0" applyFont="1" applyFill="1" applyBorder="1" applyAlignment="1">
      <alignment horizontal="center"/>
    </xf>
    <xf numFmtId="172" fontId="1" fillId="0" borderId="54" xfId="0" applyNumberFormat="1" applyFont="1" applyBorder="1" applyAlignment="1">
      <alignment horizontal="center"/>
    </xf>
    <xf numFmtId="172" fontId="1" fillId="0" borderId="128" xfId="0" applyNumberFormat="1" applyFont="1" applyBorder="1" applyAlignment="1">
      <alignment horizontal="center"/>
    </xf>
    <xf numFmtId="172" fontId="2" fillId="0" borderId="54" xfId="0" applyNumberFormat="1" applyFont="1" applyBorder="1" applyAlignment="1">
      <alignment horizontal="center"/>
    </xf>
    <xf numFmtId="172" fontId="2" fillId="0" borderId="129" xfId="0" applyNumberFormat="1" applyFont="1" applyBorder="1" applyAlignment="1">
      <alignment horizontal="center"/>
    </xf>
    <xf numFmtId="172" fontId="1" fillId="0" borderId="130" xfId="0" applyNumberFormat="1" applyFont="1" applyBorder="1" applyAlignment="1">
      <alignment horizontal="center"/>
    </xf>
    <xf numFmtId="172" fontId="2" fillId="0" borderId="93" xfId="0" applyNumberFormat="1" applyFont="1" applyBorder="1" applyAlignment="1">
      <alignment horizontal="center"/>
    </xf>
    <xf numFmtId="0" fontId="2" fillId="33" borderId="124" xfId="0" applyFont="1" applyFill="1" applyBorder="1" applyAlignment="1">
      <alignment horizontal="center"/>
    </xf>
    <xf numFmtId="0" fontId="1" fillId="0" borderId="131" xfId="0" applyFont="1" applyBorder="1" applyAlignment="1">
      <alignment horizontal="center"/>
    </xf>
    <xf numFmtId="1" fontId="2" fillId="33" borderId="23" xfId="0" applyNumberFormat="1" applyFont="1" applyFill="1" applyBorder="1" applyAlignment="1" quotePrefix="1">
      <alignment horizontal="center"/>
    </xf>
    <xf numFmtId="172" fontId="1" fillId="0" borderId="22" xfId="0" applyNumberFormat="1" applyFont="1" applyBorder="1" applyAlignment="1">
      <alignment horizontal="center"/>
    </xf>
    <xf numFmtId="172" fontId="1" fillId="0" borderId="98" xfId="0" applyNumberFormat="1" applyFont="1" applyBorder="1" applyAlignment="1">
      <alignment horizontal="center"/>
    </xf>
    <xf numFmtId="172" fontId="2" fillId="0" borderId="22" xfId="0" applyNumberFormat="1" applyFont="1" applyBorder="1" applyAlignment="1">
      <alignment horizontal="center"/>
    </xf>
    <xf numFmtId="172" fontId="2" fillId="0" borderId="99" xfId="0" applyNumberFormat="1" applyFont="1" applyBorder="1" applyAlignment="1">
      <alignment horizontal="center"/>
    </xf>
    <xf numFmtId="172" fontId="1" fillId="0" borderId="100" xfId="0" applyNumberFormat="1" applyFont="1" applyBorder="1" applyAlignment="1">
      <alignment horizontal="center"/>
    </xf>
    <xf numFmtId="172" fontId="2" fillId="0" borderId="27" xfId="0" applyNumberFormat="1" applyFont="1" applyBorder="1" applyAlignment="1">
      <alignment horizontal="center"/>
    </xf>
    <xf numFmtId="172" fontId="2" fillId="0" borderId="12" xfId="0" applyNumberFormat="1" applyFont="1" applyBorder="1" applyAlignment="1">
      <alignment horizontal="center"/>
    </xf>
    <xf numFmtId="172" fontId="2" fillId="0" borderId="28" xfId="0" applyNumberFormat="1" applyFont="1" applyFill="1" applyBorder="1" applyAlignment="1">
      <alignment/>
    </xf>
    <xf numFmtId="172" fontId="2" fillId="0" borderId="0" xfId="0" applyNumberFormat="1" applyFont="1" applyFill="1" applyBorder="1" applyAlignment="1">
      <alignment/>
    </xf>
    <xf numFmtId="172" fontId="2" fillId="0" borderId="22" xfId="0" applyNumberFormat="1" applyFont="1" applyFill="1" applyBorder="1" applyAlignment="1">
      <alignment/>
    </xf>
    <xf numFmtId="172" fontId="2" fillId="0" borderId="12" xfId="0" applyNumberFormat="1" applyFont="1" applyFill="1" applyBorder="1" applyAlignment="1">
      <alignment/>
    </xf>
    <xf numFmtId="176" fontId="20" fillId="0" borderId="54" xfId="0" applyNumberFormat="1" applyFont="1" applyBorder="1" applyAlignment="1" applyProtection="1">
      <alignment horizontal="left"/>
      <protection/>
    </xf>
    <xf numFmtId="0" fontId="14" fillId="0" borderId="0" xfId="0" applyFont="1" applyFill="1" applyBorder="1" applyAlignment="1">
      <alignment horizontal="left" vertical="center" wrapText="1"/>
    </xf>
    <xf numFmtId="0" fontId="14" fillId="0" borderId="0" xfId="0" applyFont="1" applyAlignment="1">
      <alignment vertical="center"/>
    </xf>
    <xf numFmtId="0" fontId="12" fillId="0" borderId="69" xfId="0" applyFont="1" applyBorder="1" applyAlignment="1">
      <alignment horizontal="left" vertical="center" wrapText="1"/>
    </xf>
    <xf numFmtId="176" fontId="2" fillId="0" borderId="0" xfId="0" applyNumberFormat="1" applyFont="1" applyAlignment="1" applyProtection="1">
      <alignment horizontal="left" vertical="center" wrapText="1"/>
      <protection/>
    </xf>
    <xf numFmtId="176" fontId="20" fillId="0" borderId="41" xfId="0" applyNumberFormat="1" applyFont="1" applyBorder="1" applyAlignment="1" applyProtection="1">
      <alignment horizontal="left"/>
      <protection/>
    </xf>
    <xf numFmtId="176" fontId="20" fillId="0" borderId="64" xfId="0" applyNumberFormat="1" applyFont="1" applyBorder="1" applyAlignment="1" applyProtection="1" quotePrefix="1">
      <alignment horizontal="left"/>
      <protection/>
    </xf>
    <xf numFmtId="176" fontId="20" fillId="0" borderId="41" xfId="0" applyNumberFormat="1" applyFont="1" applyBorder="1" applyAlignment="1" applyProtection="1" quotePrefix="1">
      <alignment horizontal="left"/>
      <protection/>
    </xf>
    <xf numFmtId="1" fontId="2" fillId="0" borderId="14" xfId="0" applyNumberFormat="1" applyFont="1" applyBorder="1" applyAlignment="1">
      <alignment horizontal="right"/>
    </xf>
    <xf numFmtId="1" fontId="2" fillId="0" borderId="0" xfId="0" applyNumberFormat="1" applyFont="1" applyBorder="1" applyAlignment="1">
      <alignment horizontal="right"/>
    </xf>
    <xf numFmtId="1" fontId="2" fillId="0" borderId="12" xfId="0" applyNumberFormat="1" applyFont="1" applyBorder="1" applyAlignment="1">
      <alignment horizontal="right"/>
    </xf>
    <xf numFmtId="0" fontId="8" fillId="0" borderId="0" xfId="0" applyFont="1" applyAlignment="1">
      <alignment horizontal="centerContinuous" vertical="center"/>
    </xf>
    <xf numFmtId="0" fontId="1" fillId="0" borderId="55" xfId="0" applyFont="1" applyBorder="1" applyAlignment="1">
      <alignment/>
    </xf>
    <xf numFmtId="0" fontId="2" fillId="0" borderId="57" xfId="0" applyFont="1" applyBorder="1" applyAlignment="1">
      <alignment/>
    </xf>
    <xf numFmtId="0" fontId="2" fillId="0" borderId="65" xfId="0" applyFont="1" applyBorder="1" applyAlignment="1">
      <alignment/>
    </xf>
    <xf numFmtId="0" fontId="1" fillId="0" borderId="57" xfId="0" applyFont="1" applyBorder="1" applyAlignment="1">
      <alignment/>
    </xf>
    <xf numFmtId="0" fontId="1" fillId="0" borderId="65" xfId="0" applyFont="1" applyBorder="1" applyAlignment="1">
      <alignment/>
    </xf>
    <xf numFmtId="174" fontId="1" fillId="0" borderId="110" xfId="0" applyNumberFormat="1" applyFont="1" applyFill="1" applyBorder="1" applyAlignment="1" applyProtection="1">
      <alignment vertical="center"/>
      <protection/>
    </xf>
    <xf numFmtId="1" fontId="2" fillId="0" borderId="11" xfId="0" applyNumberFormat="1" applyFont="1" applyFill="1" applyBorder="1" applyAlignment="1" applyProtection="1">
      <alignment vertical="center"/>
      <protection/>
    </xf>
    <xf numFmtId="174" fontId="1" fillId="0" borderId="55" xfId="0" applyNumberFormat="1" applyFont="1" applyFill="1" applyBorder="1" applyAlignment="1" applyProtection="1">
      <alignment horizontal="center" vertical="center"/>
      <protection/>
    </xf>
    <xf numFmtId="172" fontId="1" fillId="0" borderId="55" xfId="0" applyNumberFormat="1" applyFont="1" applyBorder="1" applyAlignment="1">
      <alignment horizontal="center"/>
    </xf>
    <xf numFmtId="174" fontId="2" fillId="0" borderId="54" xfId="0" applyNumberFormat="1" applyFont="1" applyFill="1" applyBorder="1" applyAlignment="1" applyProtection="1">
      <alignment vertical="center"/>
      <protection/>
    </xf>
    <xf numFmtId="174" fontId="2" fillId="0" borderId="12" xfId="0" applyNumberFormat="1" applyFont="1" applyFill="1" applyBorder="1" applyAlignment="1" applyProtection="1">
      <alignment vertical="center"/>
      <protection/>
    </xf>
    <xf numFmtId="174" fontId="2" fillId="0" borderId="57" xfId="0" applyNumberFormat="1" applyFont="1" applyFill="1" applyBorder="1" applyAlignment="1" applyProtection="1">
      <alignment horizontal="center" vertical="center"/>
      <protection/>
    </xf>
    <xf numFmtId="172" fontId="2" fillId="0" borderId="57" xfId="0" applyNumberFormat="1" applyFont="1" applyBorder="1" applyAlignment="1">
      <alignment horizontal="center"/>
    </xf>
    <xf numFmtId="174" fontId="1" fillId="0" borderId="54" xfId="0" applyNumberFormat="1" applyFont="1" applyFill="1" applyBorder="1" applyAlignment="1" applyProtection="1">
      <alignment vertical="center"/>
      <protection/>
    </xf>
    <xf numFmtId="174" fontId="2" fillId="0" borderId="13" xfId="0" applyNumberFormat="1" applyFont="1" applyFill="1" applyBorder="1" applyAlignment="1" applyProtection="1">
      <alignment vertical="center"/>
      <protection/>
    </xf>
    <xf numFmtId="174" fontId="1" fillId="0" borderId="57" xfId="0" applyNumberFormat="1" applyFont="1" applyFill="1" applyBorder="1" applyAlignment="1" applyProtection="1">
      <alignment horizontal="center" vertical="center"/>
      <protection/>
    </xf>
    <xf numFmtId="172" fontId="1" fillId="0" borderId="57" xfId="0" applyNumberFormat="1" applyFont="1" applyBorder="1" applyAlignment="1">
      <alignment horizontal="center"/>
    </xf>
    <xf numFmtId="174" fontId="1" fillId="0" borderId="12" xfId="0" applyNumberFormat="1" applyFont="1" applyFill="1" applyBorder="1" applyAlignment="1" applyProtection="1">
      <alignment vertical="center"/>
      <protection/>
    </xf>
    <xf numFmtId="174" fontId="2" fillId="0" borderId="55" xfId="0" applyNumberFormat="1" applyFont="1" applyFill="1" applyBorder="1" applyAlignment="1" applyProtection="1">
      <alignment horizontal="center" vertical="center"/>
      <protection/>
    </xf>
    <xf numFmtId="172" fontId="2" fillId="0" borderId="55" xfId="0" applyNumberFormat="1" applyFont="1" applyBorder="1" applyAlignment="1">
      <alignment horizontal="center"/>
    </xf>
    <xf numFmtId="172" fontId="2" fillId="0" borderId="65" xfId="0" applyNumberFormat="1" applyFont="1" applyBorder="1" applyAlignment="1">
      <alignment horizontal="center"/>
    </xf>
    <xf numFmtId="0" fontId="1" fillId="33" borderId="65" xfId="0" applyFont="1" applyFill="1" applyBorder="1" applyAlignment="1">
      <alignment horizontal="center" vertical="center" wrapText="1"/>
    </xf>
    <xf numFmtId="1" fontId="1" fillId="33" borderId="55" xfId="0" applyNumberFormat="1" applyFont="1" applyFill="1" applyBorder="1" applyAlignment="1" applyProtection="1">
      <alignment horizontal="center" vertical="center"/>
      <protection/>
    </xf>
    <xf numFmtId="174" fontId="2" fillId="0" borderId="11" xfId="0" applyNumberFormat="1" applyFont="1" applyFill="1" applyBorder="1" applyAlignment="1" applyProtection="1">
      <alignment vertical="center"/>
      <protection/>
    </xf>
    <xf numFmtId="174" fontId="1" fillId="0" borderId="0" xfId="0" applyNumberFormat="1" applyFont="1" applyFill="1" applyBorder="1" applyAlignment="1" applyProtection="1">
      <alignment vertical="center"/>
      <protection/>
    </xf>
    <xf numFmtId="174" fontId="12" fillId="0" borderId="0" xfId="0" applyNumberFormat="1" applyFont="1" applyAlignment="1">
      <alignment/>
    </xf>
    <xf numFmtId="0" fontId="2" fillId="0" borderId="0" xfId="0" applyFont="1" applyFill="1" applyAlignment="1">
      <alignment/>
    </xf>
    <xf numFmtId="172" fontId="12" fillId="0" borderId="106" xfId="0" applyNumberFormat="1" applyFont="1" applyFill="1" applyBorder="1" applyAlignment="1">
      <alignment horizontal="right"/>
    </xf>
    <xf numFmtId="0" fontId="12" fillId="0" borderId="37" xfId="0" applyFont="1" applyBorder="1" applyAlignment="1">
      <alignment/>
    </xf>
    <xf numFmtId="0" fontId="15" fillId="0" borderId="0" xfId="0" applyFont="1" applyAlignment="1" quotePrefix="1">
      <alignment horizontal="left"/>
    </xf>
    <xf numFmtId="182" fontId="2" fillId="0" borderId="0" xfId="0" applyNumberFormat="1" applyFont="1" applyAlignment="1">
      <alignment/>
    </xf>
    <xf numFmtId="0" fontId="1" fillId="0" borderId="30" xfId="0" applyFont="1" applyFill="1" applyBorder="1" applyAlignment="1">
      <alignment horizontal="right" vertical="center"/>
    </xf>
    <xf numFmtId="0" fontId="1" fillId="33" borderId="12" xfId="57" applyFont="1" applyFill="1" applyBorder="1" applyAlignment="1" applyProtection="1">
      <alignment horizontal="center"/>
      <protection/>
    </xf>
    <xf numFmtId="172" fontId="9" fillId="0" borderId="132" xfId="0" applyNumberFormat="1" applyFont="1" applyBorder="1" applyAlignment="1">
      <alignment horizontal="right" vertical="center"/>
    </xf>
    <xf numFmtId="172" fontId="1" fillId="0" borderId="126" xfId="0" applyNumberFormat="1" applyFont="1" applyBorder="1" applyAlignment="1">
      <alignment horizontal="right" vertical="center"/>
    </xf>
    <xf numFmtId="172" fontId="2" fillId="0" borderId="132" xfId="0" applyNumberFormat="1" applyFont="1" applyBorder="1" applyAlignment="1">
      <alignment horizontal="right" vertical="center"/>
    </xf>
    <xf numFmtId="172" fontId="1" fillId="0" borderId="126" xfId="0" applyNumberFormat="1" applyFont="1" applyBorder="1" applyAlignment="1">
      <alignment vertical="center"/>
    </xf>
    <xf numFmtId="172" fontId="2" fillId="0" borderId="132" xfId="0" applyNumberFormat="1" applyFont="1" applyBorder="1" applyAlignment="1">
      <alignment vertical="center"/>
    </xf>
    <xf numFmtId="172" fontId="2" fillId="0" borderId="133" xfId="0" applyNumberFormat="1" applyFont="1" applyBorder="1" applyAlignment="1">
      <alignment vertical="center"/>
    </xf>
    <xf numFmtId="0" fontId="1" fillId="33" borderId="134" xfId="0" applyFont="1" applyFill="1" applyBorder="1" applyAlignment="1">
      <alignment horizontal="center" vertical="center"/>
    </xf>
    <xf numFmtId="172" fontId="9" fillId="0" borderId="135" xfId="0" applyNumberFormat="1" applyFont="1" applyBorder="1" applyAlignment="1">
      <alignment horizontal="right" vertical="center"/>
    </xf>
    <xf numFmtId="172" fontId="1" fillId="0" borderId="134" xfId="0" applyNumberFormat="1" applyFont="1" applyBorder="1" applyAlignment="1">
      <alignment horizontal="right" vertical="center"/>
    </xf>
    <xf numFmtId="172" fontId="2" fillId="0" borderId="135" xfId="0" applyNumberFormat="1" applyFont="1" applyBorder="1" applyAlignment="1">
      <alignment horizontal="right" vertical="center"/>
    </xf>
    <xf numFmtId="172" fontId="1" fillId="0" borderId="134" xfId="0" applyNumberFormat="1" applyFont="1" applyBorder="1" applyAlignment="1">
      <alignment vertical="center"/>
    </xf>
    <xf numFmtId="172" fontId="2" fillId="0" borderId="135" xfId="0" applyNumberFormat="1" applyFont="1" applyBorder="1" applyAlignment="1">
      <alignment vertical="center"/>
    </xf>
    <xf numFmtId="172" fontId="2" fillId="0" borderId="136" xfId="0" applyNumberFormat="1" applyFont="1" applyBorder="1" applyAlignment="1">
      <alignment vertical="center"/>
    </xf>
    <xf numFmtId="0" fontId="2" fillId="33" borderId="126" xfId="0" applyFont="1" applyFill="1" applyBorder="1" applyAlignment="1">
      <alignment horizontal="center"/>
    </xf>
    <xf numFmtId="172" fontId="1" fillId="0" borderId="137" xfId="0" applyNumberFormat="1" applyFont="1" applyBorder="1" applyAlignment="1">
      <alignment horizontal="center"/>
    </xf>
    <xf numFmtId="172" fontId="1" fillId="0" borderId="132" xfId="0" applyNumberFormat="1" applyFont="1" applyBorder="1" applyAlignment="1">
      <alignment horizontal="center"/>
    </xf>
    <xf numFmtId="172" fontId="1" fillId="0" borderId="138" xfId="0" applyNumberFormat="1" applyFont="1" applyBorder="1" applyAlignment="1">
      <alignment horizontal="center"/>
    </xf>
    <xf numFmtId="172" fontId="2" fillId="0" borderId="132" xfId="0" applyNumberFormat="1" applyFont="1" applyBorder="1" applyAlignment="1">
      <alignment horizontal="center"/>
    </xf>
    <xf numFmtId="172" fontId="2" fillId="0" borderId="139" xfId="0" applyNumberFormat="1" applyFont="1" applyBorder="1" applyAlignment="1">
      <alignment horizontal="center"/>
    </xf>
    <xf numFmtId="172" fontId="1" fillId="0" borderId="140" xfId="0" applyNumberFormat="1" applyFont="1" applyBorder="1" applyAlignment="1">
      <alignment horizontal="center"/>
    </xf>
    <xf numFmtId="172" fontId="2" fillId="0" borderId="133" xfId="0" applyNumberFormat="1" applyFont="1" applyBorder="1" applyAlignment="1">
      <alignment horizontal="center"/>
    </xf>
    <xf numFmtId="0" fontId="2" fillId="33" borderId="141" xfId="0" applyFont="1" applyFill="1" applyBorder="1" applyAlignment="1">
      <alignment horizontal="center"/>
    </xf>
    <xf numFmtId="0" fontId="1" fillId="0" borderId="142" xfId="0" applyFont="1" applyBorder="1" applyAlignment="1">
      <alignment horizontal="center"/>
    </xf>
    <xf numFmtId="172" fontId="1" fillId="0" borderId="135" xfId="0" applyNumberFormat="1" applyFont="1" applyBorder="1" applyAlignment="1">
      <alignment horizontal="center"/>
    </xf>
    <xf numFmtId="172" fontId="1" fillId="0" borderId="143" xfId="0" applyNumberFormat="1" applyFont="1" applyBorder="1" applyAlignment="1">
      <alignment horizontal="center"/>
    </xf>
    <xf numFmtId="172" fontId="2" fillId="0" borderId="135" xfId="0" applyNumberFormat="1" applyFont="1" applyBorder="1" applyAlignment="1">
      <alignment horizontal="center"/>
    </xf>
    <xf numFmtId="172" fontId="2" fillId="0" borderId="144" xfId="0" applyNumberFormat="1" applyFont="1" applyBorder="1" applyAlignment="1">
      <alignment horizontal="center"/>
    </xf>
    <xf numFmtId="172" fontId="1" fillId="0" borderId="145" xfId="0" applyNumberFormat="1" applyFont="1" applyBorder="1" applyAlignment="1">
      <alignment horizontal="center"/>
    </xf>
    <xf numFmtId="172" fontId="2" fillId="0" borderId="136" xfId="0" applyNumberFormat="1" applyFont="1" applyBorder="1" applyAlignment="1">
      <alignment horizontal="center"/>
    </xf>
    <xf numFmtId="172" fontId="1" fillId="0" borderId="131" xfId="0" applyNumberFormat="1" applyFont="1" applyBorder="1" applyAlignment="1">
      <alignment horizontal="center"/>
    </xf>
    <xf numFmtId="0" fontId="15" fillId="0" borderId="0" xfId="0" applyFont="1" applyBorder="1" applyAlignment="1">
      <alignment horizontal="left"/>
    </xf>
    <xf numFmtId="172" fontId="15" fillId="0" borderId="14" xfId="0" applyNumberFormat="1" applyFont="1" applyBorder="1" applyAlignment="1">
      <alignment horizontal="right"/>
    </xf>
    <xf numFmtId="172" fontId="15" fillId="0" borderId="103" xfId="0" applyNumberFormat="1" applyFont="1" applyBorder="1" applyAlignment="1">
      <alignment horizontal="right"/>
    </xf>
    <xf numFmtId="0" fontId="2" fillId="0" borderId="0" xfId="0" applyFont="1" applyBorder="1" applyAlignment="1">
      <alignment horizontal="center" vertical="top" wrapText="1"/>
    </xf>
    <xf numFmtId="172" fontId="12" fillId="0" borderId="90" xfId="0" applyNumberFormat="1" applyFont="1" applyFill="1" applyBorder="1" applyAlignment="1">
      <alignment horizontal="right" vertical="center"/>
    </xf>
    <xf numFmtId="172" fontId="12" fillId="0" borderId="67" xfId="0" applyNumberFormat="1" applyFont="1" applyFill="1" applyBorder="1" applyAlignment="1">
      <alignment horizontal="right" vertical="center"/>
    </xf>
    <xf numFmtId="172" fontId="2" fillId="0" borderId="67" xfId="0" applyNumberFormat="1" applyFont="1" applyBorder="1" applyAlignment="1">
      <alignment horizontal="right" vertical="center"/>
    </xf>
    <xf numFmtId="172" fontId="2" fillId="0" borderId="101" xfId="0" applyNumberFormat="1" applyFont="1" applyBorder="1" applyAlignment="1">
      <alignment horizontal="right" vertical="center"/>
    </xf>
    <xf numFmtId="172" fontId="2" fillId="0" borderId="90" xfId="0" applyNumberFormat="1" applyFont="1" applyBorder="1" applyAlignment="1">
      <alignment horizontal="right" vertical="center"/>
    </xf>
    <xf numFmtId="172" fontId="12" fillId="0" borderId="38" xfId="0" applyNumberFormat="1" applyFont="1" applyFill="1" applyBorder="1" applyAlignment="1">
      <alignment horizontal="right" vertical="center"/>
    </xf>
    <xf numFmtId="172" fontId="12" fillId="0" borderId="103" xfId="0" applyNumberFormat="1" applyFont="1" applyFill="1" applyBorder="1" applyAlignment="1">
      <alignment horizontal="right" vertical="center"/>
    </xf>
    <xf numFmtId="172" fontId="2" fillId="0" borderId="103" xfId="0" applyNumberFormat="1" applyFont="1" applyBorder="1" applyAlignment="1">
      <alignment horizontal="right" vertical="center"/>
    </xf>
    <xf numFmtId="172" fontId="2" fillId="0" borderId="35" xfId="0" applyNumberFormat="1" applyFont="1" applyBorder="1" applyAlignment="1">
      <alignment horizontal="right" vertical="center"/>
    </xf>
    <xf numFmtId="172" fontId="12" fillId="0" borderId="13" xfId="0" applyNumberFormat="1" applyFont="1" applyFill="1" applyBorder="1" applyAlignment="1">
      <alignment horizontal="center" vertical="center"/>
    </xf>
    <xf numFmtId="172" fontId="12" fillId="0" borderId="103" xfId="0" applyNumberFormat="1" applyFont="1" applyBorder="1" applyAlignment="1">
      <alignment horizontal="center" vertical="center"/>
    </xf>
    <xf numFmtId="172" fontId="12" fillId="0" borderId="35" xfId="0" applyNumberFormat="1" applyFont="1" applyBorder="1" applyAlignment="1">
      <alignment horizontal="center" vertical="center"/>
    </xf>
    <xf numFmtId="0" fontId="1" fillId="33" borderId="65" xfId="0" applyFont="1" applyFill="1" applyBorder="1" applyAlignment="1" applyProtection="1">
      <alignment horizontal="center" vertical="center"/>
      <protection/>
    </xf>
    <xf numFmtId="0" fontId="2" fillId="0" borderId="0" xfId="0" applyFont="1" applyFill="1" applyAlignment="1" quotePrefix="1">
      <alignment horizontal="left"/>
    </xf>
    <xf numFmtId="176" fontId="2" fillId="0" borderId="0" xfId="0" applyNumberFormat="1" applyFont="1" applyAlignment="1" applyProtection="1" quotePrefix="1">
      <alignment horizontal="left"/>
      <protection/>
    </xf>
    <xf numFmtId="176" fontId="3" fillId="0" borderId="0" xfId="0" applyNumberFormat="1" applyFont="1" applyAlignment="1" applyProtection="1" quotePrefix="1">
      <alignment horizontal="left"/>
      <protection/>
    </xf>
    <xf numFmtId="0" fontId="2" fillId="0" borderId="0" xfId="0" applyFont="1" applyFill="1" applyBorder="1" applyAlignment="1" quotePrefix="1">
      <alignment/>
    </xf>
    <xf numFmtId="0" fontId="2" fillId="0" borderId="0" xfId="0" applyFont="1" applyFill="1" applyBorder="1" applyAlignment="1" quotePrefix="1">
      <alignment horizontal="left"/>
    </xf>
    <xf numFmtId="172" fontId="1" fillId="0" borderId="57" xfId="0" applyNumberFormat="1" applyFont="1" applyBorder="1" applyAlignment="1">
      <alignment/>
    </xf>
    <xf numFmtId="0" fontId="2" fillId="0" borderId="0" xfId="0" applyFont="1" applyAlignment="1">
      <alignment/>
    </xf>
    <xf numFmtId="172" fontId="2" fillId="0" borderId="57" xfId="0" applyNumberFormat="1" applyFont="1" applyBorder="1" applyAlignment="1">
      <alignment/>
    </xf>
    <xf numFmtId="172" fontId="2" fillId="0" borderId="65" xfId="0" applyNumberFormat="1" applyFont="1" applyBorder="1" applyAlignment="1">
      <alignment/>
    </xf>
    <xf numFmtId="172" fontId="2" fillId="0" borderId="104" xfId="0" applyNumberFormat="1" applyFont="1" applyBorder="1" applyAlignment="1">
      <alignment/>
    </xf>
    <xf numFmtId="172" fontId="2" fillId="0" borderId="92" xfId="0" applyNumberFormat="1" applyFont="1" applyBorder="1" applyAlignment="1">
      <alignment/>
    </xf>
    <xf numFmtId="172" fontId="2" fillId="0" borderId="116" xfId="0" applyNumberFormat="1" applyFont="1" applyBorder="1" applyAlignment="1">
      <alignment/>
    </xf>
    <xf numFmtId="172" fontId="2" fillId="0" borderId="122" xfId="0" applyNumberFormat="1" applyFont="1" applyBorder="1" applyAlignment="1">
      <alignment/>
    </xf>
    <xf numFmtId="172" fontId="2" fillId="0" borderId="87" xfId="0" applyNumberFormat="1" applyFont="1" applyBorder="1" applyAlignment="1">
      <alignment/>
    </xf>
    <xf numFmtId="172" fontId="2" fillId="0" borderId="146" xfId="0" applyNumberFormat="1" applyFont="1" applyBorder="1" applyAlignment="1">
      <alignment/>
    </xf>
    <xf numFmtId="172" fontId="2" fillId="0" borderId="110" xfId="0" applyNumberFormat="1" applyFont="1" applyBorder="1" applyAlignment="1">
      <alignment/>
    </xf>
    <xf numFmtId="172" fontId="2" fillId="0" borderId="55" xfId="0" applyNumberFormat="1" applyFont="1" applyBorder="1" applyAlignment="1">
      <alignment/>
    </xf>
    <xf numFmtId="172" fontId="2" fillId="0" borderId="59" xfId="0" applyNumberFormat="1" applyFont="1" applyBorder="1" applyAlignment="1">
      <alignment/>
    </xf>
    <xf numFmtId="172" fontId="2" fillId="0" borderId="84" xfId="0" applyNumberFormat="1" applyFont="1" applyBorder="1" applyAlignment="1">
      <alignment/>
    </xf>
    <xf numFmtId="0" fontId="2" fillId="0" borderId="14" xfId="0" applyFont="1" applyBorder="1" applyAlignment="1">
      <alignment/>
    </xf>
    <xf numFmtId="0" fontId="2" fillId="0" borderId="67" xfId="0" applyFont="1" applyBorder="1" applyAlignment="1">
      <alignment/>
    </xf>
    <xf numFmtId="0" fontId="2" fillId="0" borderId="24" xfId="0" applyFont="1" applyBorder="1" applyAlignment="1">
      <alignment/>
    </xf>
    <xf numFmtId="172" fontId="2" fillId="0" borderId="56" xfId="0" applyNumberFormat="1" applyFont="1" applyBorder="1" applyAlignment="1">
      <alignment/>
    </xf>
    <xf numFmtId="172" fontId="2" fillId="0" borderId="62" xfId="0" applyNumberFormat="1" applyFont="1" applyBorder="1" applyAlignment="1">
      <alignment/>
    </xf>
    <xf numFmtId="172" fontId="2" fillId="0" borderId="10" xfId="0" applyNumberFormat="1" applyFont="1" applyBorder="1" applyAlignment="1">
      <alignment/>
    </xf>
    <xf numFmtId="172" fontId="2" fillId="0" borderId="23" xfId="0" applyNumberFormat="1" applyFont="1" applyBorder="1" applyAlignment="1">
      <alignment/>
    </xf>
    <xf numFmtId="172" fontId="2" fillId="0" borderId="0" xfId="0" applyNumberFormat="1" applyFont="1" applyBorder="1" applyAlignment="1">
      <alignment/>
    </xf>
    <xf numFmtId="172" fontId="2" fillId="0" borderId="25" xfId="0" applyNumberFormat="1" applyFont="1" applyBorder="1" applyAlignment="1">
      <alignment/>
    </xf>
    <xf numFmtId="172" fontId="1" fillId="0" borderId="106" xfId="0" applyNumberFormat="1" applyFont="1" applyBorder="1" applyAlignment="1">
      <alignment horizontal="center"/>
    </xf>
    <xf numFmtId="172" fontId="2" fillId="0" borderId="106" xfId="0" applyNumberFormat="1" applyFont="1" applyBorder="1" applyAlignment="1">
      <alignment horizontal="center"/>
    </xf>
    <xf numFmtId="172" fontId="2" fillId="0" borderId="104" xfId="0" applyNumberFormat="1" applyFont="1" applyBorder="1" applyAlignment="1">
      <alignment horizontal="center"/>
    </xf>
    <xf numFmtId="172" fontId="2" fillId="0" borderId="92" xfId="0" applyNumberFormat="1" applyFont="1" applyBorder="1" applyAlignment="1">
      <alignment horizontal="center"/>
    </xf>
    <xf numFmtId="172" fontId="2" fillId="0" borderId="116" xfId="0" applyNumberFormat="1" applyFont="1" applyBorder="1" applyAlignment="1">
      <alignment horizontal="center"/>
    </xf>
    <xf numFmtId="172" fontId="23" fillId="0" borderId="49" xfId="0" applyNumberFormat="1" applyFont="1" applyBorder="1" applyAlignment="1">
      <alignment horizontal="center"/>
    </xf>
    <xf numFmtId="172" fontId="23" fillId="0" borderId="22" xfId="0" applyNumberFormat="1" applyFont="1" applyBorder="1" applyAlignment="1">
      <alignment horizontal="center"/>
    </xf>
    <xf numFmtId="172" fontId="12" fillId="0" borderId="49" xfId="0" applyNumberFormat="1" applyFont="1" applyBorder="1" applyAlignment="1">
      <alignment horizontal="center"/>
    </xf>
    <xf numFmtId="172" fontId="12" fillId="0" borderId="22" xfId="0" applyNumberFormat="1" applyFont="1" applyBorder="1" applyAlignment="1">
      <alignment horizontal="center"/>
    </xf>
    <xf numFmtId="172" fontId="12" fillId="0" borderId="119" xfId="0" applyNumberFormat="1" applyFont="1" applyBorder="1" applyAlignment="1">
      <alignment horizontal="center"/>
    </xf>
    <xf numFmtId="172" fontId="12" fillId="0" borderId="23" xfId="0" applyNumberFormat="1" applyFont="1" applyBorder="1" applyAlignment="1">
      <alignment horizontal="center"/>
    </xf>
    <xf numFmtId="172" fontId="12" fillId="0" borderId="97" xfId="0" applyNumberFormat="1" applyFont="1" applyBorder="1" applyAlignment="1">
      <alignment horizontal="center"/>
    </xf>
    <xf numFmtId="172" fontId="12" fillId="0" borderId="62" xfId="0" applyNumberFormat="1" applyFont="1" applyBorder="1" applyAlignment="1">
      <alignment horizontal="center"/>
    </xf>
    <xf numFmtId="172" fontId="12" fillId="0" borderId="53" xfId="0" applyNumberFormat="1" applyFont="1" applyBorder="1" applyAlignment="1">
      <alignment horizontal="center"/>
    </xf>
    <xf numFmtId="172" fontId="12" fillId="0" borderId="27" xfId="0" applyNumberFormat="1" applyFont="1" applyBorder="1" applyAlignment="1">
      <alignment horizontal="center"/>
    </xf>
    <xf numFmtId="172" fontId="1" fillId="0" borderId="55" xfId="0" applyNumberFormat="1" applyFont="1" applyBorder="1" applyAlignment="1">
      <alignment/>
    </xf>
    <xf numFmtId="172" fontId="1" fillId="0" borderId="54" xfId="0" applyNumberFormat="1" applyFont="1" applyBorder="1" applyAlignment="1">
      <alignment/>
    </xf>
    <xf numFmtId="1" fontId="2" fillId="0" borderId="12" xfId="0" applyNumberFormat="1" applyFont="1" applyBorder="1" applyAlignment="1">
      <alignment/>
    </xf>
    <xf numFmtId="172" fontId="2" fillId="0" borderId="54" xfId="0" applyNumberFormat="1" applyFont="1" applyBorder="1" applyAlignment="1">
      <alignment/>
    </xf>
    <xf numFmtId="172" fontId="1" fillId="0" borderId="110" xfId="0" applyNumberFormat="1" applyFont="1" applyBorder="1" applyAlignment="1">
      <alignment/>
    </xf>
    <xf numFmtId="1" fontId="2" fillId="0" borderId="11" xfId="0" applyNumberFormat="1" applyFont="1" applyBorder="1" applyAlignment="1">
      <alignment/>
    </xf>
    <xf numFmtId="172" fontId="1" fillId="0" borderId="65" xfId="0" applyNumberFormat="1" applyFont="1" applyBorder="1" applyAlignment="1">
      <alignment/>
    </xf>
    <xf numFmtId="1" fontId="1" fillId="0" borderId="11" xfId="0" applyNumberFormat="1" applyFont="1" applyBorder="1" applyAlignment="1">
      <alignment/>
    </xf>
    <xf numFmtId="0" fontId="1" fillId="33" borderId="127" xfId="0" applyFont="1" applyFill="1" applyBorder="1" applyAlignment="1" applyProtection="1">
      <alignment horizontal="center" vertical="center"/>
      <protection/>
    </xf>
    <xf numFmtId="0" fontId="23" fillId="33" borderId="23" xfId="0" applyFont="1" applyFill="1" applyBorder="1" applyAlignment="1">
      <alignment horizontal="center" vertical="center"/>
    </xf>
    <xf numFmtId="0" fontId="23" fillId="33" borderId="86" xfId="0" applyFont="1" applyFill="1" applyBorder="1" applyAlignment="1">
      <alignment horizontal="center" vertical="center"/>
    </xf>
    <xf numFmtId="0" fontId="23" fillId="33" borderId="13" xfId="0" applyFont="1" applyFill="1" applyBorder="1" applyAlignment="1">
      <alignment horizontal="center" vertical="center"/>
    </xf>
    <xf numFmtId="0" fontId="23" fillId="33" borderId="70" xfId="0" applyFont="1" applyFill="1" applyBorder="1" applyAlignment="1">
      <alignment horizontal="center" vertical="center"/>
    </xf>
    <xf numFmtId="0" fontId="1" fillId="33" borderId="101" xfId="0" applyFont="1" applyFill="1" applyBorder="1" applyAlignment="1">
      <alignment horizontal="center"/>
    </xf>
    <xf numFmtId="0" fontId="23" fillId="33" borderId="85" xfId="0" applyFont="1" applyFill="1" applyBorder="1" applyAlignment="1">
      <alignment horizontal="center" vertical="center"/>
    </xf>
    <xf numFmtId="0" fontId="23" fillId="33" borderId="94" xfId="0" applyFont="1" applyFill="1" applyBorder="1" applyAlignment="1">
      <alignment horizontal="center" vertical="center"/>
    </xf>
    <xf numFmtId="0" fontId="23" fillId="33" borderId="40" xfId="0" applyFont="1" applyFill="1" applyBorder="1" applyAlignment="1">
      <alignment horizontal="center" vertical="center"/>
    </xf>
    <xf numFmtId="174" fontId="23" fillId="0" borderId="59" xfId="0" applyNumberFormat="1" applyFont="1" applyBorder="1" applyAlignment="1" applyProtection="1">
      <alignment horizontal="right"/>
      <protection locked="0"/>
    </xf>
    <xf numFmtId="0" fontId="0" fillId="0" borderId="0" xfId="0" applyFont="1" applyAlignment="1">
      <alignment/>
    </xf>
    <xf numFmtId="0" fontId="1" fillId="33" borderId="94" xfId="0" applyFont="1" applyFill="1" applyBorder="1" applyAlignment="1">
      <alignment horizontal="center" vertical="center" wrapText="1"/>
    </xf>
    <xf numFmtId="2" fontId="2" fillId="0" borderId="67" xfId="0" applyNumberFormat="1" applyFont="1" applyBorder="1" applyAlignment="1">
      <alignment horizontal="right" vertical="center" wrapText="1"/>
    </xf>
    <xf numFmtId="0" fontId="2" fillId="0" borderId="66" xfId="0" applyFont="1" applyBorder="1" applyAlignment="1">
      <alignment horizontal="right" vertical="center" wrapText="1"/>
    </xf>
    <xf numFmtId="0" fontId="2" fillId="0" borderId="67" xfId="0" applyFont="1" applyBorder="1" applyAlignment="1">
      <alignment horizontal="right" vertical="center" wrapText="1"/>
    </xf>
    <xf numFmtId="0" fontId="2" fillId="0" borderId="101" xfId="0" applyFont="1" applyBorder="1" applyAlignment="1">
      <alignment horizontal="center" vertical="center"/>
    </xf>
    <xf numFmtId="2" fontId="2" fillId="0" borderId="66" xfId="0" applyNumberFormat="1" applyFont="1" applyBorder="1" applyAlignment="1">
      <alignment horizontal="right" vertical="center" wrapText="1"/>
    </xf>
    <xf numFmtId="0" fontId="2" fillId="0" borderId="67" xfId="0" applyFont="1" applyBorder="1" applyAlignment="1">
      <alignment horizontal="right" vertical="center"/>
    </xf>
    <xf numFmtId="0" fontId="2" fillId="0" borderId="84" xfId="0" applyFont="1" applyBorder="1" applyAlignment="1">
      <alignment horizontal="right" vertical="center" wrapText="1"/>
    </xf>
    <xf numFmtId="2" fontId="1" fillId="0" borderId="66" xfId="0" applyNumberFormat="1" applyFont="1" applyBorder="1" applyAlignment="1">
      <alignment horizontal="right" vertical="center"/>
    </xf>
    <xf numFmtId="0" fontId="2" fillId="0" borderId="10" xfId="0" applyFont="1" applyBorder="1" applyAlignment="1">
      <alignment horizontal="right" vertical="center"/>
    </xf>
    <xf numFmtId="2" fontId="2" fillId="0" borderId="10" xfId="0" applyNumberFormat="1" applyFont="1" applyBorder="1" applyAlignment="1">
      <alignment horizontal="right" vertical="center"/>
    </xf>
    <xf numFmtId="0" fontId="2" fillId="0" borderId="10" xfId="0" applyFont="1" applyBorder="1" applyAlignment="1">
      <alignment horizontal="right" vertical="center" wrapText="1"/>
    </xf>
    <xf numFmtId="0" fontId="2" fillId="0" borderId="14" xfId="0" applyFont="1" applyBorder="1" applyAlignment="1">
      <alignment horizontal="right" vertical="center" wrapText="1"/>
    </xf>
    <xf numFmtId="0" fontId="2" fillId="0" borderId="90" xfId="0" applyFont="1" applyBorder="1" applyAlignment="1">
      <alignment vertical="center" wrapText="1"/>
    </xf>
    <xf numFmtId="0" fontId="2" fillId="0" borderId="101" xfId="0" applyFont="1" applyBorder="1" applyAlignment="1">
      <alignment horizontal="center" vertical="center" wrapText="1"/>
    </xf>
    <xf numFmtId="0" fontId="1" fillId="0" borderId="90" xfId="0" applyFont="1" applyBorder="1" applyAlignment="1">
      <alignment horizontal="right" vertical="center"/>
    </xf>
    <xf numFmtId="0" fontId="1" fillId="0" borderId="38" xfId="0" applyFont="1" applyFill="1" applyBorder="1" applyAlignment="1">
      <alignment horizontal="right" vertical="center"/>
    </xf>
    <xf numFmtId="0" fontId="2" fillId="0" borderId="103" xfId="0" applyFont="1" applyBorder="1" applyAlignment="1">
      <alignment vertical="center"/>
    </xf>
    <xf numFmtId="0" fontId="2" fillId="0" borderId="35" xfId="0" applyFont="1" applyBorder="1" applyAlignment="1">
      <alignment vertical="center" wrapText="1"/>
    </xf>
    <xf numFmtId="0" fontId="2" fillId="0" borderId="0" xfId="0" applyFont="1" applyBorder="1" applyAlignment="1">
      <alignment horizontal="right" vertical="top" wrapText="1"/>
    </xf>
    <xf numFmtId="0" fontId="2" fillId="0" borderId="0" xfId="0" applyFont="1" applyBorder="1" applyAlignment="1">
      <alignment vertical="top"/>
    </xf>
    <xf numFmtId="0" fontId="0" fillId="0" borderId="0" xfId="0" applyFont="1" applyBorder="1" applyAlignment="1">
      <alignment/>
    </xf>
    <xf numFmtId="0" fontId="1" fillId="0" borderId="14" xfId="0" applyFont="1" applyFill="1" applyBorder="1" applyAlignment="1">
      <alignment horizontal="right" vertical="center"/>
    </xf>
    <xf numFmtId="0" fontId="1" fillId="0" borderId="10" xfId="0" applyFont="1" applyFill="1" applyBorder="1" applyAlignment="1">
      <alignment horizontal="left" vertical="center"/>
    </xf>
    <xf numFmtId="0" fontId="2" fillId="0" borderId="15" xfId="0" applyFont="1" applyBorder="1" applyAlignment="1">
      <alignment vertical="center" wrapText="1"/>
    </xf>
    <xf numFmtId="0" fontId="1" fillId="0" borderId="15" xfId="0" applyFont="1" applyBorder="1" applyAlignment="1">
      <alignment horizontal="right" vertical="center"/>
    </xf>
    <xf numFmtId="0" fontId="1" fillId="0" borderId="36" xfId="0" applyFont="1" applyFill="1" applyBorder="1" applyAlignment="1">
      <alignment horizontal="right" vertical="center"/>
    </xf>
    <xf numFmtId="0" fontId="2" fillId="0" borderId="67" xfId="0" applyFont="1" applyBorder="1" applyAlignment="1">
      <alignment horizontal="left" vertical="center" wrapText="1"/>
    </xf>
    <xf numFmtId="0" fontId="2" fillId="0" borderId="30" xfId="0" applyFont="1" applyBorder="1" applyAlignment="1">
      <alignment vertical="center" wrapText="1"/>
    </xf>
    <xf numFmtId="0" fontId="2" fillId="0" borderId="67" xfId="0" applyFont="1" applyBorder="1" applyAlignment="1">
      <alignment vertical="center" wrapText="1"/>
    </xf>
    <xf numFmtId="0" fontId="2" fillId="0" borderId="55" xfId="0" applyFont="1" applyBorder="1" applyAlignment="1">
      <alignment vertical="center"/>
    </xf>
    <xf numFmtId="0" fontId="2" fillId="0" borderId="59" xfId="0" applyFont="1" applyBorder="1" applyAlignment="1">
      <alignment horizontal="center" vertical="center" wrapText="1"/>
    </xf>
    <xf numFmtId="0" fontId="2" fillId="0" borderId="105" xfId="0" applyFont="1" applyBorder="1" applyAlignment="1">
      <alignment horizontal="left" vertical="center"/>
    </xf>
    <xf numFmtId="0" fontId="0" fillId="0" borderId="0" xfId="0" applyBorder="1" applyAlignment="1">
      <alignment horizontal="right"/>
    </xf>
    <xf numFmtId="172" fontId="2" fillId="0" borderId="15" xfId="0" applyNumberFormat="1" applyFont="1" applyBorder="1" applyAlignment="1">
      <alignment horizontal="center" vertical="center"/>
    </xf>
    <xf numFmtId="172" fontId="2" fillId="0" borderId="101" xfId="0" applyNumberFormat="1" applyFont="1" applyBorder="1" applyAlignment="1">
      <alignment horizontal="center" vertical="center"/>
    </xf>
    <xf numFmtId="172" fontId="2" fillId="0" borderId="36" xfId="0" applyNumberFormat="1" applyFont="1" applyBorder="1" applyAlignment="1">
      <alignment horizontal="center" vertical="center"/>
    </xf>
    <xf numFmtId="0" fontId="12" fillId="0" borderId="38" xfId="0" applyFont="1" applyBorder="1" applyAlignment="1">
      <alignment horizontal="center" vertical="center"/>
    </xf>
    <xf numFmtId="2" fontId="12" fillId="0" borderId="103" xfId="0" applyNumberFormat="1" applyFont="1" applyBorder="1" applyAlignment="1">
      <alignment horizontal="left" vertical="center" indent="1"/>
    </xf>
    <xf numFmtId="0" fontId="1" fillId="33" borderId="15" xfId="0" applyFont="1" applyFill="1" applyBorder="1" applyAlignment="1">
      <alignment horizontal="center"/>
    </xf>
    <xf numFmtId="0" fontId="1" fillId="33" borderId="101" xfId="0" applyFont="1" applyFill="1" applyBorder="1" applyAlignment="1">
      <alignment/>
    </xf>
    <xf numFmtId="0" fontId="2" fillId="0" borderId="12" xfId="0" applyFont="1" applyBorder="1" applyAlignment="1">
      <alignment/>
    </xf>
    <xf numFmtId="172" fontId="2" fillId="0" borderId="37" xfId="0" applyNumberFormat="1" applyFont="1" applyBorder="1" applyAlignment="1">
      <alignment/>
    </xf>
    <xf numFmtId="172" fontId="2" fillId="0" borderId="55" xfId="0" applyNumberFormat="1" applyFont="1" applyBorder="1" applyAlignment="1">
      <alignment/>
    </xf>
    <xf numFmtId="172" fontId="2" fillId="0" borderId="41" xfId="0" applyNumberFormat="1" applyFont="1" applyBorder="1" applyAlignment="1">
      <alignment/>
    </xf>
    <xf numFmtId="172" fontId="2" fillId="0" borderId="57" xfId="0" applyNumberFormat="1" applyFont="1" applyBorder="1" applyAlignment="1">
      <alignment/>
    </xf>
    <xf numFmtId="172" fontId="2" fillId="0" borderId="12" xfId="0" applyNumberFormat="1" applyFont="1" applyBorder="1" applyAlignment="1" quotePrefix="1">
      <alignment horizontal="right"/>
    </xf>
    <xf numFmtId="0" fontId="0" fillId="0" borderId="12" xfId="0" applyFont="1" applyBorder="1" applyAlignment="1">
      <alignment/>
    </xf>
    <xf numFmtId="172" fontId="2" fillId="0" borderId="40" xfId="0" applyNumberFormat="1" applyFont="1" applyBorder="1" applyAlignment="1">
      <alignment/>
    </xf>
    <xf numFmtId="0" fontId="2" fillId="0" borderId="11" xfId="0" applyFont="1" applyBorder="1" applyAlignment="1">
      <alignment/>
    </xf>
    <xf numFmtId="172" fontId="2" fillId="0" borderId="105" xfId="0" applyNumberFormat="1" applyFont="1" applyBorder="1" applyAlignment="1">
      <alignment/>
    </xf>
    <xf numFmtId="172" fontId="2" fillId="0" borderId="60" xfId="0" applyNumberFormat="1" applyFont="1" applyBorder="1" applyAlignment="1">
      <alignment/>
    </xf>
    <xf numFmtId="0" fontId="2" fillId="0" borderId="13" xfId="0" applyFont="1" applyBorder="1" applyAlignment="1">
      <alignment/>
    </xf>
    <xf numFmtId="172" fontId="2" fillId="0" borderId="65" xfId="0" applyNumberFormat="1" applyFont="1" applyBorder="1" applyAlignment="1">
      <alignment/>
    </xf>
    <xf numFmtId="172" fontId="2" fillId="0" borderId="61" xfId="0" applyNumberFormat="1" applyFont="1" applyBorder="1" applyAlignment="1">
      <alignment/>
    </xf>
    <xf numFmtId="0" fontId="2" fillId="0" borderId="34" xfId="0" applyFont="1" applyBorder="1" applyAlignment="1">
      <alignment/>
    </xf>
    <xf numFmtId="0" fontId="2" fillId="0" borderId="32" xfId="0" applyFont="1" applyBorder="1" applyAlignment="1">
      <alignment/>
    </xf>
    <xf numFmtId="172" fontId="2" fillId="0" borderId="38" xfId="0" applyNumberFormat="1" applyFont="1" applyFill="1" applyBorder="1" applyAlignment="1">
      <alignment/>
    </xf>
    <xf numFmtId="172" fontId="2" fillId="0" borderId="103" xfId="0" applyNumberFormat="1" applyFont="1" applyFill="1" applyBorder="1" applyAlignment="1">
      <alignment/>
    </xf>
    <xf numFmtId="172" fontId="2" fillId="0" borderId="42" xfId="0" applyNumberFormat="1" applyFont="1" applyFill="1" applyBorder="1" applyAlignment="1">
      <alignment/>
    </xf>
    <xf numFmtId="0" fontId="1" fillId="0" borderId="0" xfId="0" applyFont="1" applyAlignment="1">
      <alignment horizontal="center"/>
    </xf>
    <xf numFmtId="0" fontId="1" fillId="33" borderId="40" xfId="0" applyFont="1" applyFill="1" applyBorder="1" applyAlignment="1" applyProtection="1">
      <alignment horizontal="center" vertical="center"/>
      <protection/>
    </xf>
    <xf numFmtId="0" fontId="17" fillId="0" borderId="0" xfId="0" applyFont="1" applyAlignment="1">
      <alignment horizontal="center" vertical="center"/>
    </xf>
    <xf numFmtId="0" fontId="2" fillId="0" borderId="10" xfId="0" applyFont="1" applyBorder="1" applyAlignment="1">
      <alignment horizontal="center"/>
    </xf>
    <xf numFmtId="0" fontId="1" fillId="33" borderId="85" xfId="0" applyFont="1" applyFill="1" applyBorder="1" applyAlignment="1" applyProtection="1">
      <alignment horizontal="center" vertical="center"/>
      <protection/>
    </xf>
    <xf numFmtId="0" fontId="1" fillId="0" borderId="0" xfId="0" applyFont="1" applyAlignment="1" applyProtection="1">
      <alignment horizontal="center" vertical="center"/>
      <protection/>
    </xf>
    <xf numFmtId="0" fontId="17" fillId="0" borderId="0" xfId="0" applyFont="1" applyFill="1" applyAlignment="1" applyProtection="1">
      <alignment horizontal="center" vertical="center"/>
      <protection/>
    </xf>
    <xf numFmtId="0" fontId="0" fillId="0" borderId="0" xfId="0" applyFont="1" applyAlignment="1">
      <alignment/>
    </xf>
    <xf numFmtId="0" fontId="1" fillId="0" borderId="0" xfId="0" applyFont="1" applyAlignment="1">
      <alignment horizontal="right"/>
    </xf>
    <xf numFmtId="0" fontId="23" fillId="33" borderId="147" xfId="0" applyFont="1" applyFill="1" applyBorder="1" applyAlignment="1" quotePrefix="1">
      <alignment horizontal="center"/>
    </xf>
    <xf numFmtId="0" fontId="23" fillId="33" borderId="89" xfId="0" applyFont="1" applyFill="1" applyBorder="1" applyAlignment="1" quotePrefix="1">
      <alignment horizontal="center"/>
    </xf>
    <xf numFmtId="0" fontId="23" fillId="33" borderId="10" xfId="0" applyFont="1" applyFill="1" applyBorder="1" applyAlignment="1">
      <alignment horizontal="center"/>
    </xf>
    <xf numFmtId="0" fontId="23" fillId="33" borderId="13" xfId="0" applyFont="1" applyFill="1" applyBorder="1" applyAlignment="1">
      <alignment horizontal="center" wrapText="1"/>
    </xf>
    <xf numFmtId="0" fontId="23" fillId="33" borderId="84" xfId="0" applyFont="1" applyFill="1" applyBorder="1" applyAlignment="1">
      <alignment horizontal="center"/>
    </xf>
    <xf numFmtId="0" fontId="23" fillId="33" borderId="24" xfId="0" applyFont="1" applyFill="1" applyBorder="1" applyAlignment="1">
      <alignment horizontal="center" wrapText="1"/>
    </xf>
    <xf numFmtId="0" fontId="2" fillId="0" borderId="37" xfId="0" applyFont="1" applyBorder="1" applyAlignment="1">
      <alignment/>
    </xf>
    <xf numFmtId="184" fontId="2" fillId="0" borderId="0" xfId="0" applyNumberFormat="1" applyFont="1" applyBorder="1" applyAlignment="1">
      <alignment/>
    </xf>
    <xf numFmtId="43" fontId="2" fillId="0" borderId="12" xfId="0" applyNumberFormat="1" applyFont="1" applyBorder="1" applyAlignment="1">
      <alignment/>
    </xf>
    <xf numFmtId="184" fontId="2" fillId="0" borderId="54" xfId="0" applyNumberFormat="1" applyFont="1" applyBorder="1" applyAlignment="1">
      <alignment/>
    </xf>
    <xf numFmtId="184" fontId="2" fillId="0" borderId="0" xfId="0" applyNumberFormat="1" applyFont="1" applyFill="1" applyBorder="1" applyAlignment="1">
      <alignment/>
    </xf>
    <xf numFmtId="43" fontId="2" fillId="0" borderId="22" xfId="0" applyNumberFormat="1" applyFont="1" applyFill="1" applyBorder="1" applyAlignment="1">
      <alignment/>
    </xf>
    <xf numFmtId="43" fontId="2" fillId="0" borderId="12" xfId="0" applyNumberFormat="1" applyFont="1" applyFill="1" applyBorder="1" applyAlignment="1">
      <alignment/>
    </xf>
    <xf numFmtId="184" fontId="2" fillId="0" borderId="54" xfId="0" applyNumberFormat="1" applyFont="1" applyFill="1" applyBorder="1" applyAlignment="1">
      <alignment/>
    </xf>
    <xf numFmtId="0" fontId="2" fillId="0" borderId="40" xfId="0" applyFont="1" applyBorder="1" applyAlignment="1">
      <alignment/>
    </xf>
    <xf numFmtId="184" fontId="2" fillId="0" borderId="10" xfId="0" applyNumberFormat="1" applyFont="1" applyBorder="1" applyAlignment="1">
      <alignment/>
    </xf>
    <xf numFmtId="43" fontId="2" fillId="0" borderId="13" xfId="0" applyNumberFormat="1" applyFont="1" applyBorder="1" applyAlignment="1">
      <alignment/>
    </xf>
    <xf numFmtId="184" fontId="2" fillId="0" borderId="10" xfId="0" applyNumberFormat="1" applyFont="1" applyFill="1" applyBorder="1" applyAlignment="1">
      <alignment/>
    </xf>
    <xf numFmtId="43" fontId="2" fillId="0" borderId="13" xfId="0" applyNumberFormat="1" applyFont="1" applyFill="1" applyBorder="1" applyAlignment="1">
      <alignment/>
    </xf>
    <xf numFmtId="184" fontId="2" fillId="0" borderId="84" xfId="0" applyNumberFormat="1" applyFont="1" applyFill="1" applyBorder="1" applyAlignment="1">
      <alignment/>
    </xf>
    <xf numFmtId="43" fontId="2" fillId="0" borderId="23" xfId="0" applyNumberFormat="1" applyFont="1" applyFill="1" applyBorder="1" applyAlignment="1">
      <alignment/>
    </xf>
    <xf numFmtId="0" fontId="1" fillId="0" borderId="91" xfId="0" applyFont="1" applyBorder="1" applyAlignment="1">
      <alignment horizontal="center" vertical="center"/>
    </xf>
    <xf numFmtId="184" fontId="23" fillId="0" borderId="25" xfId="0" applyNumberFormat="1" applyFont="1" applyBorder="1" applyAlignment="1">
      <alignment vertical="center"/>
    </xf>
    <xf numFmtId="43" fontId="23" fillId="0" borderId="26" xfId="0" applyNumberFormat="1" applyFont="1" applyBorder="1" applyAlignment="1">
      <alignment vertical="center"/>
    </xf>
    <xf numFmtId="184" fontId="23" fillId="0" borderId="93" xfId="0" applyNumberFormat="1" applyFont="1" applyFill="1" applyBorder="1" applyAlignment="1">
      <alignment vertical="center"/>
    </xf>
    <xf numFmtId="43" fontId="23" fillId="0" borderId="26" xfId="0" applyNumberFormat="1" applyFont="1" applyFill="1" applyBorder="1" applyAlignment="1">
      <alignment vertical="center"/>
    </xf>
    <xf numFmtId="184" fontId="23" fillId="0" borderId="25" xfId="0" applyNumberFormat="1" applyFont="1" applyFill="1" applyBorder="1" applyAlignment="1">
      <alignment vertical="center"/>
    </xf>
    <xf numFmtId="43" fontId="23" fillId="0" borderId="27" xfId="0" applyNumberFormat="1" applyFont="1" applyFill="1" applyBorder="1" applyAlignment="1">
      <alignment vertical="center"/>
    </xf>
    <xf numFmtId="0" fontId="0" fillId="0" borderId="0" xfId="0" applyFont="1" applyBorder="1" applyAlignment="1">
      <alignment/>
    </xf>
    <xf numFmtId="43" fontId="2" fillId="0" borderId="54" xfId="0" applyNumberFormat="1" applyFont="1" applyBorder="1" applyAlignment="1">
      <alignment/>
    </xf>
    <xf numFmtId="43" fontId="2" fillId="0" borderId="0" xfId="0" applyNumberFormat="1" applyFont="1" applyFill="1" applyBorder="1" applyAlignment="1">
      <alignment/>
    </xf>
    <xf numFmtId="185" fontId="2" fillId="0" borderId="12" xfId="0" applyNumberFormat="1" applyFont="1" applyBorder="1" applyAlignment="1">
      <alignment/>
    </xf>
    <xf numFmtId="43" fontId="2" fillId="0" borderId="54" xfId="0" applyNumberFormat="1" applyFont="1" applyFill="1" applyBorder="1" applyAlignment="1">
      <alignment/>
    </xf>
    <xf numFmtId="184" fontId="2" fillId="0" borderId="84" xfId="0" applyNumberFormat="1" applyFont="1" applyBorder="1" applyAlignment="1">
      <alignment/>
    </xf>
    <xf numFmtId="43" fontId="2" fillId="0" borderId="84" xfId="0" applyNumberFormat="1" applyFont="1" applyFill="1" applyBorder="1" applyAlignment="1">
      <alignment/>
    </xf>
    <xf numFmtId="43" fontId="2" fillId="0" borderId="10" xfId="0" applyNumberFormat="1" applyFont="1" applyFill="1" applyBorder="1" applyAlignment="1">
      <alignment/>
    </xf>
    <xf numFmtId="184" fontId="23" fillId="0" borderId="93" xfId="0" applyNumberFormat="1" applyFont="1" applyBorder="1" applyAlignment="1">
      <alignment vertical="center"/>
    </xf>
    <xf numFmtId="43" fontId="23" fillId="0" borderId="93" xfId="0" applyNumberFormat="1" applyFont="1" applyFill="1" applyBorder="1" applyAlignment="1">
      <alignment vertical="center"/>
    </xf>
    <xf numFmtId="43" fontId="23" fillId="0" borderId="25" xfId="0" applyNumberFormat="1" applyFont="1" applyFill="1" applyBorder="1" applyAlignment="1">
      <alignment vertical="center"/>
    </xf>
    <xf numFmtId="0" fontId="1" fillId="33" borderId="148" xfId="0" applyFont="1" applyFill="1" applyBorder="1" applyAlignment="1">
      <alignment horizontal="left"/>
    </xf>
    <xf numFmtId="0" fontId="23" fillId="33" borderId="87" xfId="0" applyFont="1" applyFill="1" applyBorder="1" applyAlignment="1" quotePrefix="1">
      <alignment horizontal="center"/>
    </xf>
    <xf numFmtId="184" fontId="2" fillId="0" borderId="57" xfId="0" applyNumberFormat="1" applyFont="1" applyBorder="1" applyAlignment="1">
      <alignment/>
    </xf>
    <xf numFmtId="184" fontId="2" fillId="0" borderId="12" xfId="0" applyNumberFormat="1" applyFont="1" applyBorder="1" applyAlignment="1">
      <alignment/>
    </xf>
    <xf numFmtId="184" fontId="2" fillId="0" borderId="22" xfId="0" applyNumberFormat="1" applyFont="1" applyFill="1" applyBorder="1" applyAlignment="1">
      <alignment/>
    </xf>
    <xf numFmtId="184" fontId="2" fillId="0" borderId="57" xfId="0" applyNumberFormat="1" applyFont="1" applyFill="1" applyBorder="1" applyAlignment="1">
      <alignment/>
    </xf>
    <xf numFmtId="184" fontId="2" fillId="0" borderId="65" xfId="0" applyNumberFormat="1" applyFont="1" applyBorder="1" applyAlignment="1">
      <alignment/>
    </xf>
    <xf numFmtId="184" fontId="2" fillId="0" borderId="13" xfId="0" applyNumberFormat="1" applyFont="1" applyFill="1" applyBorder="1" applyAlignment="1">
      <alignment/>
    </xf>
    <xf numFmtId="184" fontId="2" fillId="0" borderId="65" xfId="0" applyNumberFormat="1" applyFont="1" applyFill="1" applyBorder="1" applyAlignment="1">
      <alignment/>
    </xf>
    <xf numFmtId="184" fontId="2" fillId="0" borderId="23" xfId="0" applyNumberFormat="1" applyFont="1" applyFill="1" applyBorder="1" applyAlignment="1">
      <alignment/>
    </xf>
    <xf numFmtId="184" fontId="23" fillId="0" borderId="26" xfId="0" applyNumberFormat="1" applyFont="1" applyBorder="1" applyAlignment="1">
      <alignment horizontal="center" vertical="center"/>
    </xf>
    <xf numFmtId="184" fontId="23" fillId="0" borderId="92" xfId="0" applyNumberFormat="1" applyFont="1" applyFill="1" applyBorder="1" applyAlignment="1">
      <alignment horizontal="center" vertical="center"/>
    </xf>
    <xf numFmtId="184" fontId="23" fillId="0" borderId="27" xfId="0" applyNumberFormat="1" applyFont="1" applyFill="1" applyBorder="1" applyAlignment="1">
      <alignment horizontal="center" vertical="center"/>
    </xf>
    <xf numFmtId="184" fontId="2" fillId="0" borderId="22" xfId="0" applyNumberFormat="1" applyFont="1" applyBorder="1" applyAlignment="1">
      <alignment/>
    </xf>
    <xf numFmtId="184" fontId="2" fillId="0" borderId="12" xfId="0" applyNumberFormat="1" applyFont="1" applyFill="1" applyBorder="1" applyAlignment="1">
      <alignment/>
    </xf>
    <xf numFmtId="184" fontId="23" fillId="0" borderId="26" xfId="0" applyNumberFormat="1" applyFont="1" applyFill="1" applyBorder="1" applyAlignment="1">
      <alignment horizontal="center" vertical="center"/>
    </xf>
    <xf numFmtId="39" fontId="23" fillId="0" borderId="0" xfId="0" applyNumberFormat="1" applyFont="1" applyAlignment="1" applyProtection="1">
      <alignment horizontal="center"/>
      <protection/>
    </xf>
    <xf numFmtId="39" fontId="23" fillId="33" borderId="85" xfId="0" applyNumberFormat="1" applyFont="1" applyFill="1" applyBorder="1" applyAlignment="1" applyProtection="1">
      <alignment horizontal="center" vertical="center"/>
      <protection/>
    </xf>
    <xf numFmtId="43" fontId="23" fillId="33" borderId="40" xfId="0" applyNumberFormat="1" applyFont="1" applyFill="1" applyBorder="1" applyAlignment="1">
      <alignment horizontal="left" vertical="center"/>
    </xf>
    <xf numFmtId="39" fontId="23" fillId="33" borderId="84" xfId="0" applyNumberFormat="1" applyFont="1" applyFill="1" applyBorder="1" applyAlignment="1" applyProtection="1">
      <alignment horizontal="center" vertical="center"/>
      <protection/>
    </xf>
    <xf numFmtId="39" fontId="23" fillId="33" borderId="10" xfId="0" applyNumberFormat="1" applyFont="1" applyFill="1" applyBorder="1" applyAlignment="1" applyProtection="1">
      <alignment horizontal="center" vertical="center"/>
      <protection/>
    </xf>
    <xf numFmtId="39" fontId="23" fillId="33" borderId="13" xfId="0" applyNumberFormat="1" applyFont="1" applyFill="1" applyBorder="1" applyAlignment="1" applyProtection="1">
      <alignment horizontal="center" vertical="center" wrapText="1"/>
      <protection/>
    </xf>
    <xf numFmtId="39" fontId="23" fillId="33" borderId="23"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43" fontId="12" fillId="0" borderId="54" xfId="0" applyNumberFormat="1" applyFont="1" applyFill="1" applyBorder="1" applyAlignment="1">
      <alignment/>
    </xf>
    <xf numFmtId="43" fontId="12" fillId="0" borderId="0" xfId="0" applyNumberFormat="1" applyFont="1" applyFill="1" applyBorder="1" applyAlignment="1">
      <alignment/>
    </xf>
    <xf numFmtId="43" fontId="12" fillId="0" borderId="12" xfId="0" applyNumberFormat="1" applyFont="1" applyFill="1" applyBorder="1" applyAlignment="1">
      <alignment/>
    </xf>
    <xf numFmtId="43" fontId="12" fillId="0" borderId="54" xfId="0" applyNumberFormat="1" applyFont="1" applyBorder="1" applyAlignment="1">
      <alignment/>
    </xf>
    <xf numFmtId="43" fontId="12" fillId="0" borderId="0" xfId="0" applyNumberFormat="1" applyFont="1" applyBorder="1" applyAlignment="1">
      <alignment/>
    </xf>
    <xf numFmtId="43" fontId="12" fillId="0" borderId="12" xfId="0" applyNumberFormat="1" applyFont="1" applyBorder="1" applyAlignment="1">
      <alignment/>
    </xf>
    <xf numFmtId="43" fontId="12" fillId="0" borderId="22" xfId="0" applyNumberFormat="1" applyFont="1" applyFill="1" applyBorder="1" applyAlignment="1">
      <alignment/>
    </xf>
    <xf numFmtId="0" fontId="12" fillId="0" borderId="40" xfId="0" applyFont="1" applyBorder="1" applyAlignment="1">
      <alignment/>
    </xf>
    <xf numFmtId="43" fontId="12" fillId="0" borderId="84" xfId="0" applyNumberFormat="1" applyFont="1" applyFill="1" applyBorder="1" applyAlignment="1">
      <alignment/>
    </xf>
    <xf numFmtId="43" fontId="12" fillId="0" borderId="10" xfId="0" applyNumberFormat="1" applyFont="1" applyFill="1" applyBorder="1" applyAlignment="1">
      <alignment/>
    </xf>
    <xf numFmtId="43" fontId="12" fillId="0" borderId="84" xfId="0" applyNumberFormat="1" applyFont="1" applyBorder="1" applyAlignment="1">
      <alignment/>
    </xf>
    <xf numFmtId="43" fontId="12" fillId="0" borderId="10" xfId="0" applyNumberFormat="1" applyFont="1" applyBorder="1" applyAlignment="1">
      <alignment/>
    </xf>
    <xf numFmtId="0" fontId="23" fillId="0" borderId="91" xfId="0" applyFont="1" applyFill="1" applyBorder="1" applyAlignment="1">
      <alignment horizontal="center" vertical="center"/>
    </xf>
    <xf numFmtId="43" fontId="23" fillId="0" borderId="39" xfId="0" applyNumberFormat="1" applyFont="1" applyFill="1" applyBorder="1" applyAlignment="1">
      <alignment vertical="center"/>
    </xf>
    <xf numFmtId="43" fontId="23" fillId="0" borderId="32" xfId="0" applyNumberFormat="1" applyFont="1" applyFill="1" applyBorder="1" applyAlignment="1">
      <alignment vertical="center"/>
    </xf>
    <xf numFmtId="43" fontId="23" fillId="0" borderId="36" xfId="0" applyNumberFormat="1" applyFont="1" applyFill="1" applyBorder="1" applyAlignment="1">
      <alignment vertical="center"/>
    </xf>
    <xf numFmtId="43" fontId="23" fillId="0" borderId="33" xfId="0" applyNumberFormat="1" applyFont="1" applyFill="1" applyBorder="1" applyAlignment="1">
      <alignment vertical="center"/>
    </xf>
    <xf numFmtId="0" fontId="1" fillId="0" borderId="0" xfId="0" applyFont="1" applyAlignment="1">
      <alignment vertical="center"/>
    </xf>
    <xf numFmtId="43" fontId="12" fillId="0" borderId="22" xfId="0" applyNumberFormat="1" applyFont="1" applyBorder="1" applyAlignment="1">
      <alignment/>
    </xf>
    <xf numFmtId="0" fontId="1" fillId="0" borderId="0" xfId="0" applyFont="1" applyAlignment="1">
      <alignment/>
    </xf>
    <xf numFmtId="0" fontId="12" fillId="33" borderId="55" xfId="0" applyFont="1" applyFill="1" applyBorder="1" applyAlignment="1">
      <alignment horizontal="center"/>
    </xf>
    <xf numFmtId="0" fontId="13" fillId="0" borderId="0" xfId="0" applyFont="1" applyAlignment="1">
      <alignment/>
    </xf>
    <xf numFmtId="0" fontId="23" fillId="33" borderId="65" xfId="0" applyFont="1" applyFill="1" applyBorder="1" applyAlignment="1">
      <alignment/>
    </xf>
    <xf numFmtId="0" fontId="23" fillId="33" borderId="84" xfId="0" applyFont="1" applyFill="1" applyBorder="1" applyAlignment="1">
      <alignment horizontal="right"/>
    </xf>
    <xf numFmtId="0" fontId="23" fillId="33" borderId="13" xfId="0" applyFont="1" applyFill="1" applyBorder="1" applyAlignment="1">
      <alignment horizontal="right"/>
    </xf>
    <xf numFmtId="0" fontId="23" fillId="33" borderId="10" xfId="0" applyFont="1" applyFill="1" applyBorder="1" applyAlignment="1">
      <alignment horizontal="right"/>
    </xf>
    <xf numFmtId="171" fontId="2" fillId="0" borderId="54" xfId="42" applyFont="1" applyBorder="1" applyAlignment="1">
      <alignment horizontal="right"/>
    </xf>
    <xf numFmtId="171" fontId="2" fillId="0" borderId="12" xfId="42" applyFont="1" applyBorder="1" applyAlignment="1">
      <alignment horizontal="right"/>
    </xf>
    <xf numFmtId="171" fontId="2" fillId="0" borderId="54" xfId="42" applyFont="1" applyBorder="1" applyAlignment="1">
      <alignment horizontal="right" vertical="center"/>
    </xf>
    <xf numFmtId="176" fontId="2" fillId="0" borderId="12" xfId="42" applyNumberFormat="1" applyFont="1" applyBorder="1" applyAlignment="1">
      <alignment horizontal="right" vertical="center"/>
    </xf>
    <xf numFmtId="171" fontId="2" fillId="0" borderId="0" xfId="42" applyFont="1" applyBorder="1" applyAlignment="1">
      <alignment horizontal="right" vertical="center"/>
    </xf>
    <xf numFmtId="171" fontId="2" fillId="0" borderId="0" xfId="42" applyNumberFormat="1" applyFont="1" applyBorder="1" applyAlignment="1">
      <alignment horizontal="right" vertical="center"/>
    </xf>
    <xf numFmtId="171" fontId="2" fillId="0" borderId="12" xfId="42" applyFont="1" applyBorder="1" applyAlignment="1">
      <alignment horizontal="right" vertical="center"/>
    </xf>
    <xf numFmtId="171" fontId="2" fillId="0" borderId="0" xfId="42" applyNumberFormat="1" applyFont="1" applyFill="1" applyBorder="1" applyAlignment="1">
      <alignment horizontal="right" vertical="center"/>
    </xf>
    <xf numFmtId="176" fontId="2" fillId="0" borderId="12" xfId="42" applyNumberFormat="1" applyFont="1" applyFill="1" applyBorder="1" applyAlignment="1">
      <alignment horizontal="right" vertical="center"/>
    </xf>
    <xf numFmtId="171" fontId="2" fillId="0" borderId="0" xfId="42" applyFont="1" applyFill="1" applyBorder="1" applyAlignment="1">
      <alignment horizontal="right" vertical="center"/>
    </xf>
    <xf numFmtId="171" fontId="2" fillId="0" borderId="84" xfId="42" applyFont="1" applyBorder="1" applyAlignment="1">
      <alignment horizontal="right"/>
    </xf>
    <xf numFmtId="171" fontId="2" fillId="0" borderId="13" xfId="42" applyFont="1" applyBorder="1" applyAlignment="1">
      <alignment horizontal="right"/>
    </xf>
    <xf numFmtId="171" fontId="2" fillId="0" borderId="84" xfId="42" applyFont="1" applyBorder="1" applyAlignment="1">
      <alignment horizontal="right" vertical="center"/>
    </xf>
    <xf numFmtId="176" fontId="2" fillId="0" borderId="13" xfId="42" applyNumberFormat="1" applyFont="1" applyBorder="1" applyAlignment="1">
      <alignment horizontal="right" vertical="center"/>
    </xf>
    <xf numFmtId="171" fontId="2" fillId="0" borderId="10" xfId="42" applyFont="1" applyFill="1" applyBorder="1" applyAlignment="1">
      <alignment horizontal="right" vertical="center"/>
    </xf>
    <xf numFmtId="176" fontId="2" fillId="0" borderId="13" xfId="42" applyNumberFormat="1" applyFont="1" applyFill="1" applyBorder="1" applyAlignment="1">
      <alignment horizontal="right" vertical="center"/>
    </xf>
    <xf numFmtId="0" fontId="23" fillId="0" borderId="67" xfId="0" applyFont="1" applyBorder="1" applyAlignment="1">
      <alignment/>
    </xf>
    <xf numFmtId="171" fontId="23" fillId="0" borderId="84" xfId="42" applyFont="1" applyBorder="1" applyAlignment="1">
      <alignment horizontal="right"/>
    </xf>
    <xf numFmtId="171" fontId="23" fillId="0" borderId="13" xfId="42" applyFont="1" applyBorder="1" applyAlignment="1">
      <alignment horizontal="right"/>
    </xf>
    <xf numFmtId="171" fontId="23" fillId="0" borderId="10" xfId="42" applyFont="1" applyBorder="1" applyAlignment="1">
      <alignment horizontal="right" vertical="center"/>
    </xf>
    <xf numFmtId="176" fontId="23" fillId="0" borderId="10" xfId="42" applyNumberFormat="1" applyFont="1" applyBorder="1" applyAlignment="1">
      <alignment horizontal="right" vertical="center"/>
    </xf>
    <xf numFmtId="171" fontId="23" fillId="0" borderId="66" xfId="42" applyFont="1" applyFill="1" applyBorder="1" applyAlignment="1">
      <alignment horizontal="right" vertical="center"/>
    </xf>
    <xf numFmtId="176" fontId="23" fillId="0" borderId="15" xfId="42" applyNumberFormat="1" applyFont="1" applyFill="1" applyBorder="1" applyAlignment="1">
      <alignment horizontal="right" vertical="center"/>
    </xf>
    <xf numFmtId="171" fontId="23" fillId="0" borderId="66" xfId="42" applyNumberFormat="1" applyFont="1" applyFill="1" applyBorder="1" applyAlignment="1">
      <alignment horizontal="right" vertical="center"/>
    </xf>
    <xf numFmtId="0" fontId="13" fillId="0" borderId="0" xfId="0" applyFont="1" applyAlignment="1">
      <alignment horizontal="center"/>
    </xf>
    <xf numFmtId="0" fontId="2" fillId="0" borderId="0" xfId="0" applyFont="1" applyFill="1" applyBorder="1" applyAlignment="1">
      <alignment horizontal="left"/>
    </xf>
    <xf numFmtId="0" fontId="0" fillId="0" borderId="0" xfId="0" applyFont="1" applyFill="1" applyAlignment="1">
      <alignment/>
    </xf>
    <xf numFmtId="171" fontId="0" fillId="0" borderId="0" xfId="0" applyNumberFormat="1" applyFont="1" applyFill="1" applyAlignment="1">
      <alignment/>
    </xf>
    <xf numFmtId="171" fontId="0" fillId="0" borderId="0" xfId="0" applyNumberFormat="1" applyFont="1" applyAlignment="1">
      <alignment/>
    </xf>
    <xf numFmtId="186" fontId="0" fillId="0" borderId="0" xfId="0" applyNumberFormat="1" applyFont="1" applyAlignment="1">
      <alignment/>
    </xf>
    <xf numFmtId="0" fontId="23" fillId="33" borderId="148" xfId="0" applyFont="1" applyFill="1" applyBorder="1" applyAlignment="1">
      <alignment horizontal="left" vertical="center"/>
    </xf>
    <xf numFmtId="0" fontId="23" fillId="33" borderId="87" xfId="0" applyFont="1" applyFill="1" applyBorder="1" applyAlignment="1" quotePrefix="1">
      <alignment horizontal="center" vertical="center"/>
    </xf>
    <xf numFmtId="0" fontId="23" fillId="33" borderId="147" xfId="0" applyFont="1" applyFill="1" applyBorder="1" applyAlignment="1" quotePrefix="1">
      <alignment horizontal="center" vertical="center"/>
    </xf>
    <xf numFmtId="0" fontId="23" fillId="33" borderId="89" xfId="0" applyFont="1" applyFill="1" applyBorder="1" applyAlignment="1" quotePrefix="1">
      <alignment horizontal="center" vertical="center"/>
    </xf>
    <xf numFmtId="43" fontId="2" fillId="0" borderId="57" xfId="0" applyNumberFormat="1" applyFont="1" applyBorder="1" applyAlignment="1">
      <alignment/>
    </xf>
    <xf numFmtId="43" fontId="2" fillId="0" borderId="65" xfId="0" applyNumberFormat="1" applyFont="1" applyBorder="1" applyAlignment="1">
      <alignment/>
    </xf>
    <xf numFmtId="0" fontId="0" fillId="0" borderId="0" xfId="0" applyFont="1" applyAlignment="1">
      <alignment vertical="center"/>
    </xf>
    <xf numFmtId="0" fontId="23" fillId="0" borderId="91" xfId="0" applyFont="1" applyBorder="1" applyAlignment="1">
      <alignment horizontal="center" vertical="center"/>
    </xf>
    <xf numFmtId="0" fontId="23" fillId="33" borderId="148" xfId="0" applyFont="1" applyFill="1" applyBorder="1" applyAlignment="1">
      <alignment horizontal="left"/>
    </xf>
    <xf numFmtId="0" fontId="23" fillId="33" borderId="149" xfId="0" applyFont="1" applyFill="1" applyBorder="1" applyAlignment="1">
      <alignment horizontal="left"/>
    </xf>
    <xf numFmtId="0" fontId="23" fillId="0" borderId="31" xfId="0" applyFont="1" applyBorder="1" applyAlignment="1">
      <alignment horizontal="center" vertical="center"/>
    </xf>
    <xf numFmtId="0" fontId="13" fillId="0" borderId="0" xfId="0" applyFont="1" applyAlignment="1">
      <alignment vertical="center"/>
    </xf>
    <xf numFmtId="0" fontId="36"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1" fillId="0" borderId="0" xfId="0" applyFont="1" applyFill="1" applyAlignment="1">
      <alignment horizontal="center"/>
    </xf>
    <xf numFmtId="0" fontId="1" fillId="0" borderId="0" xfId="0" applyFont="1" applyFill="1" applyBorder="1" applyAlignment="1">
      <alignment horizontal="center"/>
    </xf>
    <xf numFmtId="0" fontId="2" fillId="0" borderId="55" xfId="0" applyFont="1" applyFill="1" applyBorder="1" applyAlignment="1">
      <alignment horizontal="center"/>
    </xf>
    <xf numFmtId="0" fontId="2" fillId="0" borderId="55" xfId="0" applyFont="1" applyBorder="1" applyAlignment="1">
      <alignment horizontal="center"/>
    </xf>
    <xf numFmtId="0" fontId="2" fillId="0" borderId="110" xfId="0" applyFont="1" applyFill="1" applyBorder="1" applyAlignment="1">
      <alignment horizontal="center"/>
    </xf>
    <xf numFmtId="0" fontId="2" fillId="0" borderId="56" xfId="0" applyFont="1" applyFill="1" applyBorder="1" applyAlignment="1">
      <alignment horizontal="center"/>
    </xf>
    <xf numFmtId="0" fontId="2" fillId="0" borderId="11" xfId="0" applyFont="1" applyFill="1" applyBorder="1" applyAlignment="1">
      <alignment horizontal="center"/>
    </xf>
    <xf numFmtId="0" fontId="0" fillId="0" borderId="0" xfId="0" applyFont="1" applyAlignment="1">
      <alignment horizontal="center"/>
    </xf>
    <xf numFmtId="0" fontId="2" fillId="0" borderId="65" xfId="0" applyFont="1" applyFill="1" applyBorder="1" applyAlignment="1">
      <alignment horizontal="center"/>
    </xf>
    <xf numFmtId="0" fontId="2" fillId="0" borderId="65" xfId="0" applyFont="1" applyBorder="1" applyAlignment="1">
      <alignment horizontal="center"/>
    </xf>
    <xf numFmtId="0" fontId="2" fillId="0" borderId="84" xfId="0" applyFont="1" applyFill="1" applyBorder="1" applyAlignment="1">
      <alignment horizontal="center"/>
    </xf>
    <xf numFmtId="0" fontId="2" fillId="0" borderId="10" xfId="0" applyFont="1" applyFill="1" applyBorder="1" applyAlignment="1">
      <alignment horizontal="center"/>
    </xf>
    <xf numFmtId="0" fontId="2" fillId="0" borderId="13" xfId="0" applyFont="1" applyFill="1" applyBorder="1" applyAlignment="1">
      <alignment horizontal="center"/>
    </xf>
    <xf numFmtId="0" fontId="1" fillId="0" borderId="110" xfId="0" applyFont="1" applyBorder="1" applyAlignment="1">
      <alignment/>
    </xf>
    <xf numFmtId="0" fontId="2" fillId="0" borderId="57" xfId="0" applyFont="1" applyFill="1" applyBorder="1" applyAlignment="1">
      <alignment/>
    </xf>
    <xf numFmtId="0" fontId="2" fillId="0" borderId="54" xfId="0" applyFont="1" applyFill="1" applyBorder="1" applyAlignment="1">
      <alignment/>
    </xf>
    <xf numFmtId="0" fontId="2" fillId="0" borderId="12" xfId="0" applyFont="1" applyFill="1" applyBorder="1" applyAlignment="1">
      <alignment/>
    </xf>
    <xf numFmtId="0" fontId="1" fillId="0" borderId="54" xfId="0" applyFont="1" applyBorder="1" applyAlignment="1">
      <alignment/>
    </xf>
    <xf numFmtId="2" fontId="2" fillId="0" borderId="57" xfId="0" applyNumberFormat="1" applyFont="1" applyFill="1" applyBorder="1" applyAlignment="1">
      <alignment horizontal="center"/>
    </xf>
    <xf numFmtId="2" fontId="2" fillId="0" borderId="54" xfId="0" applyNumberFormat="1" applyFont="1" applyFill="1" applyBorder="1" applyAlignment="1">
      <alignment horizontal="center"/>
    </xf>
    <xf numFmtId="2" fontId="2" fillId="0" borderId="12" xfId="0" applyNumberFormat="1" applyFont="1" applyFill="1" applyBorder="1" applyAlignment="1">
      <alignment horizontal="center"/>
    </xf>
    <xf numFmtId="171" fontId="2" fillId="0" borderId="57" xfId="42" applyFont="1" applyFill="1" applyBorder="1" applyAlignment="1">
      <alignment horizontal="center"/>
    </xf>
    <xf numFmtId="171" fontId="2" fillId="0" borderId="57" xfId="42" applyFont="1" applyBorder="1" applyAlignment="1">
      <alignment horizontal="center"/>
    </xf>
    <xf numFmtId="2" fontId="2" fillId="0" borderId="57" xfId="0" applyNumberFormat="1" applyFont="1" applyBorder="1" applyAlignment="1">
      <alignment horizontal="center"/>
    </xf>
    <xf numFmtId="0" fontId="2" fillId="0" borderId="57" xfId="0" applyFont="1" applyFill="1" applyBorder="1" applyAlignment="1">
      <alignment horizontal="center"/>
    </xf>
    <xf numFmtId="0" fontId="2" fillId="0" borderId="54"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xf>
    <xf numFmtId="0" fontId="2" fillId="0" borderId="84" xfId="0" applyFont="1" applyBorder="1" applyAlignment="1">
      <alignment/>
    </xf>
    <xf numFmtId="172" fontId="2" fillId="0" borderId="57" xfId="0" applyNumberFormat="1" applyFont="1" applyFill="1" applyBorder="1" applyAlignment="1">
      <alignment horizontal="center"/>
    </xf>
    <xf numFmtId="172" fontId="2" fillId="0" borderId="54" xfId="0" applyNumberFormat="1" applyFont="1" applyFill="1" applyBorder="1" applyAlignment="1">
      <alignment horizontal="center"/>
    </xf>
    <xf numFmtId="172" fontId="2" fillId="0" borderId="0" xfId="0" applyNumberFormat="1" applyFont="1" applyFill="1" applyBorder="1" applyAlignment="1">
      <alignment horizontal="center"/>
    </xf>
    <xf numFmtId="172" fontId="2" fillId="0" borderId="12" xfId="0" applyNumberFormat="1" applyFont="1" applyFill="1" applyBorder="1" applyAlignment="1">
      <alignment horizontal="center"/>
    </xf>
    <xf numFmtId="0" fontId="1" fillId="0" borderId="66" xfId="0" applyFont="1" applyBorder="1" applyAlignment="1">
      <alignment/>
    </xf>
    <xf numFmtId="0" fontId="2" fillId="0" borderId="14" xfId="0" applyFont="1" applyBorder="1" applyAlignment="1" quotePrefix="1">
      <alignment horizontal="left"/>
    </xf>
    <xf numFmtId="0" fontId="2" fillId="0" borderId="15" xfId="0" applyFont="1" applyBorder="1" applyAlignment="1">
      <alignment/>
    </xf>
    <xf numFmtId="177" fontId="2" fillId="0" borderId="67" xfId="0" applyNumberFormat="1" applyFont="1" applyFill="1" applyBorder="1" applyAlignment="1">
      <alignment horizontal="center"/>
    </xf>
    <xf numFmtId="177" fontId="2" fillId="0" borderId="66" xfId="0" applyNumberFormat="1" applyFont="1" applyFill="1" applyBorder="1" applyAlignment="1">
      <alignment horizontal="center"/>
    </xf>
    <xf numFmtId="177" fontId="2" fillId="0" borderId="14" xfId="0" applyNumberFormat="1" applyFont="1" applyFill="1" applyBorder="1" applyAlignment="1">
      <alignment horizontal="center"/>
    </xf>
    <xf numFmtId="177" fontId="2" fillId="0" borderId="15" xfId="0" applyNumberFormat="1" applyFont="1" applyFill="1" applyBorder="1" applyAlignment="1">
      <alignment horizontal="center"/>
    </xf>
    <xf numFmtId="0" fontId="2" fillId="0" borderId="10" xfId="0" applyFont="1" applyBorder="1" applyAlignment="1" quotePrefix="1">
      <alignment horizontal="left"/>
    </xf>
    <xf numFmtId="0" fontId="1" fillId="0" borderId="84" xfId="0" applyFont="1" applyBorder="1" applyAlignment="1">
      <alignment/>
    </xf>
    <xf numFmtId="0" fontId="1" fillId="0" borderId="10" xfId="0" applyFont="1" applyBorder="1" applyAlignment="1">
      <alignment horizontal="left"/>
    </xf>
    <xf numFmtId="0" fontId="1" fillId="0" borderId="13" xfId="0" applyFont="1" applyBorder="1" applyAlignment="1">
      <alignment/>
    </xf>
    <xf numFmtId="172" fontId="1" fillId="0" borderId="67" xfId="0" applyNumberFormat="1" applyFont="1" applyFill="1" applyBorder="1" applyAlignment="1">
      <alignment/>
    </xf>
    <xf numFmtId="172" fontId="1" fillId="0" borderId="67" xfId="0" applyNumberFormat="1" applyFont="1" applyBorder="1" applyAlignment="1">
      <alignment/>
    </xf>
    <xf numFmtId="172" fontId="1" fillId="0" borderId="66" xfId="0" applyNumberFormat="1" applyFont="1" applyFill="1" applyBorder="1" applyAlignment="1">
      <alignment/>
    </xf>
    <xf numFmtId="172" fontId="1" fillId="0" borderId="14" xfId="0" applyNumberFormat="1" applyFont="1" applyFill="1" applyBorder="1" applyAlignment="1">
      <alignment/>
    </xf>
    <xf numFmtId="172" fontId="1" fillId="0" borderId="15" xfId="0" applyNumberFormat="1" applyFont="1" applyFill="1" applyBorder="1" applyAlignment="1">
      <alignment/>
    </xf>
    <xf numFmtId="0" fontId="33" fillId="0" borderId="0" xfId="0" applyFont="1" applyAlignment="1">
      <alignment/>
    </xf>
    <xf numFmtId="0" fontId="2" fillId="0" borderId="0" xfId="0" applyFont="1" applyBorder="1" applyAlignment="1">
      <alignment horizontal="right"/>
    </xf>
    <xf numFmtId="0" fontId="0" fillId="0" borderId="0" xfId="0" applyFont="1" applyBorder="1" applyAlignment="1">
      <alignment/>
    </xf>
    <xf numFmtId="0" fontId="1" fillId="33" borderId="69" xfId="0" applyNumberFormat="1" applyFont="1" applyFill="1" applyBorder="1" applyAlignment="1">
      <alignment horizontal="center"/>
    </xf>
    <xf numFmtId="0" fontId="1" fillId="33" borderId="70" xfId="0" applyNumberFormat="1" applyFont="1" applyFill="1" applyBorder="1" applyAlignment="1">
      <alignment horizontal="center"/>
    </xf>
    <xf numFmtId="0" fontId="1" fillId="33" borderId="23" xfId="0" applyFont="1" applyFill="1" applyBorder="1" applyAlignment="1">
      <alignment horizontal="center"/>
    </xf>
    <xf numFmtId="0" fontId="2" fillId="0" borderId="0" xfId="0" applyFont="1" applyBorder="1" applyAlignment="1">
      <alignment horizontal="center"/>
    </xf>
    <xf numFmtId="0" fontId="2" fillId="0" borderId="62" xfId="0" applyFont="1" applyFill="1" applyBorder="1" applyAlignment="1">
      <alignment horizontal="center"/>
    </xf>
    <xf numFmtId="172" fontId="2" fillId="0" borderId="22" xfId="0" applyNumberFormat="1" applyFont="1" applyFill="1" applyBorder="1" applyAlignment="1">
      <alignment horizontal="center"/>
    </xf>
    <xf numFmtId="0" fontId="2" fillId="0" borderId="22" xfId="0" applyFont="1" applyFill="1" applyBorder="1" applyAlignment="1">
      <alignment horizontal="center"/>
    </xf>
    <xf numFmtId="0" fontId="2" fillId="0" borderId="23" xfId="0" applyFont="1" applyFill="1" applyBorder="1" applyAlignment="1">
      <alignment horizontal="center"/>
    </xf>
    <xf numFmtId="0" fontId="24" fillId="0" borderId="0" xfId="0" applyFont="1" applyFill="1" applyBorder="1" applyAlignment="1">
      <alignment horizontal="center"/>
    </xf>
    <xf numFmtId="172" fontId="24" fillId="0" borderId="0" xfId="0" applyNumberFormat="1" applyFont="1" applyBorder="1" applyAlignment="1">
      <alignment horizontal="center"/>
    </xf>
    <xf numFmtId="0" fontId="24" fillId="0" borderId="0" xfId="0" applyFont="1" applyBorder="1" applyAlignment="1">
      <alignment horizontal="center"/>
    </xf>
    <xf numFmtId="171" fontId="2" fillId="0" borderId="10" xfId="42" applyFont="1" applyFill="1" applyBorder="1" applyAlignment="1">
      <alignment horizontal="center"/>
    </xf>
    <xf numFmtId="172" fontId="24" fillId="0" borderId="10" xfId="0" applyNumberFormat="1" applyFont="1" applyFill="1" applyBorder="1" applyAlignment="1">
      <alignment horizontal="center"/>
    </xf>
    <xf numFmtId="172" fontId="2" fillId="0" borderId="23" xfId="0" applyNumberFormat="1" applyFont="1" applyFill="1" applyBorder="1" applyAlignment="1">
      <alignment horizontal="center"/>
    </xf>
    <xf numFmtId="0" fontId="2" fillId="0" borderId="22" xfId="0" applyFont="1" applyFill="1" applyBorder="1" applyAlignment="1">
      <alignment/>
    </xf>
    <xf numFmtId="2" fontId="2" fillId="0" borderId="22" xfId="0" applyNumberFormat="1" applyFont="1" applyFill="1" applyBorder="1" applyAlignment="1">
      <alignment horizontal="center"/>
    </xf>
    <xf numFmtId="39" fontId="2" fillId="0" borderId="0" xfId="42" applyNumberFormat="1" applyFont="1" applyFill="1" applyBorder="1" applyAlignment="1">
      <alignment horizontal="center"/>
    </xf>
    <xf numFmtId="2" fontId="2" fillId="0" borderId="0" xfId="42" applyNumberFormat="1" applyFont="1" applyBorder="1" applyAlignment="1">
      <alignment horizontal="center"/>
    </xf>
    <xf numFmtId="2" fontId="2" fillId="0" borderId="0" xfId="42" applyNumberFormat="1" applyFont="1" applyFill="1" applyBorder="1" applyAlignment="1">
      <alignment horizontal="center"/>
    </xf>
    <xf numFmtId="4" fontId="2" fillId="0" borderId="0" xfId="42" applyNumberFormat="1" applyFont="1" applyFill="1" applyBorder="1" applyAlignment="1">
      <alignment horizontal="center"/>
    </xf>
    <xf numFmtId="2" fontId="2" fillId="0" borderId="0" xfId="0" applyNumberFormat="1" applyFont="1" applyBorder="1" applyAlignment="1">
      <alignment horizontal="center"/>
    </xf>
    <xf numFmtId="0" fontId="1" fillId="0" borderId="29" xfId="0" applyFont="1" applyBorder="1" applyAlignment="1">
      <alignment vertical="center"/>
    </xf>
    <xf numFmtId="0" fontId="2" fillId="0" borderId="10" xfId="0" applyFont="1" applyBorder="1" applyAlignment="1" quotePrefix="1">
      <alignment horizontal="left" vertical="center"/>
    </xf>
    <xf numFmtId="0" fontId="2" fillId="0" borderId="13" xfId="0" applyFont="1" applyBorder="1" applyAlignment="1">
      <alignment vertical="center"/>
    </xf>
    <xf numFmtId="2" fontId="2" fillId="0" borderId="10" xfId="0" applyNumberFormat="1" applyFont="1" applyFill="1" applyBorder="1" applyAlignment="1">
      <alignment horizontal="center" vertical="center"/>
    </xf>
    <xf numFmtId="2" fontId="2" fillId="0" borderId="14" xfId="0" applyNumberFormat="1" applyFont="1" applyFill="1" applyBorder="1" applyAlignment="1">
      <alignment horizontal="center" vertical="center"/>
    </xf>
    <xf numFmtId="2" fontId="2" fillId="0" borderId="24" xfId="0" applyNumberFormat="1" applyFont="1" applyFill="1" applyBorder="1" applyAlignment="1">
      <alignment horizontal="center" vertical="center"/>
    </xf>
    <xf numFmtId="0" fontId="0" fillId="0" borderId="0" xfId="0" applyFont="1" applyAlignment="1">
      <alignment vertical="center"/>
    </xf>
    <xf numFmtId="171" fontId="2" fillId="0" borderId="0" xfId="42" applyFont="1" applyFill="1" applyBorder="1" applyAlignment="1">
      <alignment horizontal="center"/>
    </xf>
    <xf numFmtId="0" fontId="23" fillId="0" borderId="34" xfId="0" applyFont="1" applyBorder="1" applyAlignment="1">
      <alignment horizontal="left" vertical="center"/>
    </xf>
    <xf numFmtId="0" fontId="23" fillId="0" borderId="32" xfId="0" applyFont="1" applyBorder="1" applyAlignment="1">
      <alignment horizontal="left" vertical="center"/>
    </xf>
    <xf numFmtId="0" fontId="23" fillId="0" borderId="36" xfId="0" applyFont="1" applyBorder="1" applyAlignment="1">
      <alignment vertical="center"/>
    </xf>
    <xf numFmtId="172" fontId="23" fillId="0" borderId="32" xfId="0" applyNumberFormat="1" applyFont="1" applyFill="1" applyBorder="1" applyAlignment="1">
      <alignment horizontal="center" vertical="center"/>
    </xf>
    <xf numFmtId="172" fontId="23" fillId="0" borderId="32" xfId="0" applyNumberFormat="1" applyFont="1" applyBorder="1" applyAlignment="1">
      <alignment vertical="center"/>
    </xf>
    <xf numFmtId="172" fontId="23" fillId="0" borderId="32" xfId="0" applyNumberFormat="1" applyFont="1" applyFill="1" applyBorder="1" applyAlignment="1">
      <alignment vertical="center"/>
    </xf>
    <xf numFmtId="172" fontId="23" fillId="0" borderId="32" xfId="0" applyNumberFormat="1" applyFont="1" applyBorder="1" applyAlignment="1">
      <alignment horizontal="center" vertical="center"/>
    </xf>
    <xf numFmtId="0" fontId="13" fillId="0" borderId="0" xfId="0" applyFont="1" applyAlignment="1">
      <alignment vertical="center"/>
    </xf>
    <xf numFmtId="0" fontId="0" fillId="0" borderId="0" xfId="0" applyFont="1" applyAlignment="1">
      <alignment horizontal="center" vertical="center"/>
    </xf>
    <xf numFmtId="0" fontId="2" fillId="0" borderId="0" xfId="0" applyFont="1" applyAlignment="1" applyProtection="1">
      <alignment horizontal="center" vertical="center"/>
      <protection/>
    </xf>
    <xf numFmtId="0" fontId="2" fillId="0" borderId="0" xfId="0" applyFont="1" applyFill="1" applyAlignment="1">
      <alignment horizontal="right" vertical="center"/>
    </xf>
    <xf numFmtId="0" fontId="1" fillId="33" borderId="70" xfId="0" applyFont="1" applyFill="1" applyBorder="1" applyAlignment="1" applyProtection="1">
      <alignment horizontal="center" vertical="center"/>
      <protection/>
    </xf>
    <xf numFmtId="0" fontId="33" fillId="0" borderId="0" xfId="0" applyFont="1" applyAlignment="1">
      <alignment horizontal="center" vertical="center"/>
    </xf>
    <xf numFmtId="0" fontId="1" fillId="33" borderId="14"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2" fillId="0" borderId="54"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176" fontId="2" fillId="0" borderId="0" xfId="0" applyNumberFormat="1" applyFont="1" applyBorder="1" applyAlignment="1" applyProtection="1">
      <alignment horizontal="right" vertical="center"/>
      <protection/>
    </xf>
    <xf numFmtId="176" fontId="1" fillId="0" borderId="59" xfId="0" applyNumberFormat="1" applyFont="1" applyBorder="1" applyAlignment="1" applyProtection="1">
      <alignment horizontal="right" vertical="center"/>
      <protection/>
    </xf>
    <xf numFmtId="176" fontId="1" fillId="0" borderId="106" xfId="0" applyNumberFormat="1" applyFont="1" applyBorder="1" applyAlignment="1" applyProtection="1">
      <alignment horizontal="right" vertical="center"/>
      <protection/>
    </xf>
    <xf numFmtId="2" fontId="0" fillId="0" borderId="0" xfId="0" applyNumberFormat="1" applyFont="1" applyAlignment="1">
      <alignment horizontal="center" vertical="center"/>
    </xf>
    <xf numFmtId="0" fontId="2" fillId="0" borderId="54" xfId="0" applyFont="1" applyBorder="1" applyAlignment="1">
      <alignment horizontal="center" vertical="center"/>
    </xf>
    <xf numFmtId="0" fontId="2" fillId="0" borderId="37" xfId="0" applyFont="1" applyBorder="1" applyAlignment="1">
      <alignment horizontal="center" vertical="center"/>
    </xf>
    <xf numFmtId="0" fontId="2" fillId="0" borderId="84" xfId="0" applyNumberFormat="1" applyFont="1" applyBorder="1" applyAlignment="1" applyProtection="1">
      <alignment horizontal="center" vertical="center"/>
      <protection/>
    </xf>
    <xf numFmtId="0" fontId="2" fillId="0" borderId="37" xfId="0" applyNumberFormat="1" applyFont="1" applyBorder="1" applyAlignment="1" applyProtection="1">
      <alignment horizontal="center" vertical="center"/>
      <protection/>
    </xf>
    <xf numFmtId="0" fontId="2" fillId="0" borderId="54" xfId="0" applyNumberFormat="1" applyFont="1" applyFill="1" applyBorder="1" applyAlignment="1" applyProtection="1">
      <alignment horizontal="center" vertical="center"/>
      <protection/>
    </xf>
    <xf numFmtId="0" fontId="2" fillId="0" borderId="37" xfId="0" applyNumberFormat="1" applyFont="1" applyFill="1" applyBorder="1" applyAlignment="1" applyProtection="1">
      <alignment horizontal="center" vertical="center"/>
      <protection/>
    </xf>
    <xf numFmtId="176" fontId="2" fillId="0" borderId="54" xfId="0" applyNumberFormat="1" applyFont="1" applyBorder="1" applyAlignment="1" applyProtection="1">
      <alignment horizontal="right" vertical="center"/>
      <protection/>
    </xf>
    <xf numFmtId="176" fontId="2" fillId="0" borderId="12" xfId="0" applyNumberFormat="1" applyFont="1" applyFill="1" applyBorder="1" applyAlignment="1" applyProtection="1">
      <alignment horizontal="right" vertical="center"/>
      <protection/>
    </xf>
    <xf numFmtId="176" fontId="1" fillId="0" borderId="106" xfId="0" applyNumberFormat="1" applyFont="1" applyFill="1" applyBorder="1" applyAlignment="1" applyProtection="1">
      <alignment horizontal="right" vertical="center"/>
      <protection/>
    </xf>
    <xf numFmtId="0" fontId="2" fillId="0" borderId="0" xfId="0" applyFont="1" applyFill="1" applyBorder="1" applyAlignment="1">
      <alignment horizontal="center" vertical="center"/>
    </xf>
    <xf numFmtId="0" fontId="2" fillId="0" borderId="84" xfId="0" applyNumberFormat="1" applyFont="1" applyFill="1" applyBorder="1" applyAlignment="1" applyProtection="1">
      <alignment horizontal="center" vertical="center"/>
      <protection/>
    </xf>
    <xf numFmtId="0" fontId="2" fillId="0" borderId="91" xfId="0" applyNumberFormat="1" applyFont="1" applyFill="1" applyBorder="1" applyAlignment="1" applyProtection="1">
      <alignment horizontal="center" vertical="center"/>
      <protection/>
    </xf>
    <xf numFmtId="176" fontId="2" fillId="0" borderId="93" xfId="0" applyNumberFormat="1" applyFont="1" applyBorder="1" applyAlignment="1" applyProtection="1">
      <alignment horizontal="right" vertical="center"/>
      <protection/>
    </xf>
    <xf numFmtId="176" fontId="2" fillId="0" borderId="25" xfId="0" applyNumberFormat="1" applyFont="1" applyBorder="1" applyAlignment="1" applyProtection="1">
      <alignment horizontal="right" vertical="center"/>
      <protection/>
    </xf>
    <xf numFmtId="176" fontId="2" fillId="0" borderId="25" xfId="0" applyNumberFormat="1" applyFont="1" applyFill="1" applyBorder="1" applyAlignment="1" applyProtection="1">
      <alignment horizontal="right" vertical="center"/>
      <protection/>
    </xf>
    <xf numFmtId="176" fontId="2" fillId="0" borderId="26" xfId="0" applyNumberFormat="1" applyFont="1" applyFill="1" applyBorder="1" applyAlignment="1" applyProtection="1">
      <alignment horizontal="right" vertical="center"/>
      <protection/>
    </xf>
    <xf numFmtId="176" fontId="1" fillId="0" borderId="116" xfId="0" applyNumberFormat="1" applyFont="1" applyFill="1" applyBorder="1" applyAlignment="1" applyProtection="1">
      <alignment horizontal="right" vertical="center"/>
      <protection/>
    </xf>
    <xf numFmtId="0" fontId="2" fillId="0" borderId="0" xfId="0" applyFont="1" applyFill="1" applyAlignment="1">
      <alignment horizontal="center" vertical="center"/>
    </xf>
    <xf numFmtId="0" fontId="13" fillId="0" borderId="0" xfId="0" applyFont="1" applyAlignment="1">
      <alignment horizontal="center" vertical="center"/>
    </xf>
    <xf numFmtId="0" fontId="10" fillId="0" borderId="0" xfId="0" applyFont="1" applyAlignment="1">
      <alignment horizontal="center" vertical="center"/>
    </xf>
    <xf numFmtId="0" fontId="1" fillId="33" borderId="66" xfId="0" applyFont="1" applyFill="1" applyBorder="1" applyAlignment="1" applyProtection="1">
      <alignment horizontal="center" vertical="center"/>
      <protection/>
    </xf>
    <xf numFmtId="0" fontId="15" fillId="0" borderId="54" xfId="0" applyFont="1" applyBorder="1" applyAlignment="1" applyProtection="1">
      <alignment horizontal="center" vertical="center"/>
      <protection/>
    </xf>
    <xf numFmtId="176" fontId="2" fillId="0" borderId="54" xfId="0" applyNumberFormat="1" applyFont="1" applyBorder="1" applyAlignment="1" applyProtection="1">
      <alignment horizontal="center" vertical="center"/>
      <protection/>
    </xf>
    <xf numFmtId="176" fontId="2" fillId="0" borderId="0" xfId="0" applyNumberFormat="1" applyFont="1" applyBorder="1" applyAlignment="1" applyProtection="1">
      <alignment horizontal="center" vertical="center"/>
      <protection/>
    </xf>
    <xf numFmtId="176" fontId="2" fillId="0" borderId="12" xfId="0" applyNumberFormat="1" applyFont="1" applyBorder="1" applyAlignment="1" applyProtection="1">
      <alignment horizontal="center" vertical="center"/>
      <protection/>
    </xf>
    <xf numFmtId="176" fontId="2" fillId="0" borderId="12" xfId="0" applyNumberFormat="1" applyFont="1" applyBorder="1" applyAlignment="1" applyProtection="1">
      <alignment horizontal="right" vertical="center"/>
      <protection/>
    </xf>
    <xf numFmtId="0" fontId="15" fillId="0" borderId="54" xfId="0" applyNumberFormat="1" applyFont="1" applyBorder="1" applyAlignment="1" applyProtection="1">
      <alignment horizontal="center" vertical="center"/>
      <protection/>
    </xf>
    <xf numFmtId="176" fontId="2" fillId="0" borderId="54"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0" xfId="0" applyNumberFormat="1" applyFont="1" applyBorder="1" applyAlignment="1">
      <alignment horizontal="right" vertical="center"/>
    </xf>
    <xf numFmtId="176" fontId="2" fillId="0" borderId="12"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0" fontId="13" fillId="0" borderId="0" xfId="0" applyFont="1" applyBorder="1" applyAlignment="1">
      <alignment horizontal="center" vertical="center"/>
    </xf>
    <xf numFmtId="0" fontId="15" fillId="0" borderId="84" xfId="0" applyNumberFormat="1" applyFont="1" applyBorder="1" applyAlignment="1" applyProtection="1">
      <alignment horizontal="center" vertical="center"/>
      <protection/>
    </xf>
    <xf numFmtId="0" fontId="2" fillId="0" borderId="91" xfId="0" applyNumberFormat="1" applyFont="1" applyBorder="1" applyAlignment="1" applyProtection="1">
      <alignment horizontal="center" vertical="center"/>
      <protection/>
    </xf>
    <xf numFmtId="176" fontId="2" fillId="0" borderId="93" xfId="0" applyNumberFormat="1" applyFont="1" applyBorder="1" applyAlignment="1">
      <alignment horizontal="center" vertical="center"/>
    </xf>
    <xf numFmtId="176" fontId="2" fillId="0" borderId="25" xfId="0" applyNumberFormat="1" applyFont="1" applyBorder="1" applyAlignment="1">
      <alignment horizontal="center" vertical="center"/>
    </xf>
    <xf numFmtId="176" fontId="2" fillId="0" borderId="25" xfId="0" applyNumberFormat="1" applyFont="1" applyBorder="1" applyAlignment="1">
      <alignment horizontal="right" vertical="center"/>
    </xf>
    <xf numFmtId="176" fontId="2" fillId="0" borderId="25" xfId="0" applyNumberFormat="1" applyFont="1" applyFill="1" applyBorder="1" applyAlignment="1">
      <alignment horizontal="right" vertical="center"/>
    </xf>
    <xf numFmtId="176" fontId="2" fillId="0" borderId="26" xfId="0" applyNumberFormat="1" applyFont="1" applyFill="1" applyBorder="1" applyAlignment="1">
      <alignment horizontal="right" vertical="center"/>
    </xf>
    <xf numFmtId="188" fontId="13" fillId="0" borderId="0" xfId="0" applyNumberFormat="1" applyFont="1" applyAlignment="1">
      <alignment horizontal="center" vertical="center"/>
    </xf>
    <xf numFmtId="188" fontId="10" fillId="0" borderId="0" xfId="0" applyNumberFormat="1" applyFont="1" applyAlignment="1">
      <alignment horizontal="center" vertical="center"/>
    </xf>
    <xf numFmtId="177" fontId="14" fillId="0" borderId="0" xfId="0" applyNumberFormat="1" applyFont="1" applyAlignment="1">
      <alignment horizontal="center" vertical="center"/>
    </xf>
    <xf numFmtId="188" fontId="14" fillId="0" borderId="0" xfId="0" applyNumberFormat="1" applyFont="1" applyAlignment="1">
      <alignment horizontal="center" vertical="center"/>
    </xf>
    <xf numFmtId="0" fontId="0" fillId="0" borderId="0" xfId="0" applyFont="1" applyBorder="1" applyAlignment="1">
      <alignment vertical="center"/>
    </xf>
    <xf numFmtId="0" fontId="23" fillId="33" borderId="148" xfId="0" applyFont="1" applyFill="1" applyBorder="1" applyAlignment="1" applyProtection="1">
      <alignment horizontal="left" vertical="center"/>
      <protection/>
    </xf>
    <xf numFmtId="0" fontId="23" fillId="33" borderId="88" xfId="0" applyFont="1" applyFill="1" applyBorder="1" applyAlignment="1" quotePrefix="1">
      <alignment horizontal="center" vertical="center"/>
    </xf>
    <xf numFmtId="0" fontId="23" fillId="33" borderId="88" xfId="0" applyNumberFormat="1" applyFont="1" applyFill="1" applyBorder="1" applyAlignment="1" quotePrefix="1">
      <alignment horizontal="center" vertical="center"/>
    </xf>
    <xf numFmtId="0" fontId="23" fillId="33" borderId="89" xfId="0" applyNumberFormat="1" applyFont="1" applyFill="1" applyBorder="1" applyAlignment="1" quotePrefix="1">
      <alignment horizontal="center" vertical="center"/>
    </xf>
    <xf numFmtId="0" fontId="2" fillId="0" borderId="37" xfId="0" applyFont="1" applyBorder="1" applyAlignment="1" applyProtection="1">
      <alignment horizontal="left" vertical="center"/>
      <protection/>
    </xf>
    <xf numFmtId="176" fontId="2" fillId="0" borderId="22" xfId="0" applyNumberFormat="1" applyFont="1" applyBorder="1" applyAlignment="1">
      <alignment horizontal="right" vertical="center"/>
    </xf>
    <xf numFmtId="176" fontId="2" fillId="0" borderId="22" xfId="0" applyNumberFormat="1" applyFont="1" applyFill="1" applyBorder="1" applyAlignment="1">
      <alignment horizontal="right" vertical="center"/>
    </xf>
    <xf numFmtId="176" fontId="2" fillId="0" borderId="0" xfId="42" applyNumberFormat="1" applyFont="1" applyBorder="1" applyAlignment="1">
      <alignment horizontal="right" vertical="center"/>
    </xf>
    <xf numFmtId="176" fontId="2" fillId="0" borderId="0" xfId="42" applyNumberFormat="1" applyFont="1" applyFill="1" applyBorder="1" applyAlignment="1">
      <alignment horizontal="right" vertical="center"/>
    </xf>
    <xf numFmtId="176" fontId="2" fillId="0" borderId="22" xfId="42" applyNumberFormat="1" applyFont="1" applyFill="1" applyBorder="1" applyAlignment="1">
      <alignment horizontal="right" vertical="center"/>
    </xf>
    <xf numFmtId="0" fontId="2" fillId="0" borderId="40" xfId="0" applyFont="1" applyBorder="1" applyAlignment="1" applyProtection="1">
      <alignment horizontal="left" vertical="center"/>
      <protection/>
    </xf>
    <xf numFmtId="176" fontId="2" fillId="0" borderId="10" xfId="0" applyNumberFormat="1" applyFont="1" applyBorder="1" applyAlignment="1">
      <alignment horizontal="right" vertical="center"/>
    </xf>
    <xf numFmtId="176" fontId="2" fillId="0" borderId="10" xfId="42" applyNumberFormat="1" applyFont="1" applyBorder="1" applyAlignment="1">
      <alignment horizontal="right" vertical="center"/>
    </xf>
    <xf numFmtId="176" fontId="2" fillId="0" borderId="10" xfId="42" applyNumberFormat="1" applyFont="1" applyFill="1" applyBorder="1" applyAlignment="1">
      <alignment horizontal="right" vertical="center"/>
    </xf>
    <xf numFmtId="176" fontId="2" fillId="0" borderId="23" xfId="42" applyNumberFormat="1" applyFont="1" applyFill="1" applyBorder="1" applyAlignment="1">
      <alignment horizontal="right" vertical="center"/>
    </xf>
    <xf numFmtId="0" fontId="23" fillId="0" borderId="91" xfId="0" applyFont="1" applyBorder="1" applyAlignment="1" applyProtection="1">
      <alignment horizontal="left" vertical="center"/>
      <protection/>
    </xf>
    <xf numFmtId="176" fontId="23" fillId="0" borderId="25" xfId="0" applyNumberFormat="1" applyFont="1" applyBorder="1" applyAlignment="1">
      <alignment horizontal="right" vertical="center"/>
    </xf>
    <xf numFmtId="176" fontId="23" fillId="0" borderId="25" xfId="42" applyNumberFormat="1" applyFont="1" applyBorder="1" applyAlignment="1">
      <alignment horizontal="right" vertical="center"/>
    </xf>
    <xf numFmtId="176" fontId="23" fillId="0" borderId="25" xfId="42" applyNumberFormat="1" applyFont="1" applyFill="1" applyBorder="1" applyAlignment="1">
      <alignment horizontal="right" vertical="center"/>
    </xf>
    <xf numFmtId="176" fontId="23" fillId="0" borderId="27" xfId="42" applyNumberFormat="1" applyFont="1" applyFill="1" applyBorder="1" applyAlignment="1">
      <alignment horizontal="right" vertical="center"/>
    </xf>
    <xf numFmtId="0" fontId="21" fillId="0" borderId="0" xfId="0" applyFont="1" applyAlignment="1">
      <alignment horizontal="right"/>
    </xf>
    <xf numFmtId="0" fontId="23" fillId="33" borderId="15" xfId="0" applyFont="1" applyFill="1" applyBorder="1" applyAlignment="1" quotePrefix="1">
      <alignment horizontal="center" vertical="center"/>
    </xf>
    <xf numFmtId="174" fontId="23" fillId="33" borderId="67" xfId="0" applyNumberFormat="1" applyFont="1" applyFill="1" applyBorder="1" applyAlignment="1" quotePrefix="1">
      <alignment horizontal="center" vertical="center"/>
    </xf>
    <xf numFmtId="174" fontId="23" fillId="33" borderId="15" xfId="0" applyNumberFormat="1" applyFont="1" applyFill="1" applyBorder="1" applyAlignment="1" quotePrefix="1">
      <alignment horizontal="center" vertical="center"/>
    </xf>
    <xf numFmtId="174" fontId="2" fillId="0" borderId="12" xfId="42" applyNumberFormat="1" applyFont="1" applyBorder="1" applyAlignment="1">
      <alignment horizontal="right" vertical="center"/>
    </xf>
    <xf numFmtId="174" fontId="2" fillId="0" borderId="57" xfId="42" applyNumberFormat="1" applyFont="1" applyBorder="1" applyAlignment="1">
      <alignment horizontal="right" vertical="center"/>
    </xf>
    <xf numFmtId="174" fontId="2" fillId="0" borderId="12" xfId="42" applyNumberFormat="1" applyFont="1" applyFill="1" applyBorder="1" applyAlignment="1">
      <alignment horizontal="right" vertical="center"/>
    </xf>
    <xf numFmtId="174" fontId="2" fillId="0" borderId="13" xfId="42" applyNumberFormat="1" applyFont="1" applyBorder="1" applyAlignment="1">
      <alignment horizontal="right" vertical="center"/>
    </xf>
    <xf numFmtId="174" fontId="2" fillId="0" borderId="65" xfId="42" applyNumberFormat="1" applyFont="1" applyBorder="1" applyAlignment="1">
      <alignment horizontal="right" vertical="center"/>
    </xf>
    <xf numFmtId="174" fontId="2" fillId="0" borderId="13" xfId="42" applyNumberFormat="1" applyFont="1" applyFill="1" applyBorder="1" applyAlignment="1">
      <alignment horizontal="right" vertical="center"/>
    </xf>
    <xf numFmtId="0" fontId="23" fillId="0" borderId="67" xfId="0" applyFont="1" applyBorder="1" applyAlignment="1">
      <alignment vertical="center"/>
    </xf>
    <xf numFmtId="174" fontId="23" fillId="0" borderId="13" xfId="42" applyNumberFormat="1" applyFont="1" applyBorder="1" applyAlignment="1">
      <alignment horizontal="right" vertical="center"/>
    </xf>
    <xf numFmtId="174" fontId="23" fillId="0" borderId="13" xfId="42" applyNumberFormat="1" applyFont="1" applyFill="1" applyBorder="1" applyAlignment="1">
      <alignment horizontal="right" vertical="center"/>
    </xf>
    <xf numFmtId="174" fontId="23" fillId="0" borderId="67" xfId="42" applyNumberFormat="1" applyFont="1" applyFill="1" applyBorder="1" applyAlignment="1">
      <alignment horizontal="right" vertical="center"/>
    </xf>
    <xf numFmtId="43" fontId="2" fillId="0" borderId="22" xfId="0" applyNumberFormat="1" applyFont="1" applyFill="1" applyBorder="1" applyAlignment="1">
      <alignment horizontal="left"/>
    </xf>
    <xf numFmtId="185" fontId="2" fillId="0" borderId="22" xfId="0" applyNumberFormat="1" applyFont="1" applyFill="1" applyBorder="1" applyAlignment="1">
      <alignment horizontal="left"/>
    </xf>
    <xf numFmtId="172" fontId="2" fillId="0" borderId="10" xfId="0" applyNumberFormat="1" applyFont="1" applyFill="1" applyBorder="1" applyAlignment="1">
      <alignment horizontal="center"/>
    </xf>
    <xf numFmtId="0" fontId="13" fillId="0" borderId="33" xfId="0" applyFont="1" applyBorder="1" applyAlignment="1">
      <alignment vertical="center"/>
    </xf>
    <xf numFmtId="0" fontId="8" fillId="0" borderId="0" xfId="0" applyFont="1" applyBorder="1" applyAlignment="1">
      <alignment horizontal="left"/>
    </xf>
    <xf numFmtId="177" fontId="2" fillId="0" borderId="28" xfId="0" applyNumberFormat="1" applyFont="1" applyBorder="1" applyAlignment="1">
      <alignment/>
    </xf>
    <xf numFmtId="177" fontId="2" fillId="0" borderId="0" xfId="0" applyNumberFormat="1" applyFont="1" applyBorder="1" applyAlignment="1">
      <alignment/>
    </xf>
    <xf numFmtId="177" fontId="2" fillId="0" borderId="22" xfId="0" applyNumberFormat="1" applyFont="1" applyBorder="1" applyAlignment="1">
      <alignment/>
    </xf>
    <xf numFmtId="177" fontId="2" fillId="0" borderId="31" xfId="0" applyNumberFormat="1" applyFont="1" applyBorder="1" applyAlignment="1">
      <alignment/>
    </xf>
    <xf numFmtId="177" fontId="2" fillId="0" borderId="25" xfId="0" applyNumberFormat="1" applyFont="1" applyBorder="1" applyAlignment="1">
      <alignment/>
    </xf>
    <xf numFmtId="177" fontId="2" fillId="0" borderId="27" xfId="0" applyNumberFormat="1" applyFont="1" applyBorder="1" applyAlignment="1">
      <alignment/>
    </xf>
    <xf numFmtId="2" fontId="15" fillId="0" borderId="67" xfId="0" applyNumberFormat="1" applyFont="1" applyBorder="1" applyAlignment="1">
      <alignment horizontal="right"/>
    </xf>
    <xf numFmtId="0" fontId="16" fillId="0" borderId="0" xfId="0" applyFont="1" applyFill="1" applyBorder="1" applyAlignment="1">
      <alignment/>
    </xf>
    <xf numFmtId="0" fontId="13" fillId="0" borderId="32" xfId="0" applyFont="1" applyBorder="1" applyAlignment="1">
      <alignment vertical="center"/>
    </xf>
    <xf numFmtId="2" fontId="2" fillId="0" borderId="55" xfId="0" applyNumberFormat="1" applyFont="1" applyBorder="1" applyAlignment="1">
      <alignment vertical="center"/>
    </xf>
    <xf numFmtId="2" fontId="1" fillId="0" borderId="103" xfId="0" applyNumberFormat="1" applyFont="1" applyBorder="1" applyAlignment="1">
      <alignment vertical="center"/>
    </xf>
    <xf numFmtId="0" fontId="2" fillId="0" borderId="11" xfId="0" applyFont="1" applyBorder="1" applyAlignment="1">
      <alignment horizontal="left" vertical="center"/>
    </xf>
    <xf numFmtId="1" fontId="2" fillId="0" borderId="15" xfId="0" applyNumberFormat="1" applyFont="1" applyBorder="1" applyAlignment="1">
      <alignment horizontal="center"/>
    </xf>
    <xf numFmtId="171" fontId="2" fillId="0" borderId="57" xfId="42" applyNumberFormat="1" applyFont="1" applyBorder="1" applyAlignment="1">
      <alignment/>
    </xf>
    <xf numFmtId="171" fontId="2" fillId="0" borderId="12" xfId="42" applyNumberFormat="1" applyFont="1" applyBorder="1" applyAlignment="1">
      <alignment/>
    </xf>
    <xf numFmtId="171" fontId="2" fillId="0" borderId="22" xfId="42" applyNumberFormat="1" applyFont="1" applyFill="1" applyBorder="1" applyAlignment="1">
      <alignment/>
    </xf>
    <xf numFmtId="171" fontId="2" fillId="0" borderId="12" xfId="42" applyNumberFormat="1" applyFont="1" applyFill="1" applyBorder="1" applyAlignment="1">
      <alignment/>
    </xf>
    <xf numFmtId="171" fontId="2" fillId="0" borderId="65" xfId="42" applyNumberFormat="1" applyFont="1" applyBorder="1" applyAlignment="1">
      <alignment/>
    </xf>
    <xf numFmtId="171" fontId="2" fillId="0" borderId="65" xfId="42" applyNumberFormat="1" applyFont="1" applyFill="1" applyBorder="1" applyAlignment="1">
      <alignment/>
    </xf>
    <xf numFmtId="171" fontId="2" fillId="0" borderId="104" xfId="42" applyNumberFormat="1" applyFont="1" applyFill="1" applyBorder="1" applyAlignment="1">
      <alignment/>
    </xf>
    <xf numFmtId="171" fontId="23" fillId="0" borderId="92" xfId="42" applyNumberFormat="1" applyFont="1" applyBorder="1" applyAlignment="1">
      <alignment horizontal="center" vertical="center"/>
    </xf>
    <xf numFmtId="171" fontId="23" fillId="0" borderId="26" xfId="42" applyNumberFormat="1" applyFont="1" applyBorder="1" applyAlignment="1">
      <alignment horizontal="center" vertical="center"/>
    </xf>
    <xf numFmtId="171" fontId="23" fillId="0" borderId="26" xfId="42" applyNumberFormat="1" applyFont="1" applyFill="1" applyBorder="1" applyAlignment="1">
      <alignment horizontal="center" vertical="center"/>
    </xf>
    <xf numFmtId="171" fontId="23" fillId="0" borderId="27" xfId="42" applyNumberFormat="1" applyFont="1" applyFill="1" applyBorder="1" applyAlignment="1">
      <alignment horizontal="center" vertical="center"/>
    </xf>
    <xf numFmtId="2" fontId="15" fillId="0" borderId="67" xfId="0" applyNumberFormat="1" applyFont="1" applyBorder="1" applyAlignment="1" quotePrefix="1">
      <alignment horizontal="right"/>
    </xf>
    <xf numFmtId="2" fontId="15" fillId="0" borderId="67" xfId="0" applyNumberFormat="1" applyFont="1" applyFill="1" applyBorder="1" applyAlignment="1">
      <alignment horizontal="right" vertical="center"/>
    </xf>
    <xf numFmtId="1" fontId="15" fillId="0" borderId="67" xfId="0" applyNumberFormat="1" applyFont="1" applyBorder="1" applyAlignment="1">
      <alignment horizontal="right"/>
    </xf>
    <xf numFmtId="2" fontId="2" fillId="0" borderId="22" xfId="0" applyNumberFormat="1" applyFont="1" applyFill="1" applyBorder="1" applyAlignment="1" quotePrefix="1">
      <alignment horizontal="center"/>
    </xf>
    <xf numFmtId="2" fontId="2" fillId="0" borderId="0" xfId="0" applyNumberFormat="1" applyFont="1" applyFill="1" applyBorder="1" applyAlignment="1" quotePrefix="1">
      <alignment horizontal="center"/>
    </xf>
    <xf numFmtId="0" fontId="2" fillId="0" borderId="0" xfId="0" applyFont="1" applyBorder="1" applyAlignment="1">
      <alignment vertical="top" wrapText="1"/>
    </xf>
    <xf numFmtId="0" fontId="2" fillId="0" borderId="69" xfId="0" applyFont="1" applyBorder="1" applyAlignment="1">
      <alignment/>
    </xf>
    <xf numFmtId="175" fontId="2" fillId="0" borderId="0" xfId="0" applyNumberFormat="1" applyFont="1" applyFill="1" applyAlignment="1">
      <alignment/>
    </xf>
    <xf numFmtId="184" fontId="2" fillId="0" borderId="22" xfId="0" applyNumberFormat="1" applyFont="1" applyFill="1" applyBorder="1" applyAlignment="1">
      <alignment horizontal="right"/>
    </xf>
    <xf numFmtId="0" fontId="23" fillId="0" borderId="0" xfId="0" applyFont="1" applyFill="1" applyBorder="1" applyAlignment="1">
      <alignment horizontal="center" vertical="center"/>
    </xf>
    <xf numFmtId="43" fontId="23" fillId="0" borderId="0" xfId="0" applyNumberFormat="1" applyFont="1" applyFill="1" applyBorder="1" applyAlignment="1">
      <alignment vertical="center"/>
    </xf>
    <xf numFmtId="0" fontId="2" fillId="0" borderId="92" xfId="0" applyFont="1" applyBorder="1" applyAlignment="1">
      <alignment/>
    </xf>
    <xf numFmtId="174" fontId="2" fillId="0" borderId="93" xfId="0" applyNumberFormat="1" applyFont="1" applyFill="1" applyBorder="1" applyAlignment="1" applyProtection="1">
      <alignment vertical="center"/>
      <protection/>
    </xf>
    <xf numFmtId="174" fontId="2" fillId="0" borderId="26" xfId="0" applyNumberFormat="1" applyFont="1" applyFill="1" applyBorder="1" applyAlignment="1" applyProtection="1">
      <alignment vertical="center"/>
      <protection/>
    </xf>
    <xf numFmtId="174" fontId="2" fillId="0" borderId="92" xfId="0" applyNumberFormat="1" applyFont="1" applyFill="1" applyBorder="1" applyAlignment="1" applyProtection="1">
      <alignment horizontal="center" vertical="center"/>
      <protection/>
    </xf>
    <xf numFmtId="172" fontId="2" fillId="0" borderId="93" xfId="0" applyNumberFormat="1" applyFont="1" applyBorder="1" applyAlignment="1">
      <alignment/>
    </xf>
    <xf numFmtId="1" fontId="2" fillId="0" borderId="26" xfId="0" applyNumberFormat="1" applyFont="1" applyBorder="1" applyAlignment="1">
      <alignment/>
    </xf>
    <xf numFmtId="2" fontId="2" fillId="0" borderId="73" xfId="0" applyNumberFormat="1" applyFont="1" applyBorder="1" applyAlignment="1" quotePrefix="1">
      <alignment horizontal="center" vertical="center"/>
    </xf>
    <xf numFmtId="2" fontId="2" fillId="0" borderId="73" xfId="0" applyNumberFormat="1" applyFont="1" applyBorder="1" applyAlignment="1">
      <alignment horizontal="center" vertical="center"/>
    </xf>
    <xf numFmtId="2" fontId="2" fillId="0" borderId="75" xfId="0" applyNumberFormat="1" applyFont="1" applyBorder="1" applyAlignment="1">
      <alignment horizontal="center" vertical="center"/>
    </xf>
    <xf numFmtId="2" fontId="2" fillId="0" borderId="80" xfId="0" applyNumberFormat="1" applyFont="1" applyBorder="1" applyAlignment="1">
      <alignment horizontal="center" vertical="center"/>
    </xf>
    <xf numFmtId="172" fontId="2" fillId="0" borderId="23" xfId="0" applyNumberFormat="1" applyFont="1" applyBorder="1" applyAlignment="1">
      <alignment horizontal="center"/>
    </xf>
    <xf numFmtId="172" fontId="2" fillId="0" borderId="62" xfId="0" applyNumberFormat="1" applyFont="1" applyBorder="1" applyAlignment="1">
      <alignment horizontal="center"/>
    </xf>
    <xf numFmtId="172" fontId="2" fillId="0" borderId="33" xfId="0" applyNumberFormat="1" applyFont="1" applyBorder="1" applyAlignment="1">
      <alignment horizontal="center"/>
    </xf>
    <xf numFmtId="172" fontId="2" fillId="0" borderId="70" xfId="0" applyNumberFormat="1" applyFont="1" applyBorder="1" applyAlignment="1">
      <alignment horizontal="center"/>
    </xf>
    <xf numFmtId="172" fontId="1" fillId="33" borderId="70" xfId="0" applyNumberFormat="1" applyFont="1" applyFill="1" applyBorder="1" applyAlignment="1">
      <alignment horizontal="center"/>
    </xf>
    <xf numFmtId="172" fontId="2" fillId="0" borderId="24" xfId="0" applyNumberFormat="1" applyFont="1" applyBorder="1" applyAlignment="1">
      <alignment horizontal="center"/>
    </xf>
    <xf numFmtId="172" fontId="2" fillId="0" borderId="0" xfId="0" applyNumberFormat="1" applyFont="1" applyAlignment="1">
      <alignment horizontal="center"/>
    </xf>
    <xf numFmtId="176" fontId="1" fillId="0" borderId="22" xfId="0" applyNumberFormat="1" applyFont="1" applyBorder="1" applyAlignment="1" applyProtection="1">
      <alignment horizontal="center" vertical="center"/>
      <protection/>
    </xf>
    <xf numFmtId="176" fontId="1" fillId="0" borderId="22" xfId="0" applyNumberFormat="1" applyFont="1" applyFill="1" applyBorder="1" applyAlignment="1">
      <alignment horizontal="center" vertical="center"/>
    </xf>
    <xf numFmtId="176" fontId="1" fillId="0" borderId="27" xfId="0" applyNumberFormat="1" applyFont="1" applyFill="1" applyBorder="1" applyAlignment="1">
      <alignment horizontal="center" vertical="center"/>
    </xf>
    <xf numFmtId="172" fontId="12" fillId="0" borderId="0" xfId="0" applyNumberFormat="1" applyFont="1" applyBorder="1" applyAlignment="1">
      <alignment/>
    </xf>
    <xf numFmtId="0" fontId="23" fillId="33" borderId="63" xfId="0" applyFont="1" applyFill="1" applyBorder="1" applyAlignment="1">
      <alignment vertical="center"/>
    </xf>
    <xf numFmtId="0" fontId="23" fillId="33" borderId="58" xfId="0" applyFont="1" applyFill="1" applyBorder="1" applyAlignment="1">
      <alignment vertical="center"/>
    </xf>
    <xf numFmtId="0" fontId="23" fillId="33" borderId="91" xfId="0" applyFont="1" applyFill="1" applyBorder="1" applyAlignment="1">
      <alignment horizontal="center" vertical="center"/>
    </xf>
    <xf numFmtId="0" fontId="23" fillId="33" borderId="92" xfId="0" applyFont="1" applyFill="1" applyBorder="1" applyAlignment="1">
      <alignment horizontal="center" vertical="center"/>
    </xf>
    <xf numFmtId="0" fontId="23" fillId="33" borderId="116" xfId="0" applyFont="1" applyFill="1" applyBorder="1" applyAlignment="1">
      <alignment horizontal="center" vertical="center"/>
    </xf>
    <xf numFmtId="0" fontId="23" fillId="33" borderId="38" xfId="0" applyFont="1" applyFill="1" applyBorder="1" applyAlignment="1">
      <alignment horizontal="center" vertical="center"/>
    </xf>
    <xf numFmtId="0" fontId="23" fillId="33" borderId="33" xfId="0" applyFont="1" applyFill="1" applyBorder="1" applyAlignment="1">
      <alignment horizontal="center" vertical="center"/>
    </xf>
    <xf numFmtId="0" fontId="12" fillId="0" borderId="41" xfId="0" applyFont="1" applyBorder="1" applyAlignment="1">
      <alignment/>
    </xf>
    <xf numFmtId="172" fontId="12" fillId="0" borderId="57" xfId="0" applyNumberFormat="1" applyFont="1" applyBorder="1" applyAlignment="1">
      <alignment/>
    </xf>
    <xf numFmtId="183" fontId="12" fillId="0" borderId="57" xfId="0" applyNumberFormat="1" applyFont="1" applyBorder="1" applyAlignment="1">
      <alignment horizontal="center"/>
    </xf>
    <xf numFmtId="183" fontId="12" fillId="0" borderId="106" xfId="0" applyNumberFormat="1" applyFont="1" applyBorder="1" applyAlignment="1">
      <alignment horizontal="center"/>
    </xf>
    <xf numFmtId="172" fontId="12" fillId="0" borderId="37" xfId="0" applyNumberFormat="1" applyFont="1" applyBorder="1" applyAlignment="1">
      <alignment horizontal="center"/>
    </xf>
    <xf numFmtId="0" fontId="23" fillId="0" borderId="58" xfId="0" applyFont="1" applyBorder="1" applyAlignment="1">
      <alignment/>
    </xf>
    <xf numFmtId="172" fontId="23" fillId="0" borderId="92" xfId="0" applyNumberFormat="1" applyFont="1" applyBorder="1" applyAlignment="1">
      <alignment/>
    </xf>
    <xf numFmtId="172" fontId="23" fillId="0" borderId="116" xfId="0" applyNumberFormat="1" applyFont="1" applyBorder="1" applyAlignment="1">
      <alignment horizontal="right"/>
    </xf>
    <xf numFmtId="183" fontId="23" fillId="0" borderId="92" xfId="0" applyNumberFormat="1" applyFont="1" applyBorder="1" applyAlignment="1">
      <alignment horizontal="center"/>
    </xf>
    <xf numFmtId="183" fontId="23" fillId="0" borderId="116" xfId="0" applyNumberFormat="1" applyFont="1" applyBorder="1" applyAlignment="1">
      <alignment horizontal="center"/>
    </xf>
    <xf numFmtId="172" fontId="23" fillId="0" borderId="91" xfId="0" applyNumberFormat="1" applyFont="1" applyBorder="1" applyAlignment="1">
      <alignment horizontal="center"/>
    </xf>
    <xf numFmtId="172" fontId="23" fillId="0" borderId="27" xfId="0" applyNumberFormat="1" applyFont="1" applyBorder="1" applyAlignment="1">
      <alignment horizontal="center"/>
    </xf>
    <xf numFmtId="172" fontId="12" fillId="0" borderId="0" xfId="0" applyNumberFormat="1" applyFont="1" applyAlignment="1">
      <alignment/>
    </xf>
    <xf numFmtId="172" fontId="12" fillId="0" borderId="69" xfId="0" applyNumberFormat="1" applyFont="1" applyFill="1" applyBorder="1" applyAlignment="1">
      <alignment horizontal="center"/>
    </xf>
    <xf numFmtId="171" fontId="2" fillId="0" borderId="22" xfId="42" applyNumberFormat="1" applyFont="1" applyFill="1" applyBorder="1" applyAlignment="1">
      <alignment horizontal="right"/>
    </xf>
    <xf numFmtId="172" fontId="2" fillId="0" borderId="0" xfId="0" applyNumberFormat="1" applyFont="1" applyFill="1" applyAlignment="1">
      <alignment/>
    </xf>
    <xf numFmtId="0" fontId="1" fillId="33" borderId="66" xfId="0" applyFont="1" applyFill="1" applyBorder="1" applyAlignment="1">
      <alignment horizontal="center" vertical="center"/>
    </xf>
    <xf numFmtId="0" fontId="2" fillId="0" borderId="69" xfId="0" applyFont="1" applyFill="1" applyBorder="1" applyAlignment="1" quotePrefix="1">
      <alignment horizontal="left"/>
    </xf>
    <xf numFmtId="174" fontId="2" fillId="0" borderId="0" xfId="0" applyNumberFormat="1" applyFont="1" applyFill="1" applyBorder="1" applyAlignment="1">
      <alignment/>
    </xf>
    <xf numFmtId="0" fontId="23" fillId="33" borderId="15" xfId="0" applyFont="1" applyFill="1" applyBorder="1" applyAlignment="1" quotePrefix="1">
      <alignment horizontal="center"/>
    </xf>
    <xf numFmtId="0" fontId="2" fillId="0" borderId="0" xfId="0" applyFont="1" applyFill="1" applyAlignment="1">
      <alignment vertical="center"/>
    </xf>
    <xf numFmtId="0" fontId="1" fillId="33" borderId="15" xfId="0" applyFont="1" applyFill="1" applyBorder="1" applyAlignment="1">
      <alignment horizontal="center" vertical="center"/>
    </xf>
    <xf numFmtId="172" fontId="1" fillId="33" borderId="65" xfId="0" applyNumberFormat="1" applyFont="1" applyFill="1" applyBorder="1" applyAlignment="1">
      <alignment horizontal="center"/>
    </xf>
    <xf numFmtId="172" fontId="1" fillId="33" borderId="124" xfId="0" applyNumberFormat="1" applyFont="1" applyFill="1" applyBorder="1" applyAlignment="1">
      <alignment horizontal="center"/>
    </xf>
    <xf numFmtId="172" fontId="1" fillId="33" borderId="134" xfId="0" applyNumberFormat="1" applyFont="1" applyFill="1" applyBorder="1" applyAlignment="1">
      <alignment horizontal="center"/>
    </xf>
    <xf numFmtId="0" fontId="1" fillId="33" borderId="90" xfId="0" applyFont="1" applyFill="1" applyBorder="1" applyAlignment="1">
      <alignment horizontal="center"/>
    </xf>
    <xf numFmtId="0" fontId="2" fillId="0" borderId="54" xfId="0" applyFont="1" applyBorder="1" applyAlignment="1">
      <alignment horizontal="right" vertical="center" wrapText="1"/>
    </xf>
    <xf numFmtId="0" fontId="2" fillId="0" borderId="103" xfId="0" applyFont="1" applyBorder="1" applyAlignment="1">
      <alignment horizontal="right" vertical="center"/>
    </xf>
    <xf numFmtId="0" fontId="12" fillId="0" borderId="102" xfId="0" applyFont="1" applyBorder="1" applyAlignment="1">
      <alignment horizontal="left" vertical="center" indent="1"/>
    </xf>
    <xf numFmtId="172" fontId="12" fillId="0" borderId="105" xfId="0" applyNumberFormat="1" applyFont="1" applyFill="1" applyBorder="1" applyAlignment="1">
      <alignment horizontal="right" vertical="center"/>
    </xf>
    <xf numFmtId="172" fontId="12" fillId="0" borderId="55" xfId="0" applyNumberFormat="1" applyFont="1" applyFill="1" applyBorder="1" applyAlignment="1">
      <alignment horizontal="right" vertical="center"/>
    </xf>
    <xf numFmtId="172" fontId="12" fillId="0" borderId="57" xfId="0" applyNumberFormat="1" applyFont="1" applyFill="1" applyBorder="1" applyAlignment="1">
      <alignment horizontal="right" vertical="center"/>
    </xf>
    <xf numFmtId="172" fontId="2" fillId="0" borderId="55" xfId="0" applyNumberFormat="1" applyFont="1" applyBorder="1" applyAlignment="1">
      <alignment horizontal="right" vertical="center"/>
    </xf>
    <xf numFmtId="172" fontId="2" fillId="0" borderId="59" xfId="0" applyNumberFormat="1" applyFont="1" applyBorder="1" applyAlignment="1">
      <alignment horizontal="right" vertical="center"/>
    </xf>
    <xf numFmtId="172" fontId="12" fillId="0" borderId="12" xfId="0" applyNumberFormat="1" applyFont="1" applyFill="1" applyBorder="1" applyAlignment="1">
      <alignment horizontal="center" vertical="center"/>
    </xf>
    <xf numFmtId="172" fontId="12" fillId="0" borderId="55" xfId="0" applyNumberFormat="1" applyFont="1" applyBorder="1" applyAlignment="1">
      <alignment horizontal="center" vertical="center"/>
    </xf>
    <xf numFmtId="172" fontId="12" fillId="0" borderId="59" xfId="0" applyNumberFormat="1" applyFont="1" applyBorder="1" applyAlignment="1">
      <alignment horizontal="center" vertical="center"/>
    </xf>
    <xf numFmtId="172" fontId="12" fillId="0" borderId="90" xfId="0" applyNumberFormat="1" applyFont="1" applyFill="1" applyBorder="1" applyAlignment="1">
      <alignment horizontal="center" vertical="center"/>
    </xf>
    <xf numFmtId="172" fontId="12" fillId="0" borderId="38" xfId="0" applyNumberFormat="1" applyFont="1" applyFill="1" applyBorder="1" applyAlignment="1">
      <alignment horizontal="center" vertical="center"/>
    </xf>
    <xf numFmtId="0" fontId="1" fillId="33" borderId="64" xfId="0" applyFont="1" applyFill="1" applyBorder="1" applyAlignment="1">
      <alignment horizontal="center"/>
    </xf>
    <xf numFmtId="176" fontId="2" fillId="0" borderId="0" xfId="0" applyNumberFormat="1" applyFont="1" applyFill="1" applyAlignment="1">
      <alignment/>
    </xf>
    <xf numFmtId="0" fontId="12" fillId="0" borderId="0" xfId="0" applyFont="1" applyFill="1" applyAlignment="1">
      <alignment/>
    </xf>
    <xf numFmtId="0" fontId="23" fillId="33" borderId="85" xfId="0" applyFont="1" applyFill="1" applyBorder="1" applyAlignment="1">
      <alignment/>
    </xf>
    <xf numFmtId="0" fontId="23" fillId="33" borderId="69" xfId="0" applyFont="1" applyFill="1" applyBorder="1" applyAlignment="1">
      <alignment/>
    </xf>
    <xf numFmtId="0" fontId="23" fillId="33" borderId="40" xfId="0" applyFont="1" applyFill="1" applyBorder="1" applyAlignment="1">
      <alignment/>
    </xf>
    <xf numFmtId="0" fontId="23" fillId="33" borderId="10" xfId="0" applyFont="1" applyFill="1" applyBorder="1" applyAlignment="1">
      <alignment/>
    </xf>
    <xf numFmtId="0" fontId="23" fillId="33" borderId="90" xfId="0" applyFont="1" applyFill="1" applyBorder="1" applyAlignment="1" quotePrefix="1">
      <alignment horizontal="center"/>
    </xf>
    <xf numFmtId="0" fontId="23" fillId="33" borderId="67" xfId="0" applyFont="1" applyFill="1" applyBorder="1" applyAlignment="1" quotePrefix="1">
      <alignment horizontal="center"/>
    </xf>
    <xf numFmtId="0" fontId="23" fillId="33" borderId="22" xfId="0" applyFont="1" applyFill="1" applyBorder="1" applyAlignment="1">
      <alignment horizontal="center"/>
    </xf>
    <xf numFmtId="0" fontId="23" fillId="33" borderId="101" xfId="0" applyFont="1" applyFill="1" applyBorder="1" applyAlignment="1">
      <alignment/>
    </xf>
    <xf numFmtId="0" fontId="12" fillId="0" borderId="105" xfId="0" applyFont="1" applyBorder="1" applyAlignment="1">
      <alignment/>
    </xf>
    <xf numFmtId="0" fontId="23" fillId="0" borderId="56" xfId="0" applyFont="1" applyBorder="1" applyAlignment="1" applyProtection="1">
      <alignment horizontal="left"/>
      <protection/>
    </xf>
    <xf numFmtId="172" fontId="23" fillId="0" borderId="105" xfId="0" applyNumberFormat="1" applyFont="1" applyBorder="1" applyAlignment="1">
      <alignment horizontal="right"/>
    </xf>
    <xf numFmtId="172" fontId="23" fillId="0" borderId="55" xfId="0" applyNumberFormat="1" applyFont="1" applyBorder="1" applyAlignment="1">
      <alignment horizontal="right"/>
    </xf>
    <xf numFmtId="172" fontId="23" fillId="0" borderId="59" xfId="0" applyNumberFormat="1" applyFont="1" applyFill="1" applyBorder="1" applyAlignment="1">
      <alignment horizontal="right"/>
    </xf>
    <xf numFmtId="172" fontId="23" fillId="0" borderId="11" xfId="0" applyNumberFormat="1" applyFont="1" applyBorder="1" applyAlignment="1">
      <alignment horizontal="center"/>
    </xf>
    <xf numFmtId="172" fontId="23" fillId="0" borderId="55" xfId="0" applyNumberFormat="1" applyFont="1" applyBorder="1" applyAlignment="1">
      <alignment horizontal="center"/>
    </xf>
    <xf numFmtId="172" fontId="23" fillId="0" borderId="59" xfId="0" applyNumberFormat="1" applyFont="1" applyBorder="1" applyAlignment="1">
      <alignment horizontal="center"/>
    </xf>
    <xf numFmtId="175" fontId="12" fillId="0" borderId="37" xfId="0" applyNumberFormat="1" applyFont="1" applyBorder="1" applyAlignment="1">
      <alignment horizontal="left"/>
    </xf>
    <xf numFmtId="172" fontId="12" fillId="0" borderId="54" xfId="0" applyNumberFormat="1" applyFont="1" applyBorder="1" applyAlignment="1">
      <alignment/>
    </xf>
    <xf numFmtId="172" fontId="12" fillId="0" borderId="37" xfId="0" applyNumberFormat="1" applyFont="1" applyBorder="1" applyAlignment="1">
      <alignment horizontal="right"/>
    </xf>
    <xf numFmtId="172" fontId="12" fillId="0" borderId="57" xfId="0" applyNumberFormat="1" applyFont="1" applyBorder="1" applyAlignment="1">
      <alignment horizontal="right"/>
    </xf>
    <xf numFmtId="172" fontId="12" fillId="0" borderId="12" xfId="0" applyNumberFormat="1" applyFont="1" applyBorder="1" applyAlignment="1">
      <alignment horizontal="center"/>
    </xf>
    <xf numFmtId="172" fontId="12" fillId="0" borderId="57" xfId="0" applyNumberFormat="1" applyFont="1" applyBorder="1" applyAlignment="1">
      <alignment horizontal="center"/>
    </xf>
    <xf numFmtId="172" fontId="12" fillId="0" borderId="106" xfId="0" applyNumberFormat="1" applyFont="1" applyBorder="1" applyAlignment="1">
      <alignment horizontal="center"/>
    </xf>
    <xf numFmtId="172" fontId="23" fillId="0" borderId="37" xfId="0" applyNumberFormat="1" applyFont="1" applyBorder="1" applyAlignment="1">
      <alignment horizontal="right"/>
    </xf>
    <xf numFmtId="172" fontId="23" fillId="0" borderId="57" xfId="0" applyNumberFormat="1" applyFont="1" applyBorder="1" applyAlignment="1">
      <alignment horizontal="right"/>
    </xf>
    <xf numFmtId="172" fontId="23" fillId="0" borderId="106" xfId="0" applyNumberFormat="1" applyFont="1" applyFill="1" applyBorder="1" applyAlignment="1">
      <alignment horizontal="right"/>
    </xf>
    <xf numFmtId="172" fontId="23" fillId="0" borderId="12" xfId="0" applyNumberFormat="1" applyFont="1" applyBorder="1" applyAlignment="1">
      <alignment horizontal="center"/>
    </xf>
    <xf numFmtId="172" fontId="23" fillId="0" borderId="57" xfId="0" applyNumberFormat="1" applyFont="1" applyBorder="1" applyAlignment="1">
      <alignment horizontal="center"/>
    </xf>
    <xf numFmtId="172" fontId="23" fillId="0" borderId="106" xfId="0" applyNumberFormat="1" applyFont="1" applyBorder="1" applyAlignment="1">
      <alignment horizontal="center"/>
    </xf>
    <xf numFmtId="0" fontId="38" fillId="0" borderId="0" xfId="0" applyFont="1" applyBorder="1" applyAlignment="1" applyProtection="1">
      <alignment horizontal="left"/>
      <protection/>
    </xf>
    <xf numFmtId="0" fontId="12" fillId="0" borderId="91" xfId="0" applyFont="1" applyBorder="1" applyAlignment="1">
      <alignment/>
    </xf>
    <xf numFmtId="0" fontId="23" fillId="0" borderId="25" xfId="0" applyFont="1" applyBorder="1" applyAlignment="1" applyProtection="1">
      <alignment horizontal="left"/>
      <protection/>
    </xf>
    <xf numFmtId="172" fontId="23" fillId="0" borderId="91" xfId="0" applyNumberFormat="1" applyFont="1" applyBorder="1" applyAlignment="1">
      <alignment horizontal="right"/>
    </xf>
    <xf numFmtId="172" fontId="23" fillId="0" borderId="92" xfId="0" applyNumberFormat="1" applyFont="1" applyBorder="1" applyAlignment="1">
      <alignment horizontal="right"/>
    </xf>
    <xf numFmtId="172" fontId="23" fillId="0" borderId="116" xfId="0" applyNumberFormat="1" applyFont="1" applyFill="1" applyBorder="1" applyAlignment="1">
      <alignment horizontal="right"/>
    </xf>
    <xf numFmtId="172" fontId="23" fillId="0" borderId="26" xfId="0" applyNumberFormat="1" applyFont="1" applyBorder="1" applyAlignment="1">
      <alignment horizontal="center"/>
    </xf>
    <xf numFmtId="172" fontId="23" fillId="0" borderId="92" xfId="0" applyNumberFormat="1" applyFont="1" applyBorder="1" applyAlignment="1">
      <alignment horizontal="center"/>
    </xf>
    <xf numFmtId="172" fontId="23" fillId="0" borderId="116" xfId="0" applyNumberFormat="1" applyFont="1" applyBorder="1" applyAlignment="1">
      <alignment horizontal="center"/>
    </xf>
    <xf numFmtId="0" fontId="12" fillId="0" borderId="0" xfId="0" applyFont="1" applyAlignment="1" quotePrefix="1">
      <alignment horizontal="left"/>
    </xf>
    <xf numFmtId="0" fontId="12" fillId="0" borderId="0" xfId="0" applyFont="1" applyAlignment="1">
      <alignment horizontal="left"/>
    </xf>
    <xf numFmtId="0" fontId="11" fillId="33" borderId="85" xfId="0" applyFont="1" applyFill="1" applyBorder="1" applyAlignment="1">
      <alignment horizontal="left"/>
    </xf>
    <xf numFmtId="0" fontId="11" fillId="33" borderId="96" xfId="0" applyFont="1" applyFill="1" applyBorder="1" applyAlignment="1">
      <alignment/>
    </xf>
    <xf numFmtId="0" fontId="11" fillId="33" borderId="40" xfId="0" applyFont="1" applyFill="1" applyBorder="1" applyAlignment="1">
      <alignment horizontal="left"/>
    </xf>
    <xf numFmtId="0" fontId="11" fillId="33" borderId="104" xfId="0" applyFont="1" applyFill="1" applyBorder="1" applyAlignment="1">
      <alignment/>
    </xf>
    <xf numFmtId="0" fontId="11" fillId="33" borderId="90" xfId="0" applyFont="1" applyFill="1" applyBorder="1" applyAlignment="1" quotePrefix="1">
      <alignment horizontal="center"/>
    </xf>
    <xf numFmtId="0" fontId="11" fillId="33" borderId="67" xfId="0" applyFont="1" applyFill="1" applyBorder="1" applyAlignment="1" quotePrefix="1">
      <alignment horizontal="center"/>
    </xf>
    <xf numFmtId="0" fontId="11" fillId="33" borderId="22" xfId="0" applyFont="1" applyFill="1" applyBorder="1" applyAlignment="1">
      <alignment horizontal="center"/>
    </xf>
    <xf numFmtId="0" fontId="11" fillId="33" borderId="15" xfId="0" applyFont="1" applyFill="1" applyBorder="1" applyAlignment="1" quotePrefix="1">
      <alignment horizontal="center"/>
    </xf>
    <xf numFmtId="0" fontId="11" fillId="33" borderId="101" xfId="0" applyFont="1" applyFill="1" applyBorder="1" applyAlignment="1">
      <alignment/>
    </xf>
    <xf numFmtId="0" fontId="15" fillId="0" borderId="37" xfId="0" applyFont="1" applyBorder="1" applyAlignment="1">
      <alignment horizontal="left"/>
    </xf>
    <xf numFmtId="0" fontId="11" fillId="0" borderId="59" xfId="0" applyFont="1" applyBorder="1" applyAlignment="1" applyProtection="1">
      <alignment horizontal="left"/>
      <protection/>
    </xf>
    <xf numFmtId="172" fontId="11" fillId="0" borderId="105" xfId="0" applyNumberFormat="1" applyFont="1" applyBorder="1" applyAlignment="1">
      <alignment/>
    </xf>
    <xf numFmtId="172" fontId="11" fillId="0" borderId="55" xfId="0" applyNumberFormat="1" applyFont="1" applyBorder="1" applyAlignment="1">
      <alignment/>
    </xf>
    <xf numFmtId="172" fontId="11" fillId="0" borderId="59" xfId="0" applyNumberFormat="1" applyFont="1" applyFill="1" applyBorder="1" applyAlignment="1">
      <alignment/>
    </xf>
    <xf numFmtId="172" fontId="11" fillId="0" borderId="11" xfId="0" applyNumberFormat="1" applyFont="1" applyBorder="1" applyAlignment="1">
      <alignment horizontal="center"/>
    </xf>
    <xf numFmtId="172" fontId="11" fillId="0" borderId="55" xfId="0" applyNumberFormat="1" applyFont="1" applyBorder="1" applyAlignment="1">
      <alignment horizontal="center"/>
    </xf>
    <xf numFmtId="172" fontId="11" fillId="0" borderId="59" xfId="0" applyNumberFormat="1" applyFont="1" applyBorder="1" applyAlignment="1">
      <alignment horizontal="center"/>
    </xf>
    <xf numFmtId="175" fontId="15" fillId="0" borderId="37" xfId="0" applyNumberFormat="1" applyFont="1" applyBorder="1" applyAlignment="1">
      <alignment horizontal="left"/>
    </xf>
    <xf numFmtId="0" fontId="15" fillId="0" borderId="106" xfId="0" applyFont="1" applyBorder="1" applyAlignment="1" applyProtection="1" quotePrefix="1">
      <alignment horizontal="left"/>
      <protection/>
    </xf>
    <xf numFmtId="172" fontId="15" fillId="0" borderId="37" xfId="0" applyNumberFormat="1" applyFont="1" applyBorder="1" applyAlignment="1">
      <alignment/>
    </xf>
    <xf numFmtId="172" fontId="15" fillId="0" borderId="57" xfId="0" applyNumberFormat="1" applyFont="1" applyBorder="1" applyAlignment="1">
      <alignment/>
    </xf>
    <xf numFmtId="172" fontId="15" fillId="0" borderId="106" xfId="0" applyNumberFormat="1" applyFont="1" applyFill="1" applyBorder="1" applyAlignment="1">
      <alignment/>
    </xf>
    <xf numFmtId="172" fontId="15" fillId="0" borderId="57" xfId="0" applyNumberFormat="1" applyFont="1" applyBorder="1" applyAlignment="1">
      <alignment horizontal="center"/>
    </xf>
    <xf numFmtId="172" fontId="15" fillId="0" borderId="106" xfId="0" applyNumberFormat="1" applyFont="1" applyBorder="1" applyAlignment="1">
      <alignment horizontal="center"/>
    </xf>
    <xf numFmtId="0" fontId="15" fillId="0" borderId="106" xfId="0" applyFont="1" applyBorder="1" applyAlignment="1">
      <alignment/>
    </xf>
    <xf numFmtId="0" fontId="11" fillId="0" borderId="106" xfId="0" applyFont="1" applyBorder="1" applyAlignment="1" applyProtection="1">
      <alignment horizontal="left"/>
      <protection/>
    </xf>
    <xf numFmtId="172" fontId="11" fillId="0" borderId="37" xfId="0" applyNumberFormat="1" applyFont="1" applyBorder="1" applyAlignment="1">
      <alignment/>
    </xf>
    <xf numFmtId="172" fontId="11" fillId="0" borderId="57" xfId="0" applyNumberFormat="1" applyFont="1" applyBorder="1" applyAlignment="1">
      <alignment/>
    </xf>
    <xf numFmtId="172" fontId="11" fillId="0" borderId="106" xfId="0" applyNumberFormat="1" applyFont="1" applyBorder="1" applyAlignment="1">
      <alignment/>
    </xf>
    <xf numFmtId="172" fontId="11" fillId="0" borderId="12" xfId="0" applyNumberFormat="1" applyFont="1" applyBorder="1" applyAlignment="1">
      <alignment horizontal="center"/>
    </xf>
    <xf numFmtId="172" fontId="11" fillId="0" borderId="57" xfId="0" applyNumberFormat="1" applyFont="1" applyBorder="1" applyAlignment="1">
      <alignment horizontal="center"/>
    </xf>
    <xf numFmtId="172" fontId="11" fillId="0" borderId="106" xfId="0" applyNumberFormat="1" applyFont="1" applyBorder="1" applyAlignment="1">
      <alignment horizontal="center"/>
    </xf>
    <xf numFmtId="172" fontId="11" fillId="0" borderId="106" xfId="0" applyNumberFormat="1" applyFont="1" applyFill="1" applyBorder="1" applyAlignment="1">
      <alignment/>
    </xf>
    <xf numFmtId="0" fontId="15" fillId="0" borderId="91" xfId="0" applyFont="1" applyBorder="1" applyAlignment="1">
      <alignment horizontal="left"/>
    </xf>
    <xf numFmtId="0" fontId="11" fillId="0" borderId="116" xfId="0" applyFont="1" applyBorder="1" applyAlignment="1" applyProtection="1" quotePrefix="1">
      <alignment horizontal="left"/>
      <protection/>
    </xf>
    <xf numFmtId="172" fontId="11" fillId="0" borderId="91" xfId="0" applyNumberFormat="1" applyFont="1" applyBorder="1" applyAlignment="1">
      <alignment/>
    </xf>
    <xf numFmtId="172" fontId="11" fillId="0" borderId="92" xfId="0" applyNumberFormat="1" applyFont="1" applyBorder="1" applyAlignment="1">
      <alignment/>
    </xf>
    <xf numFmtId="172" fontId="11" fillId="0" borderId="116" xfId="0" applyNumberFormat="1" applyFont="1" applyFill="1" applyBorder="1" applyAlignment="1">
      <alignment/>
    </xf>
    <xf numFmtId="172" fontId="11" fillId="0" borderId="26" xfId="0" applyNumberFormat="1" applyFont="1" applyBorder="1" applyAlignment="1">
      <alignment horizontal="center"/>
    </xf>
    <xf numFmtId="172" fontId="11" fillId="0" borderId="92" xfId="0" applyNumberFormat="1" applyFont="1" applyBorder="1" applyAlignment="1">
      <alignment horizontal="center"/>
    </xf>
    <xf numFmtId="172" fontId="11" fillId="0" borderId="116" xfId="0" applyNumberFormat="1" applyFont="1" applyBorder="1" applyAlignment="1">
      <alignment horizontal="center"/>
    </xf>
    <xf numFmtId="172" fontId="15" fillId="0" borderId="0" xfId="0" applyNumberFormat="1" applyFont="1" applyAlignment="1">
      <alignment/>
    </xf>
    <xf numFmtId="172" fontId="15" fillId="0" borderId="0" xfId="0" applyNumberFormat="1" applyFont="1" applyFill="1" applyAlignment="1">
      <alignment/>
    </xf>
    <xf numFmtId="0" fontId="15" fillId="0" borderId="0" xfId="0" applyFont="1" applyAlignment="1" applyProtection="1">
      <alignment horizontal="left"/>
      <protection/>
    </xf>
    <xf numFmtId="0" fontId="15" fillId="0" borderId="0" xfId="0" applyFont="1" applyAlignment="1">
      <alignment horizontal="left"/>
    </xf>
    <xf numFmtId="172" fontId="11" fillId="0" borderId="59" xfId="0" applyNumberFormat="1" applyFont="1" applyBorder="1" applyAlignment="1">
      <alignment/>
    </xf>
    <xf numFmtId="0" fontId="15" fillId="0" borderId="106" xfId="0" applyFont="1" applyBorder="1" applyAlignment="1" applyProtection="1">
      <alignment horizontal="left"/>
      <protection/>
    </xf>
    <xf numFmtId="0" fontId="11" fillId="0" borderId="116" xfId="0" applyFont="1" applyBorder="1" applyAlignment="1" applyProtection="1">
      <alignment horizontal="left"/>
      <protection/>
    </xf>
    <xf numFmtId="0" fontId="11" fillId="33" borderId="101" xfId="0" applyFont="1" applyFill="1" applyBorder="1" applyAlignment="1">
      <alignment horizontal="center"/>
    </xf>
    <xf numFmtId="172" fontId="11" fillId="0" borderId="105" xfId="0" applyNumberFormat="1" applyFont="1" applyBorder="1" applyAlignment="1">
      <alignment horizontal="right"/>
    </xf>
    <xf numFmtId="172" fontId="11" fillId="0" borderId="55" xfId="0" applyNumberFormat="1" applyFont="1" applyBorder="1" applyAlignment="1">
      <alignment horizontal="right"/>
    </xf>
    <xf numFmtId="172" fontId="11" fillId="0" borderId="59" xfId="0" applyNumberFormat="1" applyFont="1" applyBorder="1" applyAlignment="1">
      <alignment horizontal="right"/>
    </xf>
    <xf numFmtId="172" fontId="15" fillId="0" borderId="37" xfId="0" applyNumberFormat="1" applyFont="1" applyBorder="1" applyAlignment="1">
      <alignment horizontal="right"/>
    </xf>
    <xf numFmtId="172" fontId="15" fillId="0" borderId="57" xfId="0" applyNumberFormat="1" applyFont="1" applyBorder="1" applyAlignment="1">
      <alignment horizontal="right"/>
    </xf>
    <xf numFmtId="172" fontId="15" fillId="0" borderId="106" xfId="0" applyNumberFormat="1" applyFont="1" applyFill="1" applyBorder="1" applyAlignment="1">
      <alignment horizontal="right"/>
    </xf>
    <xf numFmtId="172" fontId="11" fillId="0" borderId="37" xfId="0" applyNumberFormat="1" applyFont="1" applyBorder="1" applyAlignment="1">
      <alignment horizontal="right"/>
    </xf>
    <xf numFmtId="172" fontId="11" fillId="0" borderId="57" xfId="0" applyNumberFormat="1" applyFont="1" applyBorder="1" applyAlignment="1">
      <alignment horizontal="right"/>
    </xf>
    <xf numFmtId="172" fontId="11" fillId="0" borderId="106" xfId="0" applyNumberFormat="1" applyFont="1" applyBorder="1" applyAlignment="1">
      <alignment horizontal="right"/>
    </xf>
    <xf numFmtId="172" fontId="11" fillId="0" borderId="106" xfId="0" applyNumberFormat="1" applyFont="1" applyFill="1" applyBorder="1" applyAlignment="1">
      <alignment horizontal="right"/>
    </xf>
    <xf numFmtId="0" fontId="1" fillId="33" borderId="67" xfId="0" applyFont="1" applyFill="1" applyBorder="1" applyAlignment="1">
      <alignment horizontal="center"/>
    </xf>
    <xf numFmtId="0" fontId="1" fillId="0" borderId="67" xfId="0" applyFont="1" applyBorder="1" applyAlignment="1">
      <alignment/>
    </xf>
    <xf numFmtId="0" fontId="15" fillId="0" borderId="67" xfId="0" applyFont="1" applyBorder="1" applyAlignment="1">
      <alignment/>
    </xf>
    <xf numFmtId="0" fontId="11" fillId="0" borderId="67" xfId="0" applyFont="1" applyBorder="1" applyAlignment="1">
      <alignment/>
    </xf>
    <xf numFmtId="172" fontId="15" fillId="0" borderId="67" xfId="0" applyNumberFormat="1" applyFont="1" applyBorder="1" applyAlignment="1">
      <alignment/>
    </xf>
    <xf numFmtId="172" fontId="11" fillId="0" borderId="67" xfId="0" applyNumberFormat="1" applyFont="1" applyBorder="1" applyAlignment="1">
      <alignment/>
    </xf>
    <xf numFmtId="0" fontId="2" fillId="0" borderId="67" xfId="0" applyFont="1" applyBorder="1" applyAlignment="1">
      <alignment/>
    </xf>
    <xf numFmtId="172" fontId="2" fillId="0" borderId="67" xfId="0" applyNumberFormat="1" applyFont="1" applyBorder="1" applyAlignment="1">
      <alignment/>
    </xf>
    <xf numFmtId="172" fontId="15" fillId="0" borderId="65" xfId="0" applyNumberFormat="1" applyFont="1" applyBorder="1" applyAlignment="1">
      <alignment/>
    </xf>
    <xf numFmtId="172" fontId="15" fillId="0" borderId="55" xfId="0" applyNumberFormat="1" applyFont="1" applyBorder="1" applyAlignment="1">
      <alignment/>
    </xf>
    <xf numFmtId="0" fontId="15" fillId="0" borderId="54" xfId="0" applyFont="1" applyBorder="1" applyAlignment="1">
      <alignment/>
    </xf>
    <xf numFmtId="0" fontId="15" fillId="0" borderId="110" xfId="0" applyFont="1" applyBorder="1" applyAlignment="1">
      <alignment/>
    </xf>
    <xf numFmtId="0" fontId="15" fillId="0" borderId="84" xfId="0" applyFont="1" applyBorder="1" applyAlignment="1">
      <alignment/>
    </xf>
    <xf numFmtId="0" fontId="15" fillId="0" borderId="66" xfId="0" applyFont="1" applyBorder="1" applyAlignment="1">
      <alignment/>
    </xf>
    <xf numFmtId="0" fontId="1" fillId="33" borderId="55" xfId="0" applyFont="1" applyFill="1" applyBorder="1" applyAlignment="1">
      <alignment horizontal="center"/>
    </xf>
    <xf numFmtId="0" fontId="1" fillId="33" borderId="57" xfId="0" applyFont="1" applyFill="1" applyBorder="1" applyAlignment="1">
      <alignment horizontal="center"/>
    </xf>
    <xf numFmtId="0" fontId="2" fillId="33" borderId="65" xfId="0" applyFont="1" applyFill="1" applyBorder="1" applyAlignment="1">
      <alignment horizontal="center"/>
    </xf>
    <xf numFmtId="0" fontId="39" fillId="0" borderId="12" xfId="0" applyFont="1" applyBorder="1" applyAlignment="1">
      <alignment horizontal="left"/>
    </xf>
    <xf numFmtId="0" fontId="40" fillId="0" borderId="0" xfId="0" applyFont="1" applyAlignment="1">
      <alignment/>
    </xf>
    <xf numFmtId="0" fontId="40" fillId="0" borderId="12" xfId="0" applyFont="1" applyBorder="1" applyAlignment="1">
      <alignment horizontal="left"/>
    </xf>
    <xf numFmtId="0" fontId="40" fillId="0" borderId="54" xfId="0" applyFont="1" applyBorder="1" applyAlignment="1">
      <alignment/>
    </xf>
    <xf numFmtId="0" fontId="1" fillId="33" borderId="65" xfId="0" applyFont="1" applyFill="1" applyBorder="1" applyAlignment="1">
      <alignment horizontal="center"/>
    </xf>
    <xf numFmtId="0" fontId="1" fillId="33" borderId="150" xfId="0" applyFont="1" applyFill="1" applyBorder="1" applyAlignment="1">
      <alignment horizontal="center"/>
    </xf>
    <xf numFmtId="0" fontId="1" fillId="33" borderId="151" xfId="0" applyFont="1" applyFill="1" applyBorder="1" applyAlignment="1">
      <alignment horizontal="center"/>
    </xf>
    <xf numFmtId="0" fontId="1" fillId="33" borderId="152" xfId="0" applyFont="1" applyFill="1" applyBorder="1" applyAlignment="1">
      <alignment horizontal="center"/>
    </xf>
    <xf numFmtId="176" fontId="2" fillId="0" borderId="0" xfId="0" applyNumberFormat="1" applyFont="1" applyAlignment="1" applyProtection="1">
      <alignment horizontal="left" vertical="center" wrapText="1"/>
      <protection/>
    </xf>
    <xf numFmtId="176" fontId="2" fillId="0" borderId="0" xfId="0" applyNumberFormat="1" applyFont="1" applyFill="1" applyAlignment="1" applyProtection="1">
      <alignment horizontal="left" vertical="center" wrapText="1"/>
      <protection/>
    </xf>
    <xf numFmtId="172" fontId="1" fillId="0" borderId="0" xfId="0" applyNumberFormat="1" applyFont="1" applyAlignment="1">
      <alignment horizontal="center"/>
    </xf>
    <xf numFmtId="172" fontId="8" fillId="0" borderId="0" xfId="0" applyNumberFormat="1" applyFont="1" applyAlignment="1">
      <alignment horizontal="center"/>
    </xf>
    <xf numFmtId="172" fontId="1" fillId="33" borderId="66" xfId="0" applyNumberFormat="1" applyFont="1" applyFill="1" applyBorder="1" applyAlignment="1" quotePrefix="1">
      <alignment horizontal="center"/>
    </xf>
    <xf numFmtId="172" fontId="1" fillId="33" borderId="14" xfId="0" applyNumberFormat="1" applyFont="1" applyFill="1" applyBorder="1" applyAlignment="1">
      <alignment horizontal="center"/>
    </xf>
    <xf numFmtId="172" fontId="1" fillId="33" borderId="24" xfId="0" applyNumberFormat="1" applyFont="1" applyFill="1" applyBorder="1" applyAlignment="1">
      <alignment horizontal="center"/>
    </xf>
    <xf numFmtId="172" fontId="1" fillId="33" borderId="30" xfId="0" applyNumberFormat="1" applyFont="1" applyFill="1" applyBorder="1" applyAlignment="1" quotePrefix="1">
      <alignment horizontal="center"/>
    </xf>
    <xf numFmtId="172" fontId="1" fillId="33" borderId="15" xfId="0" applyNumberFormat="1" applyFont="1" applyFill="1" applyBorder="1" applyAlignment="1">
      <alignment horizontal="center"/>
    </xf>
    <xf numFmtId="172" fontId="1" fillId="33" borderId="30" xfId="0" applyNumberFormat="1" applyFont="1" applyFill="1" applyBorder="1" applyAlignment="1">
      <alignment horizontal="center"/>
    </xf>
    <xf numFmtId="172" fontId="1" fillId="33" borderId="66" xfId="0" applyNumberFormat="1" applyFont="1" applyFill="1" applyBorder="1" applyAlignment="1">
      <alignment horizontal="center"/>
    </xf>
    <xf numFmtId="0" fontId="1" fillId="33" borderId="55" xfId="0" applyFont="1" applyFill="1" applyBorder="1" applyAlignment="1">
      <alignment horizontal="center" vertical="center" wrapText="1"/>
    </xf>
    <xf numFmtId="0" fontId="1" fillId="33" borderId="57" xfId="0" applyFont="1" applyFill="1" applyBorder="1" applyAlignment="1">
      <alignment horizontal="center" vertical="center" wrapText="1"/>
    </xf>
    <xf numFmtId="1" fontId="1" fillId="33" borderId="66" xfId="0" applyNumberFormat="1" applyFont="1" applyFill="1" applyBorder="1" applyAlignment="1" applyProtection="1">
      <alignment horizontal="center" vertical="center"/>
      <protection/>
    </xf>
    <xf numFmtId="1" fontId="1" fillId="33" borderId="15" xfId="0" applyNumberFormat="1" applyFont="1" applyFill="1" applyBorder="1" applyAlignment="1" applyProtection="1">
      <alignment horizontal="center" vertical="center"/>
      <protection/>
    </xf>
    <xf numFmtId="0" fontId="1" fillId="0" borderId="0" xfId="0" applyFont="1" applyAlignment="1">
      <alignment horizontal="center"/>
    </xf>
    <xf numFmtId="172" fontId="8" fillId="0" borderId="0" xfId="0" applyNumberFormat="1" applyFont="1" applyBorder="1" applyAlignment="1">
      <alignment horizontal="center"/>
    </xf>
    <xf numFmtId="174" fontId="1" fillId="33" borderId="66" xfId="0" applyNumberFormat="1" applyFont="1" applyFill="1" applyBorder="1" applyAlignment="1" applyProtection="1">
      <alignment horizontal="center" vertical="center"/>
      <protection/>
    </xf>
    <xf numFmtId="174" fontId="1" fillId="33" borderId="14" xfId="0" applyNumberFormat="1" applyFont="1" applyFill="1" applyBorder="1" applyAlignment="1" applyProtection="1">
      <alignment horizontal="center" vertical="center"/>
      <protection/>
    </xf>
    <xf numFmtId="174" fontId="1" fillId="33" borderId="15" xfId="0" applyNumberFormat="1" applyFont="1" applyFill="1" applyBorder="1" applyAlignment="1" applyProtection="1">
      <alignment horizontal="center" vertical="center"/>
      <protection/>
    </xf>
    <xf numFmtId="1" fontId="1" fillId="33" borderId="66" xfId="0" applyNumberFormat="1" applyFont="1" applyFill="1" applyBorder="1" applyAlignment="1" applyProtection="1" quotePrefix="1">
      <alignment horizontal="center" vertical="center"/>
      <protection/>
    </xf>
    <xf numFmtId="1" fontId="1" fillId="33" borderId="14" xfId="0" applyNumberFormat="1" applyFont="1" applyFill="1" applyBorder="1" applyAlignment="1" applyProtection="1" quotePrefix="1">
      <alignment horizontal="center" vertical="center"/>
      <protection/>
    </xf>
    <xf numFmtId="1" fontId="1" fillId="33" borderId="15" xfId="0" applyNumberFormat="1" applyFont="1" applyFill="1" applyBorder="1" applyAlignment="1" applyProtection="1" quotePrefix="1">
      <alignment horizontal="center" vertical="center"/>
      <protection/>
    </xf>
    <xf numFmtId="0" fontId="1" fillId="33" borderId="55" xfId="0" applyFont="1" applyFill="1" applyBorder="1" applyAlignment="1">
      <alignment horizontal="center" vertical="center"/>
    </xf>
    <xf numFmtId="0" fontId="1" fillId="33" borderId="57" xfId="0" applyFont="1" applyFill="1" applyBorder="1" applyAlignment="1">
      <alignment horizontal="center" vertical="center"/>
    </xf>
    <xf numFmtId="0" fontId="1" fillId="33" borderId="65" xfId="0" applyFont="1" applyFill="1" applyBorder="1" applyAlignment="1">
      <alignment horizontal="center" vertical="center"/>
    </xf>
    <xf numFmtId="0" fontId="8" fillId="0" borderId="0" xfId="0" applyFont="1" applyAlignment="1">
      <alignment horizontal="center"/>
    </xf>
    <xf numFmtId="0" fontId="1" fillId="33" borderId="110" xfId="0" applyFont="1" applyFill="1" applyBorder="1" applyAlignment="1">
      <alignment horizontal="center"/>
    </xf>
    <xf numFmtId="0" fontId="1" fillId="33" borderId="11" xfId="0" applyFont="1" applyFill="1" applyBorder="1" applyAlignment="1">
      <alignment horizontal="center"/>
    </xf>
    <xf numFmtId="0" fontId="1" fillId="33" borderId="66" xfId="0" applyFont="1" applyFill="1" applyBorder="1" applyAlignment="1">
      <alignment horizontal="center"/>
    </xf>
    <xf numFmtId="0" fontId="1" fillId="33" borderId="14" xfId="0" applyFont="1" applyFill="1" applyBorder="1" applyAlignment="1">
      <alignment horizontal="center"/>
    </xf>
    <xf numFmtId="0" fontId="1" fillId="33" borderId="15" xfId="0" applyFont="1" applyFill="1" applyBorder="1" applyAlignment="1">
      <alignment horizontal="center"/>
    </xf>
    <xf numFmtId="0" fontId="1" fillId="0" borderId="0" xfId="0" applyFont="1" applyAlignment="1">
      <alignment horizontal="center" vertical="center"/>
    </xf>
    <xf numFmtId="0" fontId="8" fillId="0" borderId="0" xfId="0" applyFont="1" applyAlignment="1" applyProtection="1">
      <alignment horizontal="center" vertical="center"/>
      <protection/>
    </xf>
    <xf numFmtId="0" fontId="23" fillId="33" borderId="85" xfId="0" applyFont="1" applyFill="1" applyBorder="1" applyAlignment="1">
      <alignment horizontal="left" vertical="center"/>
    </xf>
    <xf numFmtId="0" fontId="13" fillId="33" borderId="40" xfId="0" applyFont="1" applyFill="1" applyBorder="1" applyAlignment="1">
      <alignment horizontal="left" vertical="center"/>
    </xf>
    <xf numFmtId="0" fontId="23" fillId="33" borderId="122" xfId="0" applyFont="1" applyFill="1" applyBorder="1" applyAlignment="1" quotePrefix="1">
      <alignment horizontal="center"/>
    </xf>
    <xf numFmtId="0" fontId="23" fillId="33" borderId="147" xfId="0" applyFont="1" applyFill="1" applyBorder="1" applyAlignment="1" quotePrefix="1">
      <alignment horizontal="center"/>
    </xf>
    <xf numFmtId="0" fontId="23" fillId="33" borderId="88" xfId="0" applyFont="1" applyFill="1" applyBorder="1" applyAlignment="1" quotePrefix="1">
      <alignment horizontal="center"/>
    </xf>
    <xf numFmtId="0" fontId="23" fillId="33" borderId="89" xfId="0" applyFont="1" applyFill="1" applyBorder="1" applyAlignment="1" quotePrefix="1">
      <alignment horizontal="center"/>
    </xf>
    <xf numFmtId="0" fontId="1" fillId="0" borderId="0" xfId="0" applyFont="1" applyBorder="1" applyAlignment="1">
      <alignment horizontal="center"/>
    </xf>
    <xf numFmtId="39" fontId="35" fillId="0" borderId="0" xfId="0" applyNumberFormat="1" applyFont="1" applyBorder="1" applyAlignment="1" applyProtection="1">
      <alignment horizontal="center"/>
      <protection/>
    </xf>
    <xf numFmtId="39" fontId="1" fillId="0" borderId="0" xfId="0" applyNumberFormat="1" applyFont="1" applyAlignment="1" applyProtection="1">
      <alignment horizontal="center"/>
      <protection/>
    </xf>
    <xf numFmtId="39" fontId="23" fillId="33" borderId="122" xfId="0" applyNumberFormat="1" applyFont="1" applyFill="1" applyBorder="1" applyAlignment="1" applyProtection="1" quotePrefix="1">
      <alignment horizontal="center"/>
      <protection/>
    </xf>
    <xf numFmtId="39" fontId="23" fillId="33" borderId="88" xfId="0" applyNumberFormat="1" applyFont="1" applyFill="1" applyBorder="1" applyAlignment="1" applyProtection="1" quotePrefix="1">
      <alignment horizontal="center"/>
      <protection/>
    </xf>
    <xf numFmtId="39" fontId="23" fillId="33" borderId="147" xfId="0" applyNumberFormat="1" applyFont="1" applyFill="1" applyBorder="1" applyAlignment="1" applyProtection="1" quotePrefix="1">
      <alignment horizontal="center"/>
      <protection/>
    </xf>
    <xf numFmtId="39" fontId="23" fillId="33" borderId="89" xfId="0" applyNumberFormat="1" applyFont="1" applyFill="1" applyBorder="1" applyAlignment="1" applyProtection="1" quotePrefix="1">
      <alignment horizontal="center"/>
      <protection/>
    </xf>
    <xf numFmtId="0" fontId="1" fillId="0" borderId="0" xfId="0" applyFont="1" applyFill="1" applyBorder="1" applyAlignment="1">
      <alignment horizontal="center"/>
    </xf>
    <xf numFmtId="39" fontId="35" fillId="0" borderId="0" xfId="0" applyNumberFormat="1" applyFont="1" applyFill="1" applyBorder="1" applyAlignment="1" applyProtection="1">
      <alignment horizontal="center"/>
      <protection/>
    </xf>
    <xf numFmtId="0" fontId="17" fillId="0" borderId="0" xfId="0" applyFont="1" applyAlignment="1">
      <alignment horizontal="center"/>
    </xf>
    <xf numFmtId="0" fontId="0" fillId="0" borderId="0" xfId="0" applyAlignment="1">
      <alignment horizontal="center"/>
    </xf>
    <xf numFmtId="0" fontId="23" fillId="33" borderId="66" xfId="0" applyFont="1" applyFill="1" applyBorder="1" applyAlignment="1" quotePrefix="1">
      <alignment horizontal="center"/>
    </xf>
    <xf numFmtId="0" fontId="23" fillId="33" borderId="15" xfId="0" applyFont="1" applyFill="1" applyBorder="1" applyAlignment="1" quotePrefix="1">
      <alignment horizontal="center"/>
    </xf>
    <xf numFmtId="0" fontId="23" fillId="33" borderId="14" xfId="0" applyFont="1" applyFill="1" applyBorder="1" applyAlignment="1" quotePrefix="1">
      <alignment horizontal="center"/>
    </xf>
    <xf numFmtId="0" fontId="17" fillId="0" borderId="0" xfId="0" applyFont="1" applyFill="1" applyAlignment="1" applyProtection="1">
      <alignment horizontal="center" vertical="center"/>
      <protection/>
    </xf>
    <xf numFmtId="0" fontId="17" fillId="0" borderId="0" xfId="0" applyFont="1" applyAlignment="1" applyProtection="1">
      <alignment horizontal="center" vertical="center"/>
      <protection/>
    </xf>
    <xf numFmtId="0" fontId="1" fillId="0" borderId="0" xfId="0" applyFont="1" applyAlignment="1" applyProtection="1">
      <alignment horizontal="center" vertical="center"/>
      <protection/>
    </xf>
    <xf numFmtId="0" fontId="2" fillId="0" borderId="84"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xf>
    <xf numFmtId="0" fontId="1" fillId="33" borderId="68" xfId="0" applyFont="1" applyFill="1" applyBorder="1" applyAlignment="1">
      <alignment horizontal="center"/>
    </xf>
    <xf numFmtId="0" fontId="1" fillId="33" borderId="69" xfId="0" applyFont="1" applyFill="1" applyBorder="1" applyAlignment="1">
      <alignment horizontal="center"/>
    </xf>
    <xf numFmtId="0" fontId="1" fillId="33" borderId="86" xfId="0" applyFont="1" applyFill="1" applyBorder="1" applyAlignment="1">
      <alignment horizontal="center"/>
    </xf>
    <xf numFmtId="0" fontId="1" fillId="33" borderId="29" xfId="0" applyFont="1" applyFill="1" applyBorder="1" applyAlignment="1">
      <alignment horizontal="center"/>
    </xf>
    <xf numFmtId="0" fontId="1" fillId="33" borderId="10" xfId="0" applyFont="1" applyFill="1" applyBorder="1" applyAlignment="1">
      <alignment horizontal="center"/>
    </xf>
    <xf numFmtId="0" fontId="1" fillId="33" borderId="13" xfId="0" applyFont="1" applyFill="1" applyBorder="1" applyAlignment="1">
      <alignment horizontal="center"/>
    </xf>
    <xf numFmtId="0" fontId="2" fillId="0" borderId="110" xfId="0" applyFont="1" applyBorder="1" applyAlignment="1">
      <alignment horizontal="center"/>
    </xf>
    <xf numFmtId="0" fontId="2" fillId="0" borderId="56" xfId="0" applyFont="1" applyBorder="1" applyAlignment="1">
      <alignment horizontal="center"/>
    </xf>
    <xf numFmtId="0" fontId="2" fillId="0" borderId="11" xfId="0" applyFont="1" applyBorder="1" applyAlignment="1">
      <alignment horizontal="center"/>
    </xf>
    <xf numFmtId="0" fontId="1" fillId="0" borderId="110" xfId="0" applyFont="1" applyBorder="1" applyAlignment="1" applyProtection="1">
      <alignment horizontal="center" vertical="center"/>
      <protection/>
    </xf>
    <xf numFmtId="0" fontId="1" fillId="0" borderId="84" xfId="0" applyFont="1" applyBorder="1" applyAlignment="1" applyProtection="1">
      <alignment horizontal="center" vertical="center"/>
      <protection/>
    </xf>
    <xf numFmtId="0" fontId="1" fillId="33" borderId="88" xfId="0" applyFont="1" applyFill="1" applyBorder="1" applyAlignment="1" applyProtection="1">
      <alignment horizontal="center" vertical="center"/>
      <protection/>
    </xf>
    <xf numFmtId="0" fontId="1" fillId="33" borderId="147" xfId="0" applyFont="1" applyFill="1" applyBorder="1" applyAlignment="1" applyProtection="1">
      <alignment horizontal="center" vertical="center"/>
      <protection/>
    </xf>
    <xf numFmtId="0" fontId="11" fillId="0" borderId="110" xfId="0" applyFont="1" applyBorder="1" applyAlignment="1" applyProtection="1">
      <alignment horizontal="center" vertical="center"/>
      <protection/>
    </xf>
    <xf numFmtId="0" fontId="11" fillId="0" borderId="84" xfId="0" applyFont="1" applyBorder="1" applyAlignment="1" applyProtection="1">
      <alignment horizontal="center" vertical="center"/>
      <protection/>
    </xf>
    <xf numFmtId="0" fontId="1" fillId="33" borderId="85" xfId="0" applyFont="1" applyFill="1" applyBorder="1" applyAlignment="1" applyProtection="1">
      <alignment horizontal="center" vertical="center"/>
      <protection/>
    </xf>
    <xf numFmtId="0" fontId="1" fillId="33" borderId="40" xfId="0" applyFont="1" applyFill="1" applyBorder="1" applyAlignment="1" applyProtection="1">
      <alignment horizontal="center" vertical="center"/>
      <protection/>
    </xf>
    <xf numFmtId="0" fontId="1" fillId="33" borderId="122" xfId="0" applyFont="1" applyFill="1" applyBorder="1" applyAlignment="1" applyProtection="1">
      <alignment horizontal="center" vertical="center"/>
      <protection/>
    </xf>
    <xf numFmtId="0" fontId="17" fillId="0" borderId="0" xfId="0" applyFont="1" applyAlignment="1">
      <alignment horizontal="center" vertical="center"/>
    </xf>
    <xf numFmtId="0" fontId="11" fillId="33" borderId="55" xfId="0" applyFont="1" applyFill="1" applyBorder="1" applyAlignment="1">
      <alignment horizontal="center" vertical="center"/>
    </xf>
    <xf numFmtId="0" fontId="11" fillId="33" borderId="65"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104" xfId="0" applyFont="1" applyFill="1" applyBorder="1" applyAlignment="1">
      <alignment horizontal="center" vertical="center"/>
    </xf>
    <xf numFmtId="0" fontId="8" fillId="0" borderId="0" xfId="0" applyFont="1" applyBorder="1" applyAlignment="1">
      <alignment horizontal="center"/>
    </xf>
    <xf numFmtId="0" fontId="11" fillId="33" borderId="122" xfId="0" applyFont="1" applyFill="1" applyBorder="1" applyAlignment="1">
      <alignment horizontal="center" vertical="center"/>
    </xf>
    <xf numFmtId="0" fontId="11" fillId="33" borderId="88"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89" xfId="0" applyFont="1" applyFill="1" applyBorder="1" applyAlignment="1">
      <alignment horizontal="center" vertical="center"/>
    </xf>
    <xf numFmtId="0" fontId="1" fillId="33" borderId="68"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3" borderId="95" xfId="0" applyFont="1" applyFill="1" applyBorder="1" applyAlignment="1">
      <alignment horizontal="center" vertical="center" wrapText="1"/>
    </xf>
    <xf numFmtId="0" fontId="1" fillId="33" borderId="84" xfId="0" applyFont="1" applyFill="1" applyBorder="1" applyAlignment="1">
      <alignment horizontal="center" vertical="center" wrapText="1"/>
    </xf>
    <xf numFmtId="0" fontId="1" fillId="33" borderId="94" xfId="0" applyFont="1" applyFill="1" applyBorder="1" applyAlignment="1">
      <alignment horizontal="center" vertical="center" wrapText="1"/>
    </xf>
    <xf numFmtId="0" fontId="1" fillId="33" borderId="65" xfId="0" applyFont="1" applyFill="1" applyBorder="1" applyAlignment="1">
      <alignment horizontal="center" vertical="center" wrapText="1"/>
    </xf>
    <xf numFmtId="0" fontId="1" fillId="33" borderId="70"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8" fillId="0" borderId="25" xfId="0" applyFont="1" applyBorder="1" applyAlignment="1">
      <alignment horizontal="center"/>
    </xf>
    <xf numFmtId="0" fontId="23" fillId="33" borderId="30" xfId="0" applyFont="1" applyFill="1" applyBorder="1" applyAlignment="1">
      <alignment horizontal="center" vertical="center"/>
    </xf>
    <xf numFmtId="0" fontId="23" fillId="33" borderId="14" xfId="0" applyFont="1" applyFill="1" applyBorder="1" applyAlignment="1">
      <alignment horizontal="center" vertical="center"/>
    </xf>
    <xf numFmtId="0" fontId="23" fillId="33" borderId="24" xfId="0" applyFont="1" applyFill="1" applyBorder="1" applyAlignment="1">
      <alignment horizontal="center" vertical="center"/>
    </xf>
    <xf numFmtId="0" fontId="23" fillId="33" borderId="15" xfId="0" applyFont="1" applyFill="1" applyBorder="1" applyAlignment="1">
      <alignment horizontal="center" vertical="center"/>
    </xf>
    <xf numFmtId="0" fontId="23" fillId="33" borderId="14" xfId="0" applyFont="1" applyFill="1" applyBorder="1" applyAlignment="1">
      <alignment horizontal="center"/>
    </xf>
    <xf numFmtId="0" fontId="23" fillId="33" borderId="15" xfId="0" applyFont="1" applyFill="1" applyBorder="1" applyAlignment="1">
      <alignment horizontal="center"/>
    </xf>
    <xf numFmtId="0" fontId="23" fillId="33" borderId="66" xfId="0" applyFont="1" applyFill="1" applyBorder="1" applyAlignment="1">
      <alignment horizontal="center" vertical="center"/>
    </xf>
    <xf numFmtId="0" fontId="1" fillId="0" borderId="0" xfId="0" applyFont="1" applyFill="1" applyAlignment="1">
      <alignment horizontal="center" vertical="center"/>
    </xf>
    <xf numFmtId="0" fontId="23" fillId="33" borderId="67" xfId="0" applyFont="1" applyFill="1" applyBorder="1" applyAlignment="1">
      <alignment horizontal="center" vertical="center"/>
    </xf>
    <xf numFmtId="0" fontId="23" fillId="33" borderId="101"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23" fillId="33" borderId="149" xfId="0" applyFont="1" applyFill="1" applyBorder="1" applyAlignment="1">
      <alignment horizontal="center" vertical="center"/>
    </xf>
    <xf numFmtId="0" fontId="23" fillId="33" borderId="88" xfId="0" applyFont="1" applyFill="1" applyBorder="1" applyAlignment="1">
      <alignment horizontal="center" vertical="center"/>
    </xf>
    <xf numFmtId="0" fontId="23" fillId="33" borderId="89" xfId="0" applyFont="1" applyFill="1" applyBorder="1" applyAlignment="1">
      <alignment horizontal="center" vertical="center"/>
    </xf>
    <xf numFmtId="0" fontId="1" fillId="0" borderId="110" xfId="0" applyFont="1" applyBorder="1" applyAlignment="1">
      <alignment horizontal="center" vertical="center"/>
    </xf>
    <xf numFmtId="0" fontId="1" fillId="0" borderId="56" xfId="0" applyFont="1" applyBorder="1" applyAlignment="1">
      <alignment horizontal="center" vertical="center"/>
    </xf>
    <xf numFmtId="0" fontId="1" fillId="0" borderId="11" xfId="0" applyFont="1" applyBorder="1" applyAlignment="1">
      <alignment horizontal="center" vertical="center"/>
    </xf>
    <xf numFmtId="0" fontId="1" fillId="33" borderId="149" xfId="0" applyFont="1" applyFill="1" applyBorder="1" applyAlignment="1">
      <alignment horizontal="center" vertical="center"/>
    </xf>
    <xf numFmtId="0" fontId="1" fillId="33" borderId="88" xfId="0" applyFont="1" applyFill="1" applyBorder="1" applyAlignment="1">
      <alignment horizontal="center" vertical="center"/>
    </xf>
    <xf numFmtId="0" fontId="1" fillId="33" borderId="89" xfId="0" applyFont="1" applyFill="1" applyBorder="1" applyAlignment="1">
      <alignment horizontal="center" vertical="center"/>
    </xf>
    <xf numFmtId="0" fontId="1" fillId="33" borderId="28" xfId="0" applyFont="1" applyFill="1" applyBorder="1" applyAlignment="1">
      <alignment horizontal="center" vertical="center" wrapText="1"/>
    </xf>
    <xf numFmtId="0" fontId="11" fillId="33" borderId="30"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56"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8" fillId="33" borderId="149" xfId="0" applyFont="1" applyFill="1" applyBorder="1" applyAlignment="1">
      <alignment horizontal="center" vertical="center"/>
    </xf>
    <xf numFmtId="0" fontId="8" fillId="33" borderId="88" xfId="0" applyFont="1" applyFill="1" applyBorder="1" applyAlignment="1">
      <alignment horizontal="center" vertical="center"/>
    </xf>
    <xf numFmtId="0" fontId="8" fillId="33" borderId="89" xfId="0" applyFont="1" applyFill="1" applyBorder="1" applyAlignment="1">
      <alignment horizontal="center" vertical="center"/>
    </xf>
    <xf numFmtId="0" fontId="1" fillId="33" borderId="28" xfId="0" applyFont="1" applyFill="1" applyBorder="1" applyAlignment="1">
      <alignment horizontal="center" vertical="center"/>
    </xf>
    <xf numFmtId="0" fontId="1" fillId="33" borderId="29" xfId="0" applyFont="1" applyFill="1" applyBorder="1" applyAlignment="1">
      <alignment horizontal="center" vertical="center"/>
    </xf>
    <xf numFmtId="0" fontId="1" fillId="33" borderId="30"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24"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22" xfId="0" applyFont="1" applyFill="1" applyBorder="1" applyAlignment="1">
      <alignment horizontal="center" vertical="center"/>
    </xf>
    <xf numFmtId="0" fontId="1" fillId="33" borderId="67" xfId="0" applyFont="1" applyFill="1" applyBorder="1" applyAlignment="1">
      <alignment horizontal="center" vertical="center"/>
    </xf>
    <xf numFmtId="0" fontId="1" fillId="33" borderId="66" xfId="0" applyFont="1" applyFill="1" applyBorder="1" applyAlignment="1">
      <alignment horizontal="center" vertical="center"/>
    </xf>
    <xf numFmtId="0" fontId="1" fillId="0" borderId="74" xfId="0" applyFont="1" applyBorder="1" applyAlignment="1">
      <alignment horizontal="center"/>
    </xf>
    <xf numFmtId="0" fontId="1" fillId="0" borderId="14" xfId="0" applyFont="1" applyBorder="1" applyAlignment="1">
      <alignment horizontal="center"/>
    </xf>
    <xf numFmtId="0" fontId="1" fillId="0" borderId="10" xfId="0" applyFont="1" applyBorder="1" applyAlignment="1">
      <alignment horizontal="center"/>
    </xf>
    <xf numFmtId="0" fontId="1" fillId="0" borderId="153" xfId="0" applyFont="1" applyBorder="1" applyAlignment="1">
      <alignment horizontal="center"/>
    </xf>
    <xf numFmtId="0" fontId="1" fillId="0" borderId="154" xfId="0" applyFont="1" applyBorder="1" applyAlignment="1">
      <alignment horizontal="center"/>
    </xf>
    <xf numFmtId="0" fontId="1" fillId="0" borderId="155" xfId="0" applyFont="1" applyBorder="1" applyAlignment="1">
      <alignment horizontal="center"/>
    </xf>
    <xf numFmtId="0" fontId="2" fillId="0" borderId="0" xfId="0" applyFont="1" applyFill="1" applyAlignment="1">
      <alignment horizontal="center" vertical="center" wrapText="1"/>
    </xf>
    <xf numFmtId="0" fontId="1" fillId="33" borderId="68" xfId="0" applyFont="1" applyFill="1" applyBorder="1" applyAlignment="1">
      <alignment horizontal="center" vertical="center"/>
    </xf>
    <xf numFmtId="0" fontId="1" fillId="33" borderId="69" xfId="0" applyFont="1" applyFill="1" applyBorder="1" applyAlignment="1">
      <alignment horizontal="center" vertical="center"/>
    </xf>
    <xf numFmtId="0" fontId="1" fillId="33" borderId="70" xfId="0" applyFont="1" applyFill="1" applyBorder="1" applyAlignment="1">
      <alignment horizontal="center" vertical="center"/>
    </xf>
    <xf numFmtId="0" fontId="8" fillId="0" borderId="0" xfId="0" applyFont="1" applyAlignment="1">
      <alignment horizontal="center" vertical="center"/>
    </xf>
    <xf numFmtId="0" fontId="2" fillId="0" borderId="0" xfId="0" applyFont="1" applyAlignment="1" quotePrefix="1">
      <alignment horizontal="center" vertical="center"/>
    </xf>
    <xf numFmtId="173" fontId="1" fillId="0" borderId="0" xfId="58" applyFont="1" applyAlignment="1">
      <alignment horizontal="center"/>
      <protection/>
    </xf>
    <xf numFmtId="173" fontId="8" fillId="0" borderId="0" xfId="58" applyNumberFormat="1" applyFont="1" applyAlignment="1" applyProtection="1">
      <alignment horizontal="center"/>
      <protection/>
    </xf>
    <xf numFmtId="173" fontId="1" fillId="0" borderId="0" xfId="58" applyNumberFormat="1" applyFont="1" applyAlignment="1" applyProtection="1">
      <alignment horizontal="center"/>
      <protection/>
    </xf>
    <xf numFmtId="173" fontId="1" fillId="0" borderId="0" xfId="58" applyFont="1" applyBorder="1" applyAlignment="1" quotePrefix="1">
      <alignment horizontal="center"/>
      <protection/>
    </xf>
    <xf numFmtId="173" fontId="1" fillId="33" borderId="68" xfId="58" applyNumberFormat="1" applyFont="1" applyFill="1" applyBorder="1" applyAlignment="1" applyProtection="1">
      <alignment horizontal="center" vertical="center"/>
      <protection/>
    </xf>
    <xf numFmtId="173" fontId="1" fillId="33" borderId="29" xfId="58" applyFont="1" applyFill="1" applyBorder="1" applyAlignment="1">
      <alignment horizontal="center" vertical="center"/>
      <protection/>
    </xf>
    <xf numFmtId="173" fontId="1" fillId="33" borderId="149" xfId="58" applyNumberFormat="1" applyFont="1" applyFill="1" applyBorder="1" applyAlignment="1" applyProtection="1">
      <alignment horizontal="center" vertical="center"/>
      <protection/>
    </xf>
    <xf numFmtId="173" fontId="1" fillId="33" borderId="89" xfId="58" applyNumberFormat="1" applyFont="1" applyFill="1" applyBorder="1" applyAlignment="1" applyProtection="1">
      <alignment horizontal="center" vertical="center"/>
      <protection/>
    </xf>
    <xf numFmtId="173" fontId="1" fillId="33" borderId="88" xfId="58" applyNumberFormat="1" applyFont="1" applyFill="1" applyBorder="1" applyAlignment="1" applyProtection="1">
      <alignment horizontal="center" vertical="center"/>
      <protection/>
    </xf>
    <xf numFmtId="0" fontId="1" fillId="33" borderId="94" xfId="0" applyFont="1" applyFill="1" applyBorder="1" applyAlignment="1">
      <alignment horizontal="center" vertical="center"/>
    </xf>
    <xf numFmtId="0" fontId="1" fillId="33" borderId="122" xfId="0" applyFont="1" applyFill="1" applyBorder="1" applyAlignment="1">
      <alignment horizontal="center" vertical="center"/>
    </xf>
    <xf numFmtId="0" fontId="1" fillId="33" borderId="147" xfId="0" applyFont="1" applyFill="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horizontal="center" vertical="center"/>
    </xf>
    <xf numFmtId="173" fontId="1" fillId="0" borderId="0" xfId="59" applyFont="1" applyAlignment="1">
      <alignment horizontal="center"/>
      <protection/>
    </xf>
    <xf numFmtId="173" fontId="8" fillId="0" borderId="0" xfId="59" applyNumberFormat="1" applyFont="1" applyAlignment="1" applyProtection="1">
      <alignment horizontal="center"/>
      <protection/>
    </xf>
    <xf numFmtId="173" fontId="1" fillId="0" borderId="0" xfId="59" applyNumberFormat="1" applyFont="1" applyAlignment="1" applyProtection="1">
      <alignment horizontal="center"/>
      <protection/>
    </xf>
    <xf numFmtId="173" fontId="1" fillId="0" borderId="0" xfId="59" applyFont="1" applyBorder="1" applyAlignment="1" quotePrefix="1">
      <alignment horizontal="center"/>
      <protection/>
    </xf>
    <xf numFmtId="173" fontId="1" fillId="33" borderId="63" xfId="58" applyNumberFormat="1" applyFont="1" applyFill="1" applyBorder="1" applyAlignment="1" applyProtection="1">
      <alignment horizontal="center" vertical="center"/>
      <protection/>
    </xf>
    <xf numFmtId="173" fontId="1" fillId="33" borderId="61" xfId="58" applyFont="1" applyFill="1" applyBorder="1" applyAlignment="1">
      <alignment horizontal="center" vertical="center"/>
      <protection/>
    </xf>
    <xf numFmtId="0" fontId="1" fillId="33" borderId="122" xfId="0" applyFont="1" applyFill="1" applyBorder="1" applyAlignment="1">
      <alignment horizontal="center"/>
    </xf>
    <xf numFmtId="0" fontId="1" fillId="33" borderId="88" xfId="0" applyFont="1" applyFill="1" applyBorder="1" applyAlignment="1">
      <alignment horizontal="center"/>
    </xf>
    <xf numFmtId="0" fontId="1" fillId="33" borderId="89" xfId="0" applyFont="1" applyFill="1" applyBorder="1" applyAlignment="1">
      <alignment horizontal="center"/>
    </xf>
    <xf numFmtId="0" fontId="1" fillId="33" borderId="85" xfId="0" applyFont="1" applyFill="1" applyBorder="1" applyAlignment="1">
      <alignment horizontal="center" vertical="center"/>
    </xf>
    <xf numFmtId="0" fontId="1" fillId="33" borderId="40" xfId="0" applyFont="1" applyFill="1" applyBorder="1" applyAlignment="1">
      <alignment horizontal="center" vertical="center"/>
    </xf>
    <xf numFmtId="0" fontId="1" fillId="33" borderId="96" xfId="0" applyFont="1" applyFill="1" applyBorder="1" applyAlignment="1">
      <alignment horizontal="center" vertical="center"/>
    </xf>
    <xf numFmtId="0" fontId="1" fillId="33" borderId="104" xfId="0" applyFont="1" applyFill="1" applyBorder="1" applyAlignment="1">
      <alignment horizontal="center" vertical="center"/>
    </xf>
    <xf numFmtId="0" fontId="1" fillId="33" borderId="149" xfId="0" applyFont="1" applyFill="1" applyBorder="1" applyAlignment="1">
      <alignment horizontal="center"/>
    </xf>
    <xf numFmtId="172" fontId="1" fillId="33" borderId="105" xfId="0" applyNumberFormat="1" applyFont="1" applyFill="1" applyBorder="1" applyAlignment="1">
      <alignment horizontal="center" vertical="center"/>
    </xf>
    <xf numFmtId="0" fontId="2" fillId="33" borderId="40" xfId="0" applyFont="1" applyFill="1" applyBorder="1" applyAlignment="1">
      <alignment horizontal="center" vertical="center"/>
    </xf>
    <xf numFmtId="172" fontId="1" fillId="33" borderId="55" xfId="0" applyNumberFormat="1" applyFont="1" applyFill="1" applyBorder="1" applyAlignment="1">
      <alignment horizontal="center" vertical="center"/>
    </xf>
    <xf numFmtId="0" fontId="2" fillId="33" borderId="65" xfId="0" applyFont="1" applyFill="1" applyBorder="1" applyAlignment="1">
      <alignment horizontal="center" vertical="center"/>
    </xf>
    <xf numFmtId="172" fontId="1" fillId="33" borderId="59" xfId="0" applyNumberFormat="1" applyFont="1" applyFill="1" applyBorder="1" applyAlignment="1">
      <alignment horizontal="center" vertical="center"/>
    </xf>
    <xf numFmtId="0" fontId="2" fillId="33" borderId="104" xfId="0" applyFont="1" applyFill="1" applyBorder="1" applyAlignment="1">
      <alignment horizontal="center" vertical="center"/>
    </xf>
    <xf numFmtId="172" fontId="23" fillId="33" borderId="149" xfId="0" applyNumberFormat="1" applyFont="1" applyFill="1" applyBorder="1" applyAlignment="1">
      <alignment horizontal="center"/>
    </xf>
    <xf numFmtId="172" fontId="23" fillId="33" borderId="88" xfId="0" applyNumberFormat="1" applyFont="1" applyFill="1" applyBorder="1" applyAlignment="1">
      <alignment horizontal="center"/>
    </xf>
    <xf numFmtId="172" fontId="23" fillId="33" borderId="89" xfId="0" applyNumberFormat="1" applyFont="1" applyFill="1" applyBorder="1" applyAlignment="1">
      <alignment horizontal="center"/>
    </xf>
    <xf numFmtId="0" fontId="23" fillId="33" borderId="88" xfId="0" applyFont="1" applyFill="1" applyBorder="1" applyAlignment="1">
      <alignment horizontal="center"/>
    </xf>
    <xf numFmtId="0" fontId="23" fillId="33" borderId="89" xfId="0" applyFont="1" applyFill="1" applyBorder="1" applyAlignment="1">
      <alignment horizontal="center"/>
    </xf>
    <xf numFmtId="0" fontId="8" fillId="0" borderId="0" xfId="0" applyFont="1" applyBorder="1" applyAlignment="1" applyProtection="1">
      <alignment horizontal="center"/>
      <protection/>
    </xf>
    <xf numFmtId="0" fontId="23" fillId="33" borderId="10" xfId="0" applyFont="1" applyFill="1" applyBorder="1" applyAlignment="1">
      <alignment horizontal="center" vertical="center"/>
    </xf>
    <xf numFmtId="0" fontId="23" fillId="33" borderId="23" xfId="0" applyFont="1" applyFill="1" applyBorder="1" applyAlignment="1">
      <alignment horizontal="center" vertical="center"/>
    </xf>
    <xf numFmtId="1" fontId="23" fillId="33" borderId="85" xfId="0" applyNumberFormat="1" applyFont="1" applyFill="1" applyBorder="1" applyAlignment="1" applyProtection="1">
      <alignment horizontal="center" vertical="center" wrapText="1"/>
      <protection locked="0"/>
    </xf>
    <xf numFmtId="1" fontId="23" fillId="33" borderId="37" xfId="0" applyNumberFormat="1" applyFont="1" applyFill="1" applyBorder="1" applyAlignment="1" applyProtection="1">
      <alignment horizontal="center" vertical="center" wrapText="1"/>
      <protection locked="0"/>
    </xf>
    <xf numFmtId="1" fontId="23" fillId="33" borderId="40" xfId="0" applyNumberFormat="1" applyFont="1" applyFill="1" applyBorder="1" applyAlignment="1" applyProtection="1">
      <alignment horizontal="center" vertical="center" wrapText="1"/>
      <protection locked="0"/>
    </xf>
    <xf numFmtId="0" fontId="23" fillId="33" borderId="95" xfId="0" applyFont="1" applyFill="1" applyBorder="1" applyAlignment="1" applyProtection="1">
      <alignment horizontal="center" vertical="center" wrapText="1"/>
      <protection locked="0"/>
    </xf>
    <xf numFmtId="0" fontId="23" fillId="33" borderId="54" xfId="0" applyFont="1" applyFill="1" applyBorder="1" applyAlignment="1" applyProtection="1">
      <alignment horizontal="center" vertical="center" wrapText="1"/>
      <protection locked="0"/>
    </xf>
    <xf numFmtId="0" fontId="23" fillId="33" borderId="84" xfId="0" applyFont="1" applyFill="1" applyBorder="1" applyAlignment="1" applyProtection="1">
      <alignment horizontal="center" vertical="center" wrapText="1"/>
      <protection locked="0"/>
    </xf>
    <xf numFmtId="0" fontId="23" fillId="33" borderId="69" xfId="0" applyFont="1" applyFill="1" applyBorder="1" applyAlignment="1">
      <alignment horizontal="center" vertical="center"/>
    </xf>
    <xf numFmtId="0" fontId="23" fillId="33" borderId="70" xfId="0" applyFont="1" applyFill="1" applyBorder="1" applyAlignment="1">
      <alignment horizontal="center" vertical="center"/>
    </xf>
    <xf numFmtId="0" fontId="1" fillId="0" borderId="0" xfId="0" applyFont="1" applyAlignment="1" applyProtection="1">
      <alignment horizontal="center"/>
      <protection/>
    </xf>
    <xf numFmtId="0" fontId="1" fillId="33" borderId="94" xfId="0" applyFont="1" applyFill="1" applyBorder="1" applyAlignment="1" applyProtection="1">
      <alignment horizontal="center" vertical="center"/>
      <protection/>
    </xf>
    <xf numFmtId="0" fontId="1" fillId="33" borderId="65" xfId="0" applyFont="1" applyFill="1" applyBorder="1" applyAlignment="1" applyProtection="1">
      <alignment horizontal="center" vertical="center"/>
      <protection/>
    </xf>
    <xf numFmtId="0" fontId="2" fillId="33" borderId="63" xfId="0" applyFont="1" applyFill="1" applyBorder="1" applyAlignment="1">
      <alignment horizontal="center" vertical="center"/>
    </xf>
    <xf numFmtId="0" fontId="2" fillId="33" borderId="61" xfId="0" applyFont="1" applyFill="1" applyBorder="1" applyAlignment="1">
      <alignment horizontal="center" vertical="center"/>
    </xf>
    <xf numFmtId="0" fontId="8" fillId="0" borderId="0" xfId="0" applyFont="1" applyAlignment="1" applyProtection="1">
      <alignment horizontal="center"/>
      <protection/>
    </xf>
    <xf numFmtId="0" fontId="12" fillId="0" borderId="0" xfId="0" applyFont="1" applyBorder="1" applyAlignment="1" applyProtection="1">
      <alignment horizontal="right"/>
      <protection/>
    </xf>
    <xf numFmtId="0" fontId="23" fillId="33" borderId="149" xfId="0" applyFont="1" applyFill="1" applyBorder="1" applyAlignment="1" applyProtection="1">
      <alignment horizontal="center"/>
      <protection/>
    </xf>
    <xf numFmtId="0" fontId="23" fillId="33" borderId="88" xfId="0" applyFont="1" applyFill="1" applyBorder="1" applyAlignment="1" applyProtection="1">
      <alignment horizontal="center"/>
      <protection/>
    </xf>
    <xf numFmtId="0" fontId="23" fillId="33" borderId="89" xfId="0" applyFont="1" applyFill="1" applyBorder="1" applyAlignment="1" applyProtection="1">
      <alignment horizontal="center"/>
      <protection/>
    </xf>
    <xf numFmtId="0" fontId="11" fillId="33" borderId="149" xfId="0" applyFont="1" applyFill="1" applyBorder="1" applyAlignment="1" applyProtection="1">
      <alignment horizontal="center"/>
      <protection/>
    </xf>
    <xf numFmtId="0" fontId="11" fillId="33" borderId="88" xfId="0" applyFont="1" applyFill="1" applyBorder="1" applyAlignment="1" applyProtection="1">
      <alignment horizontal="center"/>
      <protection/>
    </xf>
    <xf numFmtId="0" fontId="11" fillId="33" borderId="89" xfId="0" applyFont="1" applyFill="1" applyBorder="1" applyAlignment="1" applyProtection="1">
      <alignment horizontal="center"/>
      <protection/>
    </xf>
    <xf numFmtId="0" fontId="11" fillId="33" borderId="88" xfId="0" applyFont="1" applyFill="1" applyBorder="1" applyAlignment="1">
      <alignment horizontal="center"/>
    </xf>
    <xf numFmtId="0" fontId="11" fillId="33" borderId="89" xfId="0" applyFont="1" applyFill="1" applyBorder="1" applyAlignment="1">
      <alignment horizontal="center"/>
    </xf>
    <xf numFmtId="0" fontId="8" fillId="0" borderId="0" xfId="0" applyFont="1" applyFill="1" applyBorder="1" applyAlignment="1">
      <alignment horizontal="center"/>
    </xf>
    <xf numFmtId="0" fontId="34" fillId="0" borderId="0" xfId="0" applyFont="1" applyFill="1" applyBorder="1" applyAlignment="1">
      <alignment horizontal="center"/>
    </xf>
    <xf numFmtId="0" fontId="34" fillId="0" borderId="0" xfId="0" applyFont="1" applyFill="1" applyBorder="1" applyAlignment="1">
      <alignment horizontal="left"/>
    </xf>
    <xf numFmtId="0" fontId="1" fillId="33" borderId="148" xfId="0" applyFont="1" applyFill="1" applyBorder="1" applyAlignment="1">
      <alignment horizontal="center" vertical="center"/>
    </xf>
    <xf numFmtId="0" fontId="1" fillId="33" borderId="87" xfId="0" applyFont="1" applyFill="1" applyBorder="1" applyAlignment="1">
      <alignment horizontal="center" vertical="center"/>
    </xf>
    <xf numFmtId="0" fontId="1" fillId="33" borderId="90" xfId="0" applyFont="1" applyFill="1" applyBorder="1" applyAlignment="1">
      <alignment horizontal="center" vertical="center"/>
    </xf>
    <xf numFmtId="0" fontId="1" fillId="33" borderId="23" xfId="0" applyFont="1" applyFill="1" applyBorder="1" applyAlignment="1">
      <alignment horizontal="center" vertical="center"/>
    </xf>
    <xf numFmtId="0" fontId="1" fillId="33" borderId="63" xfId="0" applyFont="1" applyFill="1" applyBorder="1" applyAlignment="1">
      <alignment horizontal="center" vertical="center"/>
    </xf>
    <xf numFmtId="0" fontId="1" fillId="33" borderId="61" xfId="0" applyFont="1" applyFill="1" applyBorder="1" applyAlignment="1">
      <alignment horizontal="center" vertical="center"/>
    </xf>
    <xf numFmtId="0" fontId="11" fillId="33" borderId="85" xfId="0" applyFont="1" applyFill="1" applyBorder="1" applyAlignment="1">
      <alignment horizontal="center"/>
    </xf>
    <xf numFmtId="0" fontId="11" fillId="33" borderId="96" xfId="0" applyFont="1" applyFill="1" applyBorder="1" applyAlignment="1">
      <alignment horizontal="center"/>
    </xf>
    <xf numFmtId="0" fontId="11" fillId="33" borderId="29" xfId="0" applyFont="1" applyFill="1" applyBorder="1" applyAlignment="1">
      <alignment horizontal="center"/>
    </xf>
    <xf numFmtId="0" fontId="11" fillId="33" borderId="23" xfId="0" applyFont="1" applyFill="1" applyBorder="1" applyAlignment="1">
      <alignment horizontal="center"/>
    </xf>
    <xf numFmtId="0" fontId="8" fillId="0" borderId="0" xfId="0" applyFont="1" applyFill="1" applyAlignment="1">
      <alignment horizontal="center"/>
    </xf>
    <xf numFmtId="0" fontId="8" fillId="0" borderId="0" xfId="0" applyFont="1" applyFill="1" applyAlignment="1" quotePrefix="1">
      <alignment horizontal="center"/>
    </xf>
    <xf numFmtId="0" fontId="12" fillId="0" borderId="0" xfId="0" applyFont="1" applyFill="1" applyBorder="1" applyAlignment="1">
      <alignment horizontal="right"/>
    </xf>
    <xf numFmtId="0" fontId="12" fillId="0" borderId="0" xfId="0" applyFont="1" applyFill="1" applyBorder="1" applyAlignment="1" quotePrefix="1">
      <alignment horizontal="right"/>
    </xf>
    <xf numFmtId="0" fontId="12" fillId="0" borderId="0" xfId="0" applyFont="1" applyFill="1" applyBorder="1" applyAlignment="1">
      <alignment horizontal="center"/>
    </xf>
    <xf numFmtId="0" fontId="12" fillId="0" borderId="0" xfId="0" applyFont="1" applyFill="1" applyBorder="1" applyAlignment="1" quotePrefix="1">
      <alignment horizontal="center"/>
    </xf>
    <xf numFmtId="0" fontId="2" fillId="33" borderId="68" xfId="0" applyFont="1" applyFill="1" applyBorder="1" applyAlignment="1">
      <alignment horizontal="center"/>
    </xf>
    <xf numFmtId="0" fontId="2" fillId="33" borderId="28" xfId="0" applyFont="1" applyFill="1" applyBorder="1" applyAlignment="1">
      <alignment horizontal="center"/>
    </xf>
    <xf numFmtId="0" fontId="1" fillId="33" borderId="90" xfId="0" applyFont="1" applyFill="1" applyBorder="1" applyAlignment="1">
      <alignment horizontal="center"/>
    </xf>
    <xf numFmtId="0" fontId="1" fillId="33" borderId="67" xfId="0" applyFont="1" applyFill="1" applyBorder="1" applyAlignment="1">
      <alignment horizontal="center"/>
    </xf>
    <xf numFmtId="0" fontId="1" fillId="33" borderId="101" xfId="0" applyFont="1" applyFill="1" applyBorder="1" applyAlignment="1">
      <alignment horizontal="center"/>
    </xf>
    <xf numFmtId="0" fontId="1" fillId="33" borderId="10" xfId="0" applyFont="1" applyFill="1" applyBorder="1" applyAlignment="1">
      <alignment horizontal="center" vertical="center"/>
    </xf>
    <xf numFmtId="174" fontId="17" fillId="0" borderId="0" xfId="0" applyNumberFormat="1" applyFont="1" applyAlignment="1" applyProtection="1">
      <alignment horizontal="center" wrapText="1"/>
      <protection/>
    </xf>
    <xf numFmtId="174" fontId="17" fillId="0" borderId="0" xfId="0" applyNumberFormat="1" applyFont="1" applyAlignment="1" applyProtection="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rt62srawan" xfId="57"/>
    <cellStyle name="Normal_bartaman point" xfId="58"/>
    <cellStyle name="Normal_CPI"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0</xdr:rowOff>
    </xdr:from>
    <xdr:to>
      <xdr:col>5</xdr:col>
      <xdr:colOff>171450</xdr:colOff>
      <xdr:row>0</xdr:row>
      <xdr:rowOff>0</xdr:rowOff>
    </xdr:to>
    <xdr:pic>
      <xdr:nvPicPr>
        <xdr:cNvPr id="1" name="Picture 1" descr="LOGO"/>
        <xdr:cNvPicPr preferRelativeResize="1">
          <a:picLocks noChangeAspect="1"/>
        </xdr:cNvPicPr>
      </xdr:nvPicPr>
      <xdr:blipFill>
        <a:blip r:embed="rId1"/>
        <a:stretch>
          <a:fillRect/>
        </a:stretch>
      </xdr:blipFill>
      <xdr:spPr>
        <a:xfrm>
          <a:off x="3762375" y="0"/>
          <a:ext cx="523875" cy="0"/>
        </a:xfrm>
        <a:prstGeom prst="rect">
          <a:avLst/>
        </a:prstGeom>
        <a:noFill/>
        <a:ln w="9525" cmpd="sng">
          <a:noFill/>
        </a:ln>
      </xdr:spPr>
    </xdr:pic>
    <xdr:clientData/>
  </xdr:twoCellAnchor>
  <xdr:twoCellAnchor>
    <xdr:from>
      <xdr:col>4</xdr:col>
      <xdr:colOff>257175</xdr:colOff>
      <xdr:row>86</xdr:row>
      <xdr:rowOff>0</xdr:rowOff>
    </xdr:from>
    <xdr:to>
      <xdr:col>5</xdr:col>
      <xdr:colOff>285750</xdr:colOff>
      <xdr:row>86</xdr:row>
      <xdr:rowOff>0</xdr:rowOff>
    </xdr:to>
    <xdr:pic>
      <xdr:nvPicPr>
        <xdr:cNvPr id="2" name="Picture 2" descr="LOGO"/>
        <xdr:cNvPicPr preferRelativeResize="1">
          <a:picLocks noChangeAspect="1"/>
        </xdr:cNvPicPr>
      </xdr:nvPicPr>
      <xdr:blipFill>
        <a:blip r:embed="rId1"/>
        <a:stretch>
          <a:fillRect/>
        </a:stretch>
      </xdr:blipFill>
      <xdr:spPr>
        <a:xfrm>
          <a:off x="3876675" y="10315575"/>
          <a:ext cx="523875" cy="0"/>
        </a:xfrm>
        <a:prstGeom prst="rect">
          <a:avLst/>
        </a:prstGeom>
        <a:noFill/>
        <a:ln w="9525" cmpd="sng">
          <a:noFill/>
        </a:ln>
      </xdr:spPr>
    </xdr:pic>
    <xdr:clientData/>
  </xdr:twoCellAnchor>
  <xdr:twoCellAnchor>
    <xdr:from>
      <xdr:col>4</xdr:col>
      <xdr:colOff>219075</xdr:colOff>
      <xdr:row>86</xdr:row>
      <xdr:rowOff>0</xdr:rowOff>
    </xdr:from>
    <xdr:to>
      <xdr:col>5</xdr:col>
      <xdr:colOff>247650</xdr:colOff>
      <xdr:row>86</xdr:row>
      <xdr:rowOff>0</xdr:rowOff>
    </xdr:to>
    <xdr:pic>
      <xdr:nvPicPr>
        <xdr:cNvPr id="3" name="Picture 3" descr="LOGO"/>
        <xdr:cNvPicPr preferRelativeResize="1">
          <a:picLocks noChangeAspect="1"/>
        </xdr:cNvPicPr>
      </xdr:nvPicPr>
      <xdr:blipFill>
        <a:blip r:embed="rId1"/>
        <a:stretch>
          <a:fillRect/>
        </a:stretch>
      </xdr:blipFill>
      <xdr:spPr>
        <a:xfrm>
          <a:off x="3838575" y="10315575"/>
          <a:ext cx="523875" cy="0"/>
        </a:xfrm>
        <a:prstGeom prst="rect">
          <a:avLst/>
        </a:prstGeom>
        <a:noFill/>
        <a:ln w="9525" cmpd="sng">
          <a:noFill/>
        </a:ln>
      </xdr:spPr>
    </xdr:pic>
    <xdr:clientData/>
  </xdr:twoCellAnchor>
  <xdr:twoCellAnchor>
    <xdr:from>
      <xdr:col>4</xdr:col>
      <xdr:colOff>190500</xdr:colOff>
      <xdr:row>86</xdr:row>
      <xdr:rowOff>0</xdr:rowOff>
    </xdr:from>
    <xdr:to>
      <xdr:col>5</xdr:col>
      <xdr:colOff>219075</xdr:colOff>
      <xdr:row>86</xdr:row>
      <xdr:rowOff>0</xdr:rowOff>
    </xdr:to>
    <xdr:pic>
      <xdr:nvPicPr>
        <xdr:cNvPr id="4" name="Picture 4" descr="LOGO"/>
        <xdr:cNvPicPr preferRelativeResize="1">
          <a:picLocks noChangeAspect="1"/>
        </xdr:cNvPicPr>
      </xdr:nvPicPr>
      <xdr:blipFill>
        <a:blip r:embed="rId1"/>
        <a:stretch>
          <a:fillRect/>
        </a:stretch>
      </xdr:blipFill>
      <xdr:spPr>
        <a:xfrm>
          <a:off x="3810000" y="10315575"/>
          <a:ext cx="5238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5" name="Picture 5" descr="LOGO"/>
        <xdr:cNvPicPr preferRelativeResize="1">
          <a:picLocks noChangeAspect="1"/>
        </xdr:cNvPicPr>
      </xdr:nvPicPr>
      <xdr:blipFill>
        <a:blip r:embed="rId1"/>
        <a:stretch>
          <a:fillRect/>
        </a:stretch>
      </xdr:blipFill>
      <xdr:spPr>
        <a:xfrm>
          <a:off x="3762375" y="0"/>
          <a:ext cx="5238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6" name="Picture 6" descr="LOGO"/>
        <xdr:cNvPicPr preferRelativeResize="1">
          <a:picLocks noChangeAspect="1"/>
        </xdr:cNvPicPr>
      </xdr:nvPicPr>
      <xdr:blipFill>
        <a:blip r:embed="rId1"/>
        <a:stretch>
          <a:fillRect/>
        </a:stretch>
      </xdr:blipFill>
      <xdr:spPr>
        <a:xfrm>
          <a:off x="3762375" y="0"/>
          <a:ext cx="5238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7" name="Picture 7" descr="LOGO"/>
        <xdr:cNvPicPr preferRelativeResize="1">
          <a:picLocks noChangeAspect="1"/>
        </xdr:cNvPicPr>
      </xdr:nvPicPr>
      <xdr:blipFill>
        <a:blip r:embed="rId1"/>
        <a:stretch>
          <a:fillRect/>
        </a:stretch>
      </xdr:blipFill>
      <xdr:spPr>
        <a:xfrm>
          <a:off x="3762375" y="0"/>
          <a:ext cx="5238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8" name="Picture 8" descr="LOGO"/>
        <xdr:cNvPicPr preferRelativeResize="1">
          <a:picLocks noChangeAspect="1"/>
        </xdr:cNvPicPr>
      </xdr:nvPicPr>
      <xdr:blipFill>
        <a:blip r:embed="rId1"/>
        <a:stretch>
          <a:fillRect/>
        </a:stretch>
      </xdr:blipFill>
      <xdr:spPr>
        <a:xfrm>
          <a:off x="3762375" y="0"/>
          <a:ext cx="523875" cy="0"/>
        </a:xfrm>
        <a:prstGeom prst="rect">
          <a:avLst/>
        </a:prstGeom>
        <a:noFill/>
        <a:ln w="9525" cmpd="sng">
          <a:noFill/>
        </a:ln>
      </xdr:spPr>
    </xdr:pic>
    <xdr:clientData/>
  </xdr:twoCellAnchor>
  <xdr:twoCellAnchor>
    <xdr:from>
      <xdr:col>4</xdr:col>
      <xdr:colOff>257175</xdr:colOff>
      <xdr:row>60</xdr:row>
      <xdr:rowOff>0</xdr:rowOff>
    </xdr:from>
    <xdr:to>
      <xdr:col>5</xdr:col>
      <xdr:colOff>285750</xdr:colOff>
      <xdr:row>60</xdr:row>
      <xdr:rowOff>0</xdr:rowOff>
    </xdr:to>
    <xdr:pic>
      <xdr:nvPicPr>
        <xdr:cNvPr id="9" name="Picture 9" descr="LOGO"/>
        <xdr:cNvPicPr preferRelativeResize="1">
          <a:picLocks noChangeAspect="1"/>
        </xdr:cNvPicPr>
      </xdr:nvPicPr>
      <xdr:blipFill>
        <a:blip r:embed="rId1"/>
        <a:stretch>
          <a:fillRect/>
        </a:stretch>
      </xdr:blipFill>
      <xdr:spPr>
        <a:xfrm>
          <a:off x="3876675" y="6076950"/>
          <a:ext cx="523875" cy="0"/>
        </a:xfrm>
        <a:prstGeom prst="rect">
          <a:avLst/>
        </a:prstGeom>
        <a:noFill/>
        <a:ln w="9525" cmpd="sng">
          <a:noFill/>
        </a:ln>
      </xdr:spPr>
    </xdr:pic>
    <xdr:clientData/>
  </xdr:twoCellAnchor>
  <xdr:twoCellAnchor>
    <xdr:from>
      <xdr:col>4</xdr:col>
      <xdr:colOff>219075</xdr:colOff>
      <xdr:row>60</xdr:row>
      <xdr:rowOff>0</xdr:rowOff>
    </xdr:from>
    <xdr:to>
      <xdr:col>5</xdr:col>
      <xdr:colOff>247650</xdr:colOff>
      <xdr:row>60</xdr:row>
      <xdr:rowOff>0</xdr:rowOff>
    </xdr:to>
    <xdr:pic>
      <xdr:nvPicPr>
        <xdr:cNvPr id="10" name="Picture 10" descr="LOGO"/>
        <xdr:cNvPicPr preferRelativeResize="1">
          <a:picLocks noChangeAspect="1"/>
        </xdr:cNvPicPr>
      </xdr:nvPicPr>
      <xdr:blipFill>
        <a:blip r:embed="rId1"/>
        <a:stretch>
          <a:fillRect/>
        </a:stretch>
      </xdr:blipFill>
      <xdr:spPr>
        <a:xfrm>
          <a:off x="3838575" y="6076950"/>
          <a:ext cx="523875" cy="0"/>
        </a:xfrm>
        <a:prstGeom prst="rect">
          <a:avLst/>
        </a:prstGeom>
        <a:noFill/>
        <a:ln w="9525" cmpd="sng">
          <a:noFill/>
        </a:ln>
      </xdr:spPr>
    </xdr:pic>
    <xdr:clientData/>
  </xdr:twoCellAnchor>
  <xdr:twoCellAnchor>
    <xdr:from>
      <xdr:col>4</xdr:col>
      <xdr:colOff>190500</xdr:colOff>
      <xdr:row>60</xdr:row>
      <xdr:rowOff>0</xdr:rowOff>
    </xdr:from>
    <xdr:to>
      <xdr:col>5</xdr:col>
      <xdr:colOff>219075</xdr:colOff>
      <xdr:row>60</xdr:row>
      <xdr:rowOff>0</xdr:rowOff>
    </xdr:to>
    <xdr:pic>
      <xdr:nvPicPr>
        <xdr:cNvPr id="11" name="Picture 11" descr="LOGO"/>
        <xdr:cNvPicPr preferRelativeResize="1">
          <a:picLocks noChangeAspect="1"/>
        </xdr:cNvPicPr>
      </xdr:nvPicPr>
      <xdr:blipFill>
        <a:blip r:embed="rId1"/>
        <a:stretch>
          <a:fillRect/>
        </a:stretch>
      </xdr:blipFill>
      <xdr:spPr>
        <a:xfrm>
          <a:off x="3810000" y="6076950"/>
          <a:ext cx="523875" cy="0"/>
        </a:xfrm>
        <a:prstGeom prst="rect">
          <a:avLst/>
        </a:prstGeom>
        <a:noFill/>
        <a:ln w="9525" cmpd="sng">
          <a:noFill/>
        </a:ln>
      </xdr:spPr>
    </xdr:pic>
    <xdr:clientData/>
  </xdr:twoCellAnchor>
  <xdr:twoCellAnchor>
    <xdr:from>
      <xdr:col>4</xdr:col>
      <xdr:colOff>257175</xdr:colOff>
      <xdr:row>60</xdr:row>
      <xdr:rowOff>0</xdr:rowOff>
    </xdr:from>
    <xdr:to>
      <xdr:col>5</xdr:col>
      <xdr:colOff>285750</xdr:colOff>
      <xdr:row>60</xdr:row>
      <xdr:rowOff>0</xdr:rowOff>
    </xdr:to>
    <xdr:pic>
      <xdr:nvPicPr>
        <xdr:cNvPr id="12" name="Picture 12" descr="LOGO"/>
        <xdr:cNvPicPr preferRelativeResize="1">
          <a:picLocks noChangeAspect="1"/>
        </xdr:cNvPicPr>
      </xdr:nvPicPr>
      <xdr:blipFill>
        <a:blip r:embed="rId1"/>
        <a:stretch>
          <a:fillRect/>
        </a:stretch>
      </xdr:blipFill>
      <xdr:spPr>
        <a:xfrm>
          <a:off x="3876675" y="6076950"/>
          <a:ext cx="523875" cy="0"/>
        </a:xfrm>
        <a:prstGeom prst="rect">
          <a:avLst/>
        </a:prstGeom>
        <a:noFill/>
        <a:ln w="9525" cmpd="sng">
          <a:noFill/>
        </a:ln>
      </xdr:spPr>
    </xdr:pic>
    <xdr:clientData/>
  </xdr:twoCellAnchor>
  <xdr:twoCellAnchor>
    <xdr:from>
      <xdr:col>4</xdr:col>
      <xdr:colOff>219075</xdr:colOff>
      <xdr:row>60</xdr:row>
      <xdr:rowOff>0</xdr:rowOff>
    </xdr:from>
    <xdr:to>
      <xdr:col>5</xdr:col>
      <xdr:colOff>247650</xdr:colOff>
      <xdr:row>60</xdr:row>
      <xdr:rowOff>0</xdr:rowOff>
    </xdr:to>
    <xdr:pic>
      <xdr:nvPicPr>
        <xdr:cNvPr id="13" name="Picture 13" descr="LOGO"/>
        <xdr:cNvPicPr preferRelativeResize="1">
          <a:picLocks noChangeAspect="1"/>
        </xdr:cNvPicPr>
      </xdr:nvPicPr>
      <xdr:blipFill>
        <a:blip r:embed="rId1"/>
        <a:stretch>
          <a:fillRect/>
        </a:stretch>
      </xdr:blipFill>
      <xdr:spPr>
        <a:xfrm>
          <a:off x="3838575" y="6076950"/>
          <a:ext cx="523875" cy="0"/>
        </a:xfrm>
        <a:prstGeom prst="rect">
          <a:avLst/>
        </a:prstGeom>
        <a:noFill/>
        <a:ln w="9525" cmpd="sng">
          <a:noFill/>
        </a:ln>
      </xdr:spPr>
    </xdr:pic>
    <xdr:clientData/>
  </xdr:twoCellAnchor>
  <xdr:twoCellAnchor>
    <xdr:from>
      <xdr:col>4</xdr:col>
      <xdr:colOff>190500</xdr:colOff>
      <xdr:row>60</xdr:row>
      <xdr:rowOff>0</xdr:rowOff>
    </xdr:from>
    <xdr:to>
      <xdr:col>5</xdr:col>
      <xdr:colOff>219075</xdr:colOff>
      <xdr:row>60</xdr:row>
      <xdr:rowOff>0</xdr:rowOff>
    </xdr:to>
    <xdr:pic>
      <xdr:nvPicPr>
        <xdr:cNvPr id="14" name="Picture 14" descr="LOGO"/>
        <xdr:cNvPicPr preferRelativeResize="1">
          <a:picLocks noChangeAspect="1"/>
        </xdr:cNvPicPr>
      </xdr:nvPicPr>
      <xdr:blipFill>
        <a:blip r:embed="rId1"/>
        <a:stretch>
          <a:fillRect/>
        </a:stretch>
      </xdr:blipFill>
      <xdr:spPr>
        <a:xfrm>
          <a:off x="3810000" y="6076950"/>
          <a:ext cx="523875" cy="0"/>
        </a:xfrm>
        <a:prstGeom prst="rect">
          <a:avLst/>
        </a:prstGeom>
        <a:noFill/>
        <a:ln w="9525" cmpd="sng">
          <a:noFill/>
        </a:ln>
      </xdr:spPr>
    </xdr:pic>
    <xdr:clientData/>
  </xdr:twoCellAnchor>
  <xdr:twoCellAnchor>
    <xdr:from>
      <xdr:col>4</xdr:col>
      <xdr:colOff>257175</xdr:colOff>
      <xdr:row>60</xdr:row>
      <xdr:rowOff>0</xdr:rowOff>
    </xdr:from>
    <xdr:to>
      <xdr:col>5</xdr:col>
      <xdr:colOff>285750</xdr:colOff>
      <xdr:row>60</xdr:row>
      <xdr:rowOff>0</xdr:rowOff>
    </xdr:to>
    <xdr:pic>
      <xdr:nvPicPr>
        <xdr:cNvPr id="15" name="Picture 15" descr="LOGO"/>
        <xdr:cNvPicPr preferRelativeResize="1">
          <a:picLocks noChangeAspect="1"/>
        </xdr:cNvPicPr>
      </xdr:nvPicPr>
      <xdr:blipFill>
        <a:blip r:embed="rId1"/>
        <a:stretch>
          <a:fillRect/>
        </a:stretch>
      </xdr:blipFill>
      <xdr:spPr>
        <a:xfrm>
          <a:off x="3876675" y="6076950"/>
          <a:ext cx="523875" cy="0"/>
        </a:xfrm>
        <a:prstGeom prst="rect">
          <a:avLst/>
        </a:prstGeom>
        <a:noFill/>
        <a:ln w="9525" cmpd="sng">
          <a:noFill/>
        </a:ln>
      </xdr:spPr>
    </xdr:pic>
    <xdr:clientData/>
  </xdr:twoCellAnchor>
  <xdr:twoCellAnchor>
    <xdr:from>
      <xdr:col>4</xdr:col>
      <xdr:colOff>219075</xdr:colOff>
      <xdr:row>60</xdr:row>
      <xdr:rowOff>0</xdr:rowOff>
    </xdr:from>
    <xdr:to>
      <xdr:col>5</xdr:col>
      <xdr:colOff>247650</xdr:colOff>
      <xdr:row>60</xdr:row>
      <xdr:rowOff>0</xdr:rowOff>
    </xdr:to>
    <xdr:pic>
      <xdr:nvPicPr>
        <xdr:cNvPr id="16" name="Picture 16" descr="LOGO"/>
        <xdr:cNvPicPr preferRelativeResize="1">
          <a:picLocks noChangeAspect="1"/>
        </xdr:cNvPicPr>
      </xdr:nvPicPr>
      <xdr:blipFill>
        <a:blip r:embed="rId1"/>
        <a:stretch>
          <a:fillRect/>
        </a:stretch>
      </xdr:blipFill>
      <xdr:spPr>
        <a:xfrm>
          <a:off x="3838575" y="6076950"/>
          <a:ext cx="523875" cy="0"/>
        </a:xfrm>
        <a:prstGeom prst="rect">
          <a:avLst/>
        </a:prstGeom>
        <a:noFill/>
        <a:ln w="9525" cmpd="sng">
          <a:noFill/>
        </a:ln>
      </xdr:spPr>
    </xdr:pic>
    <xdr:clientData/>
  </xdr:twoCellAnchor>
  <xdr:twoCellAnchor>
    <xdr:from>
      <xdr:col>4</xdr:col>
      <xdr:colOff>190500</xdr:colOff>
      <xdr:row>60</xdr:row>
      <xdr:rowOff>0</xdr:rowOff>
    </xdr:from>
    <xdr:to>
      <xdr:col>5</xdr:col>
      <xdr:colOff>219075</xdr:colOff>
      <xdr:row>60</xdr:row>
      <xdr:rowOff>0</xdr:rowOff>
    </xdr:to>
    <xdr:pic>
      <xdr:nvPicPr>
        <xdr:cNvPr id="17" name="Picture 17" descr="LOGO"/>
        <xdr:cNvPicPr preferRelativeResize="1">
          <a:picLocks noChangeAspect="1"/>
        </xdr:cNvPicPr>
      </xdr:nvPicPr>
      <xdr:blipFill>
        <a:blip r:embed="rId1"/>
        <a:stretch>
          <a:fillRect/>
        </a:stretch>
      </xdr:blipFill>
      <xdr:spPr>
        <a:xfrm>
          <a:off x="3810000" y="6076950"/>
          <a:ext cx="523875" cy="0"/>
        </a:xfrm>
        <a:prstGeom prst="rect">
          <a:avLst/>
        </a:prstGeom>
        <a:noFill/>
        <a:ln w="9525" cmpd="sng">
          <a:noFill/>
        </a:ln>
      </xdr:spPr>
    </xdr:pic>
    <xdr:clientData/>
  </xdr:twoCellAnchor>
  <xdr:twoCellAnchor>
    <xdr:from>
      <xdr:col>4</xdr:col>
      <xdr:colOff>257175</xdr:colOff>
      <xdr:row>60</xdr:row>
      <xdr:rowOff>0</xdr:rowOff>
    </xdr:from>
    <xdr:to>
      <xdr:col>5</xdr:col>
      <xdr:colOff>285750</xdr:colOff>
      <xdr:row>60</xdr:row>
      <xdr:rowOff>0</xdr:rowOff>
    </xdr:to>
    <xdr:pic>
      <xdr:nvPicPr>
        <xdr:cNvPr id="18" name="Picture 18" descr="LOGO"/>
        <xdr:cNvPicPr preferRelativeResize="1">
          <a:picLocks noChangeAspect="1"/>
        </xdr:cNvPicPr>
      </xdr:nvPicPr>
      <xdr:blipFill>
        <a:blip r:embed="rId1"/>
        <a:stretch>
          <a:fillRect/>
        </a:stretch>
      </xdr:blipFill>
      <xdr:spPr>
        <a:xfrm>
          <a:off x="3876675" y="6076950"/>
          <a:ext cx="523875" cy="0"/>
        </a:xfrm>
        <a:prstGeom prst="rect">
          <a:avLst/>
        </a:prstGeom>
        <a:noFill/>
        <a:ln w="9525" cmpd="sng">
          <a:noFill/>
        </a:ln>
      </xdr:spPr>
    </xdr:pic>
    <xdr:clientData/>
  </xdr:twoCellAnchor>
  <xdr:twoCellAnchor>
    <xdr:from>
      <xdr:col>4</xdr:col>
      <xdr:colOff>219075</xdr:colOff>
      <xdr:row>60</xdr:row>
      <xdr:rowOff>0</xdr:rowOff>
    </xdr:from>
    <xdr:to>
      <xdr:col>5</xdr:col>
      <xdr:colOff>247650</xdr:colOff>
      <xdr:row>60</xdr:row>
      <xdr:rowOff>0</xdr:rowOff>
    </xdr:to>
    <xdr:pic>
      <xdr:nvPicPr>
        <xdr:cNvPr id="19" name="Picture 19" descr="LOGO"/>
        <xdr:cNvPicPr preferRelativeResize="1">
          <a:picLocks noChangeAspect="1"/>
        </xdr:cNvPicPr>
      </xdr:nvPicPr>
      <xdr:blipFill>
        <a:blip r:embed="rId1"/>
        <a:stretch>
          <a:fillRect/>
        </a:stretch>
      </xdr:blipFill>
      <xdr:spPr>
        <a:xfrm>
          <a:off x="3838575" y="6076950"/>
          <a:ext cx="523875" cy="0"/>
        </a:xfrm>
        <a:prstGeom prst="rect">
          <a:avLst/>
        </a:prstGeom>
        <a:noFill/>
        <a:ln w="9525" cmpd="sng">
          <a:noFill/>
        </a:ln>
      </xdr:spPr>
    </xdr:pic>
    <xdr:clientData/>
  </xdr:twoCellAnchor>
  <xdr:twoCellAnchor>
    <xdr:from>
      <xdr:col>4</xdr:col>
      <xdr:colOff>190500</xdr:colOff>
      <xdr:row>60</xdr:row>
      <xdr:rowOff>0</xdr:rowOff>
    </xdr:from>
    <xdr:to>
      <xdr:col>5</xdr:col>
      <xdr:colOff>219075</xdr:colOff>
      <xdr:row>60</xdr:row>
      <xdr:rowOff>0</xdr:rowOff>
    </xdr:to>
    <xdr:pic>
      <xdr:nvPicPr>
        <xdr:cNvPr id="20" name="Picture 20" descr="LOGO"/>
        <xdr:cNvPicPr preferRelativeResize="1">
          <a:picLocks noChangeAspect="1"/>
        </xdr:cNvPicPr>
      </xdr:nvPicPr>
      <xdr:blipFill>
        <a:blip r:embed="rId1"/>
        <a:stretch>
          <a:fillRect/>
        </a:stretch>
      </xdr:blipFill>
      <xdr:spPr>
        <a:xfrm>
          <a:off x="3810000" y="6076950"/>
          <a:ext cx="523875" cy="0"/>
        </a:xfrm>
        <a:prstGeom prst="rect">
          <a:avLst/>
        </a:prstGeom>
        <a:noFill/>
        <a:ln w="9525" cmpd="sng">
          <a:noFill/>
        </a:ln>
      </xdr:spPr>
    </xdr:pic>
    <xdr:clientData/>
  </xdr:twoCellAnchor>
  <xdr:twoCellAnchor>
    <xdr:from>
      <xdr:col>4</xdr:col>
      <xdr:colOff>257175</xdr:colOff>
      <xdr:row>60</xdr:row>
      <xdr:rowOff>0</xdr:rowOff>
    </xdr:from>
    <xdr:to>
      <xdr:col>5</xdr:col>
      <xdr:colOff>285750</xdr:colOff>
      <xdr:row>60</xdr:row>
      <xdr:rowOff>0</xdr:rowOff>
    </xdr:to>
    <xdr:pic>
      <xdr:nvPicPr>
        <xdr:cNvPr id="21" name="Picture 21" descr="LOGO"/>
        <xdr:cNvPicPr preferRelativeResize="1">
          <a:picLocks noChangeAspect="1"/>
        </xdr:cNvPicPr>
      </xdr:nvPicPr>
      <xdr:blipFill>
        <a:blip r:embed="rId1"/>
        <a:stretch>
          <a:fillRect/>
        </a:stretch>
      </xdr:blipFill>
      <xdr:spPr>
        <a:xfrm>
          <a:off x="3876675" y="6076950"/>
          <a:ext cx="523875" cy="0"/>
        </a:xfrm>
        <a:prstGeom prst="rect">
          <a:avLst/>
        </a:prstGeom>
        <a:noFill/>
        <a:ln w="9525" cmpd="sng">
          <a:noFill/>
        </a:ln>
      </xdr:spPr>
    </xdr:pic>
    <xdr:clientData/>
  </xdr:twoCellAnchor>
  <xdr:twoCellAnchor>
    <xdr:from>
      <xdr:col>4</xdr:col>
      <xdr:colOff>219075</xdr:colOff>
      <xdr:row>60</xdr:row>
      <xdr:rowOff>0</xdr:rowOff>
    </xdr:from>
    <xdr:to>
      <xdr:col>5</xdr:col>
      <xdr:colOff>247650</xdr:colOff>
      <xdr:row>60</xdr:row>
      <xdr:rowOff>0</xdr:rowOff>
    </xdr:to>
    <xdr:pic>
      <xdr:nvPicPr>
        <xdr:cNvPr id="22" name="Picture 22" descr="LOGO"/>
        <xdr:cNvPicPr preferRelativeResize="1">
          <a:picLocks noChangeAspect="1"/>
        </xdr:cNvPicPr>
      </xdr:nvPicPr>
      <xdr:blipFill>
        <a:blip r:embed="rId1"/>
        <a:stretch>
          <a:fillRect/>
        </a:stretch>
      </xdr:blipFill>
      <xdr:spPr>
        <a:xfrm>
          <a:off x="3838575" y="6076950"/>
          <a:ext cx="523875" cy="0"/>
        </a:xfrm>
        <a:prstGeom prst="rect">
          <a:avLst/>
        </a:prstGeom>
        <a:noFill/>
        <a:ln w="9525" cmpd="sng">
          <a:noFill/>
        </a:ln>
      </xdr:spPr>
    </xdr:pic>
    <xdr:clientData/>
  </xdr:twoCellAnchor>
  <xdr:twoCellAnchor>
    <xdr:from>
      <xdr:col>4</xdr:col>
      <xdr:colOff>190500</xdr:colOff>
      <xdr:row>60</xdr:row>
      <xdr:rowOff>0</xdr:rowOff>
    </xdr:from>
    <xdr:to>
      <xdr:col>5</xdr:col>
      <xdr:colOff>219075</xdr:colOff>
      <xdr:row>60</xdr:row>
      <xdr:rowOff>0</xdr:rowOff>
    </xdr:to>
    <xdr:pic>
      <xdr:nvPicPr>
        <xdr:cNvPr id="23" name="Picture 23" descr="LOGO"/>
        <xdr:cNvPicPr preferRelativeResize="1">
          <a:picLocks noChangeAspect="1"/>
        </xdr:cNvPicPr>
      </xdr:nvPicPr>
      <xdr:blipFill>
        <a:blip r:embed="rId1"/>
        <a:stretch>
          <a:fillRect/>
        </a:stretch>
      </xdr:blipFill>
      <xdr:spPr>
        <a:xfrm>
          <a:off x="3810000" y="6076950"/>
          <a:ext cx="5238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200025</xdr:rowOff>
    </xdr:to>
    <xdr:pic>
      <xdr:nvPicPr>
        <xdr:cNvPr id="1" name="Picture 1" descr="LOGO"/>
        <xdr:cNvPicPr preferRelativeResize="1">
          <a:picLocks noChangeAspect="1"/>
        </xdr:cNvPicPr>
      </xdr:nvPicPr>
      <xdr:blipFill>
        <a:blip r:embed="rId1"/>
        <a:stretch>
          <a:fillRect/>
        </a:stretch>
      </xdr:blipFill>
      <xdr:spPr>
        <a:xfrm>
          <a:off x="9629775" y="0"/>
          <a:ext cx="0" cy="0"/>
        </a:xfrm>
        <a:prstGeom prst="rect">
          <a:avLst/>
        </a:prstGeom>
        <a:noFill/>
        <a:ln w="9525" cmpd="sng">
          <a:noFill/>
        </a:ln>
      </xdr:spPr>
    </xdr:pic>
    <xdr:clientData/>
  </xdr:twoCellAnchor>
  <xdr:oneCellAnchor>
    <xdr:from>
      <xdr:col>2</xdr:col>
      <xdr:colOff>571500</xdr:colOff>
      <xdr:row>22</xdr:row>
      <xdr:rowOff>0</xdr:rowOff>
    </xdr:from>
    <xdr:ext cx="76200" cy="200025"/>
    <xdr:sp fLocksText="0">
      <xdr:nvSpPr>
        <xdr:cNvPr id="2" name="Text Box 2"/>
        <xdr:cNvSpPr txBox="1">
          <a:spLocks noChangeArrowheads="1"/>
        </xdr:cNvSpPr>
      </xdr:nvSpPr>
      <xdr:spPr>
        <a:xfrm>
          <a:off x="3876675" y="506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mail.nrb.org.np/Documents%20and%20Settings\Administrator\My%20Documents\Bartaman%20Arthik%20Stithi\Bartaman%202064-65\02%20months\02%20month%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MS"/>
      <sheetName val="M AC"/>
      <sheetName val="A&amp;L of Com"/>
      <sheetName val="Stock mkt indicators"/>
      <sheetName val="Listed co"/>
      <sheetName val="SHARE MKT ACTIVITIES"/>
      <sheetName val="CPI"/>
      <sheetName val="Core CPI"/>
      <sheetName val="CPI YOY"/>
      <sheetName val="WPI"/>
      <sheetName val="WPI YoY"/>
      <sheetName val="NSWI"/>
      <sheetName val="GBO"/>
      <sheetName val="ODD"/>
      <sheetName val="Direction"/>
      <sheetName val="X-IND"/>
      <sheetName val="X-Others"/>
      <sheetName val="M-IND"/>
      <sheetName val="M-Others"/>
      <sheetName val="BOP"/>
      <sheetName val="Reserve"/>
      <sheetName val="Reserve$"/>
      <sheetName val="Ex Rate"/>
    </sheetNames>
    <sheetDataSet>
      <sheetData sheetId="15">
        <row r="5">
          <cell r="B5" t="str">
            <v>2005/06</v>
          </cell>
          <cell r="C5" t="str">
            <v>2006/07P</v>
          </cell>
          <cell r="D5" t="str">
            <v>2007/08P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91"/>
  <sheetViews>
    <sheetView tabSelected="1" zoomScalePageLayoutView="0" workbookViewId="0" topLeftCell="A1">
      <selection activeCell="H3" sqref="H3"/>
    </sheetView>
  </sheetViews>
  <sheetFormatPr defaultColWidth="9.140625" defaultRowHeight="12.75"/>
  <cols>
    <col min="1" max="16384" width="9.140625" style="386" customWidth="1"/>
  </cols>
  <sheetData>
    <row r="1" spans="2:3" ht="20.25">
      <c r="B1" s="1546" t="s">
        <v>1140</v>
      </c>
      <c r="C1" s="99"/>
    </row>
    <row r="2" spans="2:3" s="1547" customFormat="1" ht="15.75">
      <c r="B2" s="1548" t="s">
        <v>338</v>
      </c>
      <c r="C2" s="1549"/>
    </row>
    <row r="3" spans="3:4" ht="15.75">
      <c r="C3" s="388"/>
      <c r="D3" s="650"/>
    </row>
    <row r="4" spans="2:5" ht="15.75">
      <c r="B4" s="1324" t="s">
        <v>592</v>
      </c>
      <c r="C4" s="381"/>
      <c r="D4" s="381"/>
      <c r="E4" s="381"/>
    </row>
    <row r="5" spans="1:5" ht="15.75">
      <c r="A5" s="650">
        <v>1</v>
      </c>
      <c r="B5" s="388" t="s">
        <v>1141</v>
      </c>
      <c r="C5" s="388"/>
      <c r="D5" s="388"/>
      <c r="E5" s="388"/>
    </row>
    <row r="6" spans="1:5" ht="15.75">
      <c r="A6" s="650">
        <v>2</v>
      </c>
      <c r="B6" s="388" t="s">
        <v>1142</v>
      </c>
      <c r="C6" s="388"/>
      <c r="D6" s="388"/>
      <c r="E6" s="388"/>
    </row>
    <row r="7" spans="1:5" ht="15.75">
      <c r="A7" s="650">
        <v>3</v>
      </c>
      <c r="B7" s="386" t="s">
        <v>1344</v>
      </c>
      <c r="C7" s="388"/>
      <c r="D7" s="388"/>
      <c r="E7" s="388"/>
    </row>
    <row r="8" spans="1:5" ht="15.75">
      <c r="A8" s="650">
        <v>4</v>
      </c>
      <c r="B8" s="386" t="s">
        <v>1143</v>
      </c>
      <c r="C8" s="388"/>
      <c r="D8" s="388"/>
      <c r="E8" s="388"/>
    </row>
    <row r="9" spans="1:5" ht="15.75">
      <c r="A9" s="650">
        <v>5</v>
      </c>
      <c r="B9" s="386" t="s">
        <v>593</v>
      </c>
      <c r="C9" s="388"/>
      <c r="D9" s="388"/>
      <c r="E9" s="388"/>
    </row>
    <row r="10" spans="1:5" ht="15.75">
      <c r="A10" s="650">
        <v>6</v>
      </c>
      <c r="B10" s="386" t="s">
        <v>594</v>
      </c>
      <c r="C10" s="388"/>
      <c r="D10" s="388"/>
      <c r="E10" s="388"/>
    </row>
    <row r="11" spans="1:5" ht="15.75">
      <c r="A11" s="650"/>
      <c r="B11" s="419" t="s">
        <v>280</v>
      </c>
      <c r="C11" s="388"/>
      <c r="D11" s="388"/>
      <c r="E11" s="388"/>
    </row>
    <row r="12" spans="1:5" ht="15.75">
      <c r="A12" s="650">
        <v>7</v>
      </c>
      <c r="B12" s="386" t="s">
        <v>281</v>
      </c>
      <c r="C12" s="388"/>
      <c r="D12" s="388"/>
      <c r="E12" s="388"/>
    </row>
    <row r="13" spans="1:5" ht="15.75">
      <c r="A13" s="650">
        <v>8</v>
      </c>
      <c r="B13" s="386" t="s">
        <v>282</v>
      </c>
      <c r="C13" s="388"/>
      <c r="D13" s="388"/>
      <c r="E13" s="388"/>
    </row>
    <row r="14" spans="1:5" ht="15.75">
      <c r="A14" s="650">
        <v>9</v>
      </c>
      <c r="B14" s="386" t="s">
        <v>283</v>
      </c>
      <c r="C14" s="388"/>
      <c r="D14" s="388"/>
      <c r="E14" s="388"/>
    </row>
    <row r="15" spans="1:5" ht="15.75">
      <c r="A15" s="650">
        <v>10</v>
      </c>
      <c r="B15" s="386" t="s">
        <v>284</v>
      </c>
      <c r="C15" s="388"/>
      <c r="D15" s="388"/>
      <c r="E15" s="388"/>
    </row>
    <row r="16" spans="1:5" ht="15.75">
      <c r="A16" s="650">
        <v>11</v>
      </c>
      <c r="B16" s="386" t="s">
        <v>285</v>
      </c>
      <c r="C16" s="388"/>
      <c r="D16" s="388"/>
      <c r="E16" s="388"/>
    </row>
    <row r="17" spans="1:5" ht="15.75">
      <c r="A17" s="650">
        <v>12</v>
      </c>
      <c r="B17" s="386" t="s">
        <v>337</v>
      </c>
      <c r="C17" s="388"/>
      <c r="D17" s="388"/>
      <c r="E17" s="388"/>
    </row>
    <row r="18" spans="1:5" ht="15.75">
      <c r="A18" s="650">
        <v>13</v>
      </c>
      <c r="B18" s="386" t="s">
        <v>286</v>
      </c>
      <c r="C18" s="388"/>
      <c r="D18" s="388"/>
      <c r="E18" s="388"/>
    </row>
    <row r="19" spans="1:5" ht="15.75">
      <c r="A19" s="650">
        <v>14</v>
      </c>
      <c r="B19" s="386" t="s">
        <v>287</v>
      </c>
      <c r="C19" s="388"/>
      <c r="D19" s="388"/>
      <c r="E19" s="388"/>
    </row>
    <row r="20" spans="1:5" s="419" customFormat="1" ht="15.75">
      <c r="A20" s="650"/>
      <c r="B20" s="419" t="s">
        <v>288</v>
      </c>
      <c r="C20" s="387"/>
      <c r="D20" s="387"/>
      <c r="E20" s="387"/>
    </row>
    <row r="21" spans="1:5" ht="15.75">
      <c r="A21" s="650">
        <v>15</v>
      </c>
      <c r="B21" s="386" t="s">
        <v>96</v>
      </c>
      <c r="C21" s="388"/>
      <c r="D21" s="388"/>
      <c r="E21" s="388"/>
    </row>
    <row r="22" spans="1:5" ht="15.75">
      <c r="A22" s="650">
        <v>16</v>
      </c>
      <c r="B22" s="386" t="s">
        <v>751</v>
      </c>
      <c r="C22" s="388"/>
      <c r="D22" s="388"/>
      <c r="E22" s="388"/>
    </row>
    <row r="23" spans="1:5" ht="15.75">
      <c r="A23" s="650">
        <v>17</v>
      </c>
      <c r="B23" s="386" t="s">
        <v>99</v>
      </c>
      <c r="C23" s="388"/>
      <c r="D23" s="388"/>
      <c r="E23" s="388"/>
    </row>
    <row r="24" spans="1:5" ht="15.75">
      <c r="A24" s="650">
        <v>18</v>
      </c>
      <c r="B24" s="386" t="s">
        <v>226</v>
      </c>
      <c r="C24" s="388"/>
      <c r="D24" s="388"/>
      <c r="E24" s="388"/>
    </row>
    <row r="25" spans="1:5" ht="15.75">
      <c r="A25" s="650">
        <v>19</v>
      </c>
      <c r="B25" s="386" t="s">
        <v>752</v>
      </c>
      <c r="C25" s="388"/>
      <c r="D25" s="388"/>
      <c r="E25" s="388"/>
    </row>
    <row r="26" spans="1:5" ht="15.75">
      <c r="A26" s="650">
        <v>20</v>
      </c>
      <c r="B26" s="386" t="s">
        <v>289</v>
      </c>
      <c r="C26" s="388"/>
      <c r="D26" s="388"/>
      <c r="E26" s="388"/>
    </row>
    <row r="27" spans="1:5" ht="15.75">
      <c r="A27" s="650"/>
      <c r="B27" s="419" t="s">
        <v>290</v>
      </c>
      <c r="C27" s="388"/>
      <c r="D27" s="388"/>
      <c r="E27" s="388"/>
    </row>
    <row r="28" spans="1:7" ht="15.75">
      <c r="A28" s="650">
        <v>21</v>
      </c>
      <c r="B28" s="386" t="s">
        <v>1298</v>
      </c>
      <c r="C28" s="388"/>
      <c r="D28" s="388"/>
      <c r="E28" s="388"/>
      <c r="G28" s="388"/>
    </row>
    <row r="29" spans="1:5" ht="15.75">
      <c r="A29" s="650">
        <v>22</v>
      </c>
      <c r="B29" s="386" t="s">
        <v>1299</v>
      </c>
      <c r="C29" s="388"/>
      <c r="D29" s="388"/>
      <c r="E29" s="388"/>
    </row>
    <row r="30" spans="1:5" ht="15.75">
      <c r="A30" s="650">
        <v>23</v>
      </c>
      <c r="B30" s="386" t="s">
        <v>1315</v>
      </c>
      <c r="C30" s="388"/>
      <c r="D30" s="388"/>
      <c r="E30" s="388"/>
    </row>
    <row r="31" spans="1:5" ht="15.75">
      <c r="A31" s="650">
        <v>24</v>
      </c>
      <c r="B31" s="386" t="s">
        <v>1317</v>
      </c>
      <c r="C31" s="388"/>
      <c r="D31" s="388"/>
      <c r="E31" s="388"/>
    </row>
    <row r="32" spans="1:5" ht="15.75">
      <c r="A32" s="650"/>
      <c r="B32" s="419" t="s">
        <v>291</v>
      </c>
      <c r="C32" s="388"/>
      <c r="D32" s="388"/>
      <c r="E32" s="388"/>
    </row>
    <row r="33" spans="1:5" ht="15.75">
      <c r="A33" s="650">
        <v>25</v>
      </c>
      <c r="B33" s="386" t="s">
        <v>1144</v>
      </c>
      <c r="C33" s="388"/>
      <c r="D33" s="388"/>
      <c r="E33" s="388"/>
    </row>
    <row r="34" spans="1:5" ht="15.75">
      <c r="A34" s="650">
        <v>26</v>
      </c>
      <c r="B34" s="386" t="s">
        <v>1145</v>
      </c>
      <c r="C34" s="388"/>
      <c r="D34" s="388"/>
      <c r="E34" s="388"/>
    </row>
    <row r="35" spans="1:5" ht="15.75">
      <c r="A35" s="650">
        <v>27</v>
      </c>
      <c r="B35" s="386" t="s">
        <v>292</v>
      </c>
      <c r="C35" s="388"/>
      <c r="D35" s="388"/>
      <c r="E35" s="388"/>
    </row>
    <row r="36" spans="1:5" ht="15.75">
      <c r="A36" s="650">
        <v>28</v>
      </c>
      <c r="B36" s="388" t="s">
        <v>968</v>
      </c>
      <c r="C36" s="388"/>
      <c r="D36" s="388"/>
      <c r="E36" s="388"/>
    </row>
    <row r="37" spans="1:5" ht="15.75">
      <c r="A37" s="650">
        <v>29</v>
      </c>
      <c r="B37" s="388" t="s">
        <v>293</v>
      </c>
      <c r="C37" s="388"/>
      <c r="D37" s="388"/>
      <c r="E37" s="388"/>
    </row>
    <row r="38" spans="1:5" ht="15.75">
      <c r="A38" s="650">
        <v>30</v>
      </c>
      <c r="B38" s="388" t="s">
        <v>1014</v>
      </c>
      <c r="C38" s="388"/>
      <c r="D38" s="388"/>
      <c r="E38" s="388"/>
    </row>
    <row r="39" spans="1:5" ht="15.75">
      <c r="A39" s="650"/>
      <c r="B39" s="387" t="s">
        <v>294</v>
      </c>
      <c r="C39" s="388"/>
      <c r="D39" s="388"/>
      <c r="E39" s="388"/>
    </row>
    <row r="40" spans="1:5" ht="15.75">
      <c r="A40" s="650">
        <v>31</v>
      </c>
      <c r="B40" s="388" t="s">
        <v>1146</v>
      </c>
      <c r="C40" s="388"/>
      <c r="D40" s="388"/>
      <c r="E40" s="388"/>
    </row>
    <row r="41" spans="1:5" ht="15.75">
      <c r="A41" s="650">
        <v>32</v>
      </c>
      <c r="B41" s="388" t="s">
        <v>1318</v>
      </c>
      <c r="C41" s="388"/>
      <c r="D41" s="388"/>
      <c r="E41" s="388"/>
    </row>
    <row r="42" spans="1:5" ht="15.75">
      <c r="A42" s="650">
        <v>33</v>
      </c>
      <c r="B42" s="388" t="s">
        <v>1394</v>
      </c>
      <c r="C42" s="388"/>
      <c r="D42" s="388"/>
      <c r="E42" s="388"/>
    </row>
    <row r="43" spans="1:5" ht="15.75">
      <c r="A43" s="650"/>
      <c r="B43" s="387" t="s">
        <v>295</v>
      </c>
      <c r="C43" s="388"/>
      <c r="D43" s="388"/>
      <c r="E43" s="388"/>
    </row>
    <row r="44" spans="1:5" ht="15.75">
      <c r="A44" s="650">
        <v>34</v>
      </c>
      <c r="B44" s="388" t="s">
        <v>1147</v>
      </c>
      <c r="C44" s="388"/>
      <c r="D44" s="388"/>
      <c r="E44" s="388"/>
    </row>
    <row r="45" spans="1:5" ht="15.75">
      <c r="A45" s="650">
        <v>35</v>
      </c>
      <c r="B45" s="388" t="s">
        <v>579</v>
      </c>
      <c r="C45" s="388"/>
      <c r="D45" s="388"/>
      <c r="E45" s="388"/>
    </row>
    <row r="46" spans="1:5" ht="15.75">
      <c r="A46" s="650">
        <v>36</v>
      </c>
      <c r="B46" s="388" t="s">
        <v>580</v>
      </c>
      <c r="C46" s="388"/>
      <c r="D46" s="388"/>
      <c r="E46" s="388"/>
    </row>
    <row r="47" spans="1:5" ht="15.75">
      <c r="A47" s="650">
        <v>37</v>
      </c>
      <c r="B47" s="388" t="s">
        <v>581</v>
      </c>
      <c r="C47" s="388"/>
      <c r="D47" s="388"/>
      <c r="E47" s="388"/>
    </row>
    <row r="48" spans="1:5" ht="15.75">
      <c r="A48" s="650">
        <v>38</v>
      </c>
      <c r="B48" s="388" t="s">
        <v>582</v>
      </c>
      <c r="C48" s="388"/>
      <c r="D48" s="388"/>
      <c r="E48" s="388"/>
    </row>
    <row r="49" spans="1:5" ht="15.75">
      <c r="A49" s="650">
        <v>39</v>
      </c>
      <c r="B49" s="388" t="s">
        <v>753</v>
      </c>
      <c r="C49" s="388"/>
      <c r="D49" s="388"/>
      <c r="E49" s="388"/>
    </row>
    <row r="50" spans="1:5" ht="15.75">
      <c r="A50" s="650">
        <v>40</v>
      </c>
      <c r="B50" s="388" t="s">
        <v>305</v>
      </c>
      <c r="C50" s="388"/>
      <c r="D50" s="388"/>
      <c r="E50" s="388"/>
    </row>
    <row r="51" spans="1:5" ht="15.75">
      <c r="A51" s="650">
        <v>41</v>
      </c>
      <c r="B51" s="388" t="s">
        <v>1148</v>
      </c>
      <c r="C51" s="388"/>
      <c r="D51" s="388"/>
      <c r="E51" s="388"/>
    </row>
    <row r="52" spans="1:5" ht="15.75">
      <c r="A52" s="650">
        <v>42</v>
      </c>
      <c r="B52" s="388" t="s">
        <v>306</v>
      </c>
      <c r="C52" s="388"/>
      <c r="D52" s="388"/>
      <c r="E52" s="388"/>
    </row>
    <row r="53" spans="1:5" ht="15.75">
      <c r="A53" s="650">
        <v>43</v>
      </c>
      <c r="B53" s="1332" t="s">
        <v>1208</v>
      </c>
      <c r="C53" s="388"/>
      <c r="D53" s="388"/>
      <c r="E53" s="388"/>
    </row>
    <row r="54" spans="1:5" ht="15.75">
      <c r="A54" s="650">
        <v>44</v>
      </c>
      <c r="B54" s="1332" t="s">
        <v>1202</v>
      </c>
      <c r="C54" s="388"/>
      <c r="D54" s="388"/>
      <c r="E54" s="388"/>
    </row>
    <row r="59" spans="1:5" ht="15.75">
      <c r="A59" s="388"/>
      <c r="B59" s="388"/>
      <c r="C59" s="388"/>
      <c r="D59" s="388"/>
      <c r="E59" s="388"/>
    </row>
    <row r="60" spans="1:5" ht="15.75">
      <c r="A60" s="388"/>
      <c r="B60" s="388"/>
      <c r="C60" s="388"/>
      <c r="D60" s="388"/>
      <c r="E60" s="388"/>
    </row>
    <row r="61" spans="1:5" ht="15.75">
      <c r="A61" s="388"/>
      <c r="B61" s="388"/>
      <c r="C61" s="388"/>
      <c r="D61" s="388"/>
      <c r="E61" s="388"/>
    </row>
    <row r="62" spans="1:5" ht="15.75">
      <c r="A62" s="388"/>
      <c r="B62" s="388"/>
      <c r="C62" s="388"/>
      <c r="D62" s="388"/>
      <c r="E62" s="388"/>
    </row>
    <row r="63" spans="1:5" ht="15.75">
      <c r="A63" s="388"/>
      <c r="B63" s="388"/>
      <c r="C63" s="388"/>
      <c r="D63" s="388"/>
      <c r="E63" s="388"/>
    </row>
    <row r="64" spans="1:5" ht="15.75">
      <c r="A64" s="388"/>
      <c r="B64" s="388"/>
      <c r="C64" s="388"/>
      <c r="D64" s="388"/>
      <c r="E64" s="388"/>
    </row>
    <row r="65" spans="1:5" ht="15.75">
      <c r="A65" s="388"/>
      <c r="B65" s="388"/>
      <c r="C65" s="388"/>
      <c r="D65" s="388"/>
      <c r="E65" s="388"/>
    </row>
    <row r="66" spans="1:5" ht="15.75">
      <c r="A66" s="388"/>
      <c r="B66" s="388"/>
      <c r="C66" s="388"/>
      <c r="D66" s="388"/>
      <c r="E66" s="388"/>
    </row>
    <row r="67" spans="1:5" ht="15.75">
      <c r="A67" s="388"/>
      <c r="B67" s="388"/>
      <c r="C67" s="388"/>
      <c r="D67" s="388"/>
      <c r="E67" s="388"/>
    </row>
    <row r="68" spans="1:5" ht="15.75">
      <c r="A68" s="388"/>
      <c r="B68" s="388"/>
      <c r="C68" s="388"/>
      <c r="D68" s="388"/>
      <c r="E68" s="388"/>
    </row>
    <row r="69" spans="1:5" ht="15.75">
      <c r="A69" s="388"/>
      <c r="B69" s="388"/>
      <c r="C69" s="388"/>
      <c r="D69" s="388"/>
      <c r="E69" s="388"/>
    </row>
    <row r="70" spans="1:5" ht="15.75">
      <c r="A70" s="388"/>
      <c r="B70" s="388"/>
      <c r="C70" s="388"/>
      <c r="D70" s="388"/>
      <c r="E70" s="388"/>
    </row>
    <row r="71" spans="1:5" ht="15.75">
      <c r="A71" s="388"/>
      <c r="B71" s="388"/>
      <c r="C71" s="388"/>
      <c r="D71" s="388"/>
      <c r="E71" s="388"/>
    </row>
    <row r="72" spans="1:5" ht="15.75">
      <c r="A72" s="388"/>
      <c r="B72" s="388"/>
      <c r="C72" s="388"/>
      <c r="D72" s="388"/>
      <c r="E72" s="388"/>
    </row>
    <row r="73" spans="1:5" ht="15.75">
      <c r="A73" s="388"/>
      <c r="B73" s="388"/>
      <c r="C73" s="388"/>
      <c r="D73" s="388"/>
      <c r="E73" s="388"/>
    </row>
    <row r="74" spans="1:5" ht="15.75">
      <c r="A74" s="388"/>
      <c r="B74" s="388"/>
      <c r="C74" s="388"/>
      <c r="D74" s="388"/>
      <c r="E74" s="388"/>
    </row>
    <row r="75" spans="1:5" ht="15.75">
      <c r="A75" s="388"/>
      <c r="B75" s="388"/>
      <c r="C75" s="388"/>
      <c r="D75" s="388"/>
      <c r="E75" s="388"/>
    </row>
    <row r="76" spans="1:5" ht="15.75">
      <c r="A76" s="388"/>
      <c r="B76" s="388"/>
      <c r="C76" s="388"/>
      <c r="D76" s="388"/>
      <c r="E76" s="388"/>
    </row>
    <row r="77" spans="1:5" ht="15.75">
      <c r="A77" s="388"/>
      <c r="B77" s="388"/>
      <c r="C77" s="388"/>
      <c r="D77" s="388"/>
      <c r="E77" s="388"/>
    </row>
    <row r="78" spans="1:5" ht="15.75">
      <c r="A78" s="388"/>
      <c r="B78" s="388"/>
      <c r="C78" s="388"/>
      <c r="D78" s="388"/>
      <c r="E78" s="388"/>
    </row>
    <row r="79" spans="1:5" ht="15.75">
      <c r="A79" s="388"/>
      <c r="B79" s="388"/>
      <c r="C79" s="388"/>
      <c r="D79" s="388"/>
      <c r="E79" s="388"/>
    </row>
    <row r="80" spans="1:5" ht="15.75">
      <c r="A80" s="388"/>
      <c r="B80" s="388"/>
      <c r="C80" s="388"/>
      <c r="D80" s="388"/>
      <c r="E80" s="388"/>
    </row>
    <row r="81" spans="1:5" ht="15.75">
      <c r="A81" s="388"/>
      <c r="B81" s="388"/>
      <c r="C81" s="388"/>
      <c r="D81" s="388"/>
      <c r="E81" s="388"/>
    </row>
    <row r="82" spans="1:5" ht="15.75">
      <c r="A82" s="388"/>
      <c r="B82" s="388"/>
      <c r="C82" s="388"/>
      <c r="D82" s="388"/>
      <c r="E82" s="388"/>
    </row>
    <row r="83" spans="1:5" ht="15.75">
      <c r="A83" s="388"/>
      <c r="B83" s="388"/>
      <c r="C83" s="388"/>
      <c r="D83" s="388"/>
      <c r="E83" s="388"/>
    </row>
    <row r="84" spans="1:5" ht="15.75">
      <c r="A84" s="388"/>
      <c r="B84" s="388"/>
      <c r="C84" s="388"/>
      <c r="D84" s="388"/>
      <c r="E84" s="388"/>
    </row>
    <row r="85" spans="1:5" ht="15.75">
      <c r="A85" s="388"/>
      <c r="B85" s="388"/>
      <c r="C85" s="388"/>
      <c r="D85" s="388"/>
      <c r="E85" s="388"/>
    </row>
    <row r="86" spans="1:5" ht="15.75">
      <c r="A86" s="388"/>
      <c r="B86" s="388"/>
      <c r="C86" s="388"/>
      <c r="D86" s="388"/>
      <c r="E86" s="388"/>
    </row>
    <row r="87" spans="1:5" ht="15.75">
      <c r="A87" s="388"/>
      <c r="B87" s="388"/>
      <c r="C87" s="388"/>
      <c r="D87" s="388"/>
      <c r="E87" s="388"/>
    </row>
    <row r="88" spans="1:5" ht="15.75">
      <c r="A88" s="388"/>
      <c r="B88" s="388"/>
      <c r="C88" s="388"/>
      <c r="D88" s="388"/>
      <c r="E88" s="388"/>
    </row>
    <row r="89" spans="1:5" ht="15.75">
      <c r="A89" s="388"/>
      <c r="B89" s="388"/>
      <c r="C89" s="388"/>
      <c r="D89" s="388"/>
      <c r="E89" s="388"/>
    </row>
    <row r="90" spans="1:5" ht="15.75">
      <c r="A90" s="388"/>
      <c r="B90" s="388"/>
      <c r="C90" s="388"/>
      <c r="D90" s="388"/>
      <c r="E90" s="388"/>
    </row>
    <row r="91" spans="1:5" ht="15.75">
      <c r="A91" s="388"/>
      <c r="B91" s="388"/>
      <c r="C91" s="388"/>
      <c r="D91" s="388"/>
      <c r="E91" s="388"/>
    </row>
    <row r="92" spans="1:5" ht="15.75">
      <c r="A92" s="388"/>
      <c r="B92" s="388"/>
      <c r="C92" s="388"/>
      <c r="D92" s="388"/>
      <c r="E92" s="388"/>
    </row>
    <row r="93" spans="1:5" ht="15.75">
      <c r="A93" s="388"/>
      <c r="B93" s="388"/>
      <c r="C93" s="388"/>
      <c r="D93" s="388"/>
      <c r="E93" s="388"/>
    </row>
    <row r="94" spans="1:5" ht="15.75">
      <c r="A94" s="388"/>
      <c r="B94" s="388"/>
      <c r="C94" s="388"/>
      <c r="D94" s="388"/>
      <c r="E94" s="388"/>
    </row>
    <row r="95" spans="1:5" ht="15.75">
      <c r="A95" s="388"/>
      <c r="B95" s="388"/>
      <c r="C95" s="388"/>
      <c r="D95" s="388"/>
      <c r="E95" s="388"/>
    </row>
    <row r="96" spans="1:5" ht="15.75">
      <c r="A96" s="388"/>
      <c r="B96" s="388"/>
      <c r="C96" s="388"/>
      <c r="D96" s="388"/>
      <c r="E96" s="388"/>
    </row>
    <row r="97" spans="1:5" ht="15.75">
      <c r="A97" s="388"/>
      <c r="B97" s="388"/>
      <c r="C97" s="388"/>
      <c r="D97" s="388"/>
      <c r="E97" s="388"/>
    </row>
    <row r="98" spans="1:5" ht="15.75">
      <c r="A98" s="388"/>
      <c r="B98" s="388"/>
      <c r="C98" s="388"/>
      <c r="D98" s="388"/>
      <c r="E98" s="388"/>
    </row>
    <row r="99" spans="1:5" ht="15.75">
      <c r="A99" s="388"/>
      <c r="B99" s="388"/>
      <c r="C99" s="388"/>
      <c r="D99" s="388"/>
      <c r="E99" s="388"/>
    </row>
    <row r="100" spans="1:5" ht="15.75">
      <c r="A100" s="388"/>
      <c r="B100" s="388"/>
      <c r="C100" s="388"/>
      <c r="D100" s="388"/>
      <c r="E100" s="388"/>
    </row>
    <row r="101" spans="1:5" ht="15.75">
      <c r="A101" s="388"/>
      <c r="B101" s="388"/>
      <c r="C101" s="388"/>
      <c r="D101" s="388"/>
      <c r="E101" s="388"/>
    </row>
    <row r="102" spans="1:5" ht="15.75">
      <c r="A102" s="388"/>
      <c r="B102" s="388"/>
      <c r="C102" s="388"/>
      <c r="D102" s="388"/>
      <c r="E102" s="388"/>
    </row>
    <row r="103" spans="1:5" ht="15.75">
      <c r="A103" s="388"/>
      <c r="B103" s="388"/>
      <c r="C103" s="388"/>
      <c r="D103" s="388"/>
      <c r="E103" s="388"/>
    </row>
    <row r="104" spans="1:5" ht="15.75">
      <c r="A104" s="388"/>
      <c r="B104" s="388"/>
      <c r="C104" s="388"/>
      <c r="D104" s="388"/>
      <c r="E104" s="388"/>
    </row>
    <row r="105" spans="1:5" ht="15.75">
      <c r="A105" s="388"/>
      <c r="B105" s="388"/>
      <c r="C105" s="388"/>
      <c r="D105" s="388"/>
      <c r="E105" s="388"/>
    </row>
    <row r="106" spans="1:5" ht="15.75">
      <c r="A106" s="388"/>
      <c r="B106" s="388"/>
      <c r="C106" s="388"/>
      <c r="D106" s="388"/>
      <c r="E106" s="388"/>
    </row>
    <row r="107" spans="1:5" ht="15.75">
      <c r="A107" s="388"/>
      <c r="B107" s="388"/>
      <c r="C107" s="388"/>
      <c r="D107" s="388"/>
      <c r="E107" s="388"/>
    </row>
    <row r="108" spans="1:5" ht="15.75">
      <c r="A108" s="388"/>
      <c r="B108" s="388"/>
      <c r="C108" s="388"/>
      <c r="D108" s="388"/>
      <c r="E108" s="388"/>
    </row>
    <row r="109" spans="1:5" ht="15.75">
      <c r="A109" s="388"/>
      <c r="B109" s="388"/>
      <c r="C109" s="388"/>
      <c r="D109" s="388"/>
      <c r="E109" s="388"/>
    </row>
    <row r="110" spans="1:5" ht="15.75">
      <c r="A110" s="388"/>
      <c r="B110" s="388"/>
      <c r="C110" s="388"/>
      <c r="D110" s="388"/>
      <c r="E110" s="388"/>
    </row>
    <row r="111" spans="1:5" ht="15.75">
      <c r="A111" s="388"/>
      <c r="B111" s="388"/>
      <c r="C111" s="388"/>
      <c r="D111" s="388"/>
      <c r="E111" s="388"/>
    </row>
    <row r="112" spans="1:5" ht="15.75">
      <c r="A112" s="388"/>
      <c r="B112" s="388"/>
      <c r="C112" s="388"/>
      <c r="D112" s="388"/>
      <c r="E112" s="388"/>
    </row>
    <row r="113" spans="1:5" ht="15.75">
      <c r="A113" s="388"/>
      <c r="B113" s="388"/>
      <c r="C113" s="388"/>
      <c r="D113" s="388"/>
      <c r="E113" s="388"/>
    </row>
    <row r="114" spans="1:5" ht="15.75">
      <c r="A114" s="388"/>
      <c r="B114" s="388"/>
      <c r="C114" s="388"/>
      <c r="D114" s="388"/>
      <c r="E114" s="388"/>
    </row>
    <row r="115" spans="1:5" ht="15.75">
      <c r="A115" s="388"/>
      <c r="B115" s="388"/>
      <c r="C115" s="388"/>
      <c r="D115" s="388"/>
      <c r="E115" s="388"/>
    </row>
    <row r="116" spans="1:5" ht="15.75">
      <c r="A116" s="388"/>
      <c r="B116" s="388"/>
      <c r="C116" s="388"/>
      <c r="D116" s="388"/>
      <c r="E116" s="388"/>
    </row>
    <row r="117" spans="1:5" ht="15.75">
      <c r="A117" s="388"/>
      <c r="B117" s="388"/>
      <c r="C117" s="388"/>
      <c r="D117" s="388"/>
      <c r="E117" s="388"/>
    </row>
    <row r="118" spans="1:5" ht="15.75">
      <c r="A118" s="388"/>
      <c r="B118" s="388"/>
      <c r="C118" s="388"/>
      <c r="D118" s="388"/>
      <c r="E118" s="388"/>
    </row>
    <row r="119" spans="1:5" ht="15.75">
      <c r="A119" s="388"/>
      <c r="B119" s="388"/>
      <c r="C119" s="388"/>
      <c r="D119" s="388"/>
      <c r="E119" s="388"/>
    </row>
    <row r="120" spans="1:5" ht="15.75">
      <c r="A120" s="388"/>
      <c r="B120" s="388"/>
      <c r="C120" s="388"/>
      <c r="D120" s="388"/>
      <c r="E120" s="388"/>
    </row>
    <row r="121" spans="1:5" ht="15.75">
      <c r="A121" s="388"/>
      <c r="B121" s="388"/>
      <c r="C121" s="388"/>
      <c r="D121" s="388"/>
      <c r="E121" s="388"/>
    </row>
    <row r="122" spans="1:5" ht="15.75">
      <c r="A122" s="388"/>
      <c r="B122" s="388"/>
      <c r="C122" s="388"/>
      <c r="D122" s="388"/>
      <c r="E122" s="388"/>
    </row>
    <row r="123" spans="1:5" ht="15.75">
      <c r="A123" s="388"/>
      <c r="B123" s="388"/>
      <c r="C123" s="388"/>
      <c r="D123" s="388"/>
      <c r="E123" s="388"/>
    </row>
    <row r="124" spans="1:5" ht="15.75">
      <c r="A124" s="388"/>
      <c r="B124" s="388"/>
      <c r="C124" s="388"/>
      <c r="D124" s="388"/>
      <c r="E124" s="388"/>
    </row>
    <row r="125" spans="1:5" ht="15.75">
      <c r="A125" s="388"/>
      <c r="B125" s="388"/>
      <c r="C125" s="388"/>
      <c r="D125" s="388"/>
      <c r="E125" s="388"/>
    </row>
    <row r="126" spans="1:5" ht="15.75">
      <c r="A126" s="388"/>
      <c r="B126" s="388"/>
      <c r="C126" s="388"/>
      <c r="D126" s="388"/>
      <c r="E126" s="388"/>
    </row>
    <row r="127" spans="1:5" ht="15.75">
      <c r="A127" s="388"/>
      <c r="B127" s="388"/>
      <c r="C127" s="388"/>
      <c r="D127" s="388"/>
      <c r="E127" s="388"/>
    </row>
    <row r="128" spans="1:5" ht="15.75">
      <c r="A128" s="388"/>
      <c r="B128" s="388"/>
      <c r="C128" s="388"/>
      <c r="D128" s="388"/>
      <c r="E128" s="388"/>
    </row>
    <row r="129" spans="1:5" ht="15.75">
      <c r="A129" s="388"/>
      <c r="B129" s="388"/>
      <c r="C129" s="388"/>
      <c r="D129" s="388"/>
      <c r="E129" s="388"/>
    </row>
    <row r="130" spans="1:5" ht="15.75">
      <c r="A130" s="388"/>
      <c r="B130" s="388"/>
      <c r="C130" s="388"/>
      <c r="D130" s="388"/>
      <c r="E130" s="388"/>
    </row>
    <row r="131" spans="1:5" ht="15.75">
      <c r="A131" s="388"/>
      <c r="B131" s="388"/>
      <c r="C131" s="388"/>
      <c r="D131" s="388"/>
      <c r="E131" s="388"/>
    </row>
    <row r="132" spans="1:5" ht="15.75">
      <c r="A132" s="388"/>
      <c r="B132" s="388"/>
      <c r="C132" s="388"/>
      <c r="D132" s="388"/>
      <c r="E132" s="388"/>
    </row>
    <row r="133" spans="1:5" ht="15.75">
      <c r="A133" s="388"/>
      <c r="B133" s="388"/>
      <c r="C133" s="388"/>
      <c r="D133" s="388"/>
      <c r="E133" s="388"/>
    </row>
    <row r="134" spans="1:5" ht="15.75">
      <c r="A134" s="388"/>
      <c r="B134" s="388"/>
      <c r="C134" s="388"/>
      <c r="D134" s="388"/>
      <c r="E134" s="388"/>
    </row>
    <row r="135" spans="1:5" ht="15.75">
      <c r="A135" s="388"/>
      <c r="B135" s="388"/>
      <c r="C135" s="388"/>
      <c r="D135" s="388"/>
      <c r="E135" s="388"/>
    </row>
    <row r="136" spans="1:5" ht="15.75">
      <c r="A136" s="388"/>
      <c r="B136" s="388"/>
      <c r="C136" s="388"/>
      <c r="D136" s="388"/>
      <c r="E136" s="388"/>
    </row>
    <row r="137" spans="1:5" ht="15.75">
      <c r="A137" s="388"/>
      <c r="B137" s="388"/>
      <c r="C137" s="388"/>
      <c r="D137" s="388"/>
      <c r="E137" s="388"/>
    </row>
    <row r="138" spans="1:5" ht="15.75">
      <c r="A138" s="388"/>
      <c r="B138" s="388"/>
      <c r="C138" s="388"/>
      <c r="D138" s="388"/>
      <c r="E138" s="388"/>
    </row>
    <row r="139" spans="1:5" ht="15.75">
      <c r="A139" s="388"/>
      <c r="B139" s="388"/>
      <c r="C139" s="388"/>
      <c r="D139" s="388"/>
      <c r="E139" s="388"/>
    </row>
    <row r="140" spans="1:5" ht="15.75">
      <c r="A140" s="388"/>
      <c r="B140" s="388"/>
      <c r="C140" s="388"/>
      <c r="D140" s="388"/>
      <c r="E140" s="388"/>
    </row>
    <row r="141" spans="1:5" ht="15.75">
      <c r="A141" s="388"/>
      <c r="B141" s="388"/>
      <c r="C141" s="388"/>
      <c r="D141" s="388"/>
      <c r="E141" s="388"/>
    </row>
    <row r="142" spans="1:5" ht="15.75">
      <c r="A142" s="388"/>
      <c r="B142" s="388"/>
      <c r="C142" s="388"/>
      <c r="D142" s="388"/>
      <c r="E142" s="388"/>
    </row>
    <row r="143" spans="1:5" ht="15.75">
      <c r="A143" s="388"/>
      <c r="B143" s="388"/>
      <c r="C143" s="388"/>
      <c r="D143" s="388"/>
      <c r="E143" s="388"/>
    </row>
    <row r="144" spans="1:5" ht="15.75">
      <c r="A144" s="388"/>
      <c r="B144" s="388"/>
      <c r="C144" s="388"/>
      <c r="D144" s="388"/>
      <c r="E144" s="388"/>
    </row>
    <row r="145" spans="1:5" ht="15.75">
      <c r="A145" s="388"/>
      <c r="B145" s="388"/>
      <c r="C145" s="388"/>
      <c r="D145" s="388"/>
      <c r="E145" s="388"/>
    </row>
    <row r="146" spans="1:5" ht="15.75">
      <c r="A146" s="388"/>
      <c r="B146" s="388"/>
      <c r="C146" s="388"/>
      <c r="D146" s="388"/>
      <c r="E146" s="388"/>
    </row>
    <row r="147" spans="1:5" ht="15.75">
      <c r="A147" s="388"/>
      <c r="B147" s="388"/>
      <c r="C147" s="388"/>
      <c r="D147" s="388"/>
      <c r="E147" s="388"/>
    </row>
    <row r="148" spans="1:5" ht="15.75">
      <c r="A148" s="388"/>
      <c r="B148" s="388"/>
      <c r="C148" s="388"/>
      <c r="D148" s="388"/>
      <c r="E148" s="388"/>
    </row>
    <row r="149" spans="1:5" ht="15.75">
      <c r="A149" s="388"/>
      <c r="B149" s="388"/>
      <c r="C149" s="388"/>
      <c r="D149" s="388"/>
      <c r="E149" s="388"/>
    </row>
    <row r="150" spans="1:5" ht="15.75">
      <c r="A150" s="388"/>
      <c r="B150" s="388"/>
      <c r="C150" s="388"/>
      <c r="D150" s="388"/>
      <c r="E150" s="388"/>
    </row>
    <row r="151" spans="1:5" ht="15.75">
      <c r="A151" s="388"/>
      <c r="B151" s="388"/>
      <c r="C151" s="388"/>
      <c r="D151" s="388"/>
      <c r="E151" s="388"/>
    </row>
    <row r="152" spans="1:5" ht="15.75">
      <c r="A152" s="388"/>
      <c r="B152" s="388"/>
      <c r="C152" s="388"/>
      <c r="D152" s="388"/>
      <c r="E152" s="388"/>
    </row>
    <row r="153" spans="1:5" ht="15.75">
      <c r="A153" s="388"/>
      <c r="B153" s="388"/>
      <c r="C153" s="388"/>
      <c r="D153" s="388"/>
      <c r="E153" s="388"/>
    </row>
    <row r="154" spans="1:5" ht="15.75">
      <c r="A154" s="388"/>
      <c r="B154" s="388"/>
      <c r="C154" s="388"/>
      <c r="D154" s="388"/>
      <c r="E154" s="388"/>
    </row>
    <row r="155" spans="1:5" ht="15.75">
      <c r="A155" s="388"/>
      <c r="B155" s="388"/>
      <c r="C155" s="388"/>
      <c r="D155" s="388"/>
      <c r="E155" s="388"/>
    </row>
    <row r="156" spans="1:5" ht="15.75">
      <c r="A156" s="388"/>
      <c r="B156" s="388"/>
      <c r="C156" s="388"/>
      <c r="D156" s="388"/>
      <c r="E156" s="388"/>
    </row>
    <row r="157" spans="1:5" ht="15.75">
      <c r="A157" s="388"/>
      <c r="B157" s="388"/>
      <c r="C157" s="388"/>
      <c r="D157" s="388"/>
      <c r="E157" s="388"/>
    </row>
    <row r="158" spans="1:5" ht="15.75">
      <c r="A158" s="388"/>
      <c r="B158" s="388"/>
      <c r="C158" s="388"/>
      <c r="D158" s="388"/>
      <c r="E158" s="388"/>
    </row>
    <row r="159" spans="1:5" ht="15.75">
      <c r="A159" s="388"/>
      <c r="B159" s="388"/>
      <c r="C159" s="388"/>
      <c r="D159" s="388"/>
      <c r="E159" s="388"/>
    </row>
    <row r="160" spans="1:5" ht="15.75">
      <c r="A160" s="388"/>
      <c r="B160" s="388"/>
      <c r="C160" s="388"/>
      <c r="D160" s="388"/>
      <c r="E160" s="388"/>
    </row>
    <row r="161" spans="1:5" ht="15.75">
      <c r="A161" s="388"/>
      <c r="B161" s="388"/>
      <c r="C161" s="388"/>
      <c r="D161" s="388"/>
      <c r="E161" s="388"/>
    </row>
    <row r="162" spans="1:5" ht="15.75">
      <c r="A162" s="388"/>
      <c r="B162" s="388"/>
      <c r="C162" s="388"/>
      <c r="D162" s="388"/>
      <c r="E162" s="388"/>
    </row>
    <row r="163" spans="1:5" ht="15.75">
      <c r="A163" s="388"/>
      <c r="B163" s="388"/>
      <c r="C163" s="388"/>
      <c r="D163" s="388"/>
      <c r="E163" s="388"/>
    </row>
    <row r="164" spans="1:5" ht="15.75">
      <c r="A164" s="388"/>
      <c r="B164" s="388"/>
      <c r="C164" s="388"/>
      <c r="D164" s="388"/>
      <c r="E164" s="388"/>
    </row>
    <row r="165" spans="1:5" ht="15.75">
      <c r="A165" s="388"/>
      <c r="B165" s="388"/>
      <c r="C165" s="388"/>
      <c r="D165" s="388"/>
      <c r="E165" s="388"/>
    </row>
    <row r="166" spans="1:5" ht="15.75">
      <c r="A166" s="388"/>
      <c r="B166" s="388"/>
      <c r="C166" s="388"/>
      <c r="D166" s="388"/>
      <c r="E166" s="388"/>
    </row>
    <row r="167" spans="1:5" ht="15.75">
      <c r="A167" s="388"/>
      <c r="B167" s="388"/>
      <c r="C167" s="388"/>
      <c r="D167" s="388"/>
      <c r="E167" s="388"/>
    </row>
    <row r="168" spans="1:5" ht="15.75">
      <c r="A168" s="388"/>
      <c r="B168" s="388"/>
      <c r="C168" s="388"/>
      <c r="D168" s="388"/>
      <c r="E168" s="388"/>
    </row>
    <row r="169" spans="1:5" ht="15.75">
      <c r="A169" s="388"/>
      <c r="B169" s="388"/>
      <c r="C169" s="388"/>
      <c r="D169" s="388"/>
      <c r="E169" s="388"/>
    </row>
    <row r="170" spans="1:5" ht="15.75">
      <c r="A170" s="388"/>
      <c r="B170" s="388"/>
      <c r="C170" s="388"/>
      <c r="D170" s="388"/>
      <c r="E170" s="388"/>
    </row>
    <row r="171" spans="1:5" ht="15.75">
      <c r="A171" s="388"/>
      <c r="B171" s="388"/>
      <c r="C171" s="388"/>
      <c r="D171" s="388"/>
      <c r="E171" s="388"/>
    </row>
    <row r="172" spans="1:5" ht="15.75">
      <c r="A172" s="388"/>
      <c r="B172" s="388"/>
      <c r="C172" s="388"/>
      <c r="D172" s="388"/>
      <c r="E172" s="388"/>
    </row>
    <row r="173" spans="1:5" ht="15.75">
      <c r="A173" s="388"/>
      <c r="B173" s="388"/>
      <c r="C173" s="388"/>
      <c r="D173" s="388"/>
      <c r="E173" s="388"/>
    </row>
    <row r="174" spans="1:5" ht="15.75">
      <c r="A174" s="388"/>
      <c r="B174" s="388"/>
      <c r="C174" s="388"/>
      <c r="D174" s="388"/>
      <c r="E174" s="388"/>
    </row>
    <row r="175" spans="1:5" ht="15.75">
      <c r="A175" s="388"/>
      <c r="B175" s="388"/>
      <c r="C175" s="388"/>
      <c r="D175" s="388"/>
      <c r="E175" s="388"/>
    </row>
    <row r="176" spans="1:5" ht="15.75">
      <c r="A176" s="388"/>
      <c r="B176" s="388"/>
      <c r="C176" s="388"/>
      <c r="D176" s="388"/>
      <c r="E176" s="388"/>
    </row>
    <row r="177" spans="1:5" ht="15.75">
      <c r="A177" s="388"/>
      <c r="B177" s="388"/>
      <c r="C177" s="388"/>
      <c r="D177" s="388"/>
      <c r="E177" s="388"/>
    </row>
    <row r="178" spans="1:5" ht="15.75">
      <c r="A178" s="388"/>
      <c r="B178" s="388"/>
      <c r="C178" s="388"/>
      <c r="D178" s="388"/>
      <c r="E178" s="388"/>
    </row>
    <row r="179" spans="1:5" ht="15.75">
      <c r="A179" s="388"/>
      <c r="B179" s="388"/>
      <c r="C179" s="388"/>
      <c r="D179" s="388"/>
      <c r="E179" s="388"/>
    </row>
    <row r="180" spans="1:5" ht="15.75">
      <c r="A180" s="388"/>
      <c r="B180" s="388"/>
      <c r="C180" s="388"/>
      <c r="D180" s="388"/>
      <c r="E180" s="388"/>
    </row>
    <row r="181" spans="1:5" ht="15.75">
      <c r="A181" s="388"/>
      <c r="B181" s="388"/>
      <c r="C181" s="388"/>
      <c r="D181" s="388"/>
      <c r="E181" s="388"/>
    </row>
    <row r="182" spans="1:5" ht="15.75">
      <c r="A182" s="388"/>
      <c r="B182" s="388"/>
      <c r="C182" s="388"/>
      <c r="D182" s="388"/>
      <c r="E182" s="388"/>
    </row>
    <row r="183" spans="1:5" ht="15.75">
      <c r="A183" s="388"/>
      <c r="B183" s="388"/>
      <c r="C183" s="388"/>
      <c r="D183" s="388"/>
      <c r="E183" s="388"/>
    </row>
    <row r="184" spans="1:5" ht="15.75">
      <c r="A184" s="388"/>
      <c r="B184" s="388"/>
      <c r="C184" s="388"/>
      <c r="D184" s="388"/>
      <c r="E184" s="388"/>
    </row>
    <row r="185" spans="1:5" ht="15.75">
      <c r="A185" s="388"/>
      <c r="B185" s="388"/>
      <c r="C185" s="388"/>
      <c r="D185" s="388"/>
      <c r="E185" s="388"/>
    </row>
    <row r="186" spans="1:5" ht="15.75">
      <c r="A186" s="388"/>
      <c r="B186" s="388"/>
      <c r="C186" s="388"/>
      <c r="D186" s="388"/>
      <c r="E186" s="388"/>
    </row>
    <row r="187" spans="1:5" ht="15.75">
      <c r="A187" s="388"/>
      <c r="B187" s="388"/>
      <c r="C187" s="388"/>
      <c r="D187" s="388"/>
      <c r="E187" s="388"/>
    </row>
    <row r="188" spans="1:5" ht="15.75">
      <c r="A188" s="388"/>
      <c r="B188" s="388"/>
      <c r="C188" s="388"/>
      <c r="D188" s="388"/>
      <c r="E188" s="388"/>
    </row>
    <row r="189" spans="1:5" ht="15.75">
      <c r="A189" s="388"/>
      <c r="B189" s="388"/>
      <c r="C189" s="388"/>
      <c r="D189" s="388"/>
      <c r="E189" s="388"/>
    </row>
    <row r="190" spans="1:5" ht="15.75">
      <c r="A190" s="388"/>
      <c r="B190" s="388"/>
      <c r="C190" s="388"/>
      <c r="D190" s="388"/>
      <c r="E190" s="388"/>
    </row>
    <row r="191" spans="1:5" ht="15.75">
      <c r="A191" s="388"/>
      <c r="B191" s="388"/>
      <c r="C191" s="388"/>
      <c r="D191" s="388"/>
      <c r="E191" s="388"/>
    </row>
  </sheetData>
  <sheetProtection/>
  <printOptions/>
  <pageMargins left="1" right="0.75" top="0.75" bottom="0.5" header="0.5" footer="0.5"/>
  <pageSetup fitToHeight="1"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dimension ref="A1:P22"/>
  <sheetViews>
    <sheetView zoomScalePageLayoutView="0" workbookViewId="0" topLeftCell="P1">
      <selection activeCell="O4" sqref="O4"/>
    </sheetView>
  </sheetViews>
  <sheetFormatPr defaultColWidth="9.140625" defaultRowHeight="12.75"/>
  <cols>
    <col min="1" max="1" width="11.57421875" style="18" bestFit="1" customWidth="1"/>
    <col min="2" max="2" width="9.00390625" style="18" hidden="1" customWidth="1"/>
    <col min="3" max="3" width="8.140625" style="18" hidden="1" customWidth="1"/>
    <col min="4" max="4" width="9.00390625" style="18" hidden="1" customWidth="1"/>
    <col min="5" max="5" width="9.00390625" style="18" bestFit="1" customWidth="1"/>
    <col min="6" max="6" width="8.140625" style="18" bestFit="1" customWidth="1"/>
    <col min="7" max="8" width="9.00390625" style="18" bestFit="1" customWidth="1"/>
    <col min="9" max="9" width="6.8515625" style="18" bestFit="1" customWidth="1"/>
    <col min="10" max="11" width="9.00390625" style="18" bestFit="1" customWidth="1"/>
    <col min="12" max="12" width="6.8515625" style="18" bestFit="1" customWidth="1"/>
    <col min="13" max="13" width="9.00390625" style="18" customWidth="1"/>
    <col min="14" max="14" width="9.00390625" style="18" bestFit="1" customWidth="1"/>
    <col min="15" max="15" width="6.8515625" style="18" bestFit="1" customWidth="1"/>
    <col min="16" max="16" width="9.00390625" style="18" customWidth="1"/>
    <col min="17" max="16384" width="9.140625" style="18" customWidth="1"/>
  </cols>
  <sheetData>
    <row r="1" spans="1:16" ht="12.75">
      <c r="A1" s="1594" t="s">
        <v>1047</v>
      </c>
      <c r="B1" s="1594"/>
      <c r="C1" s="1594"/>
      <c r="D1" s="1594"/>
      <c r="E1" s="1594"/>
      <c r="F1" s="1594"/>
      <c r="G1" s="1594"/>
      <c r="H1" s="1594"/>
      <c r="I1" s="1594"/>
      <c r="J1" s="1594"/>
      <c r="K1" s="1594"/>
      <c r="L1" s="1594"/>
      <c r="M1" s="1594"/>
      <c r="N1" s="1594"/>
      <c r="O1" s="1594"/>
      <c r="P1" s="1594"/>
    </row>
    <row r="2" spans="1:16" ht="20.25">
      <c r="A2" s="1595" t="s">
        <v>79</v>
      </c>
      <c r="B2" s="1595"/>
      <c r="C2" s="1595"/>
      <c r="D2" s="1595"/>
      <c r="E2" s="1595"/>
      <c r="F2" s="1595"/>
      <c r="G2" s="1595"/>
      <c r="H2" s="1595"/>
      <c r="I2" s="1595"/>
      <c r="J2" s="1595"/>
      <c r="K2" s="1595"/>
      <c r="L2" s="1595"/>
      <c r="M2" s="1595"/>
      <c r="N2" s="1595"/>
      <c r="O2" s="1595"/>
      <c r="P2" s="1595"/>
    </row>
    <row r="3" spans="1:10" ht="12.75" hidden="1">
      <c r="A3" s="1596" t="s">
        <v>80</v>
      </c>
      <c r="B3" s="1596"/>
      <c r="C3" s="1596"/>
      <c r="D3" s="1596"/>
      <c r="E3" s="1596"/>
      <c r="F3" s="1596"/>
      <c r="G3" s="1596"/>
      <c r="H3" s="1596"/>
      <c r="I3" s="1596"/>
      <c r="J3" s="1596"/>
    </row>
    <row r="4" spans="1:16" ht="13.5" thickBot="1">
      <c r="A4" s="1060"/>
      <c r="B4" s="1060"/>
      <c r="C4" s="1060"/>
      <c r="D4" s="1060"/>
      <c r="E4" s="1060"/>
      <c r="F4" s="1060"/>
      <c r="G4" s="1060"/>
      <c r="H4" s="1060"/>
      <c r="I4" s="421"/>
      <c r="J4" s="421"/>
      <c r="K4" s="1060"/>
      <c r="L4" s="421"/>
      <c r="M4" s="105"/>
      <c r="N4" s="1060"/>
      <c r="O4" s="421"/>
      <c r="P4" s="105" t="s">
        <v>1126</v>
      </c>
    </row>
    <row r="5" spans="1:16" ht="12.75">
      <c r="A5" s="1061"/>
      <c r="B5" s="1597" t="s">
        <v>81</v>
      </c>
      <c r="C5" s="1598"/>
      <c r="D5" s="1599"/>
      <c r="E5" s="1597" t="s">
        <v>59</v>
      </c>
      <c r="F5" s="1598"/>
      <c r="G5" s="1599"/>
      <c r="H5" s="1598" t="s">
        <v>758</v>
      </c>
      <c r="I5" s="1598"/>
      <c r="J5" s="1599"/>
      <c r="K5" s="1598" t="s">
        <v>759</v>
      </c>
      <c r="L5" s="1598"/>
      <c r="M5" s="1599"/>
      <c r="N5" s="1598" t="s">
        <v>1217</v>
      </c>
      <c r="O5" s="1598"/>
      <c r="P5" s="1600"/>
    </row>
    <row r="6" spans="1:16" s="1067" customFormat="1" ht="24">
      <c r="A6" s="1062" t="s">
        <v>1192</v>
      </c>
      <c r="B6" s="1063" t="s">
        <v>82</v>
      </c>
      <c r="C6" s="1064" t="s">
        <v>83</v>
      </c>
      <c r="D6" s="1065" t="s">
        <v>84</v>
      </c>
      <c r="E6" s="1063" t="s">
        <v>82</v>
      </c>
      <c r="F6" s="1064" t="s">
        <v>83</v>
      </c>
      <c r="G6" s="1065" t="s">
        <v>84</v>
      </c>
      <c r="H6" s="1064" t="s">
        <v>82</v>
      </c>
      <c r="I6" s="1064" t="s">
        <v>83</v>
      </c>
      <c r="J6" s="1065" t="s">
        <v>84</v>
      </c>
      <c r="K6" s="1064" t="s">
        <v>82</v>
      </c>
      <c r="L6" s="1064" t="s">
        <v>83</v>
      </c>
      <c r="M6" s="1065" t="s">
        <v>84</v>
      </c>
      <c r="N6" s="1064" t="s">
        <v>82</v>
      </c>
      <c r="O6" s="1064" t="s">
        <v>83</v>
      </c>
      <c r="P6" s="1066" t="s">
        <v>84</v>
      </c>
    </row>
    <row r="7" spans="1:16" ht="15" customHeight="1">
      <c r="A7" s="822" t="s">
        <v>61</v>
      </c>
      <c r="B7" s="1068">
        <v>735.39</v>
      </c>
      <c r="C7" s="1069">
        <v>0</v>
      </c>
      <c r="D7" s="1070">
        <f>SUM(B7-C7)</f>
        <v>735.39</v>
      </c>
      <c r="E7" s="1071">
        <v>1357.5</v>
      </c>
      <c r="F7" s="1072">
        <v>0</v>
      </c>
      <c r="G7" s="1073">
        <f>SUM(E7-F7)</f>
        <v>1357.5</v>
      </c>
      <c r="H7" s="1072">
        <v>1699.84</v>
      </c>
      <c r="I7" s="1072">
        <v>522.736</v>
      </c>
      <c r="J7" s="1073">
        <f>SUM(H7-I7)+0.01</f>
        <v>1177.1139999999998</v>
      </c>
      <c r="K7" s="1072">
        <v>6548.66</v>
      </c>
      <c r="L7" s="1072">
        <v>0</v>
      </c>
      <c r="M7" s="1073">
        <f aca="true" t="shared" si="0" ref="M7:M18">SUM(K7-L7)</f>
        <v>6548.66</v>
      </c>
      <c r="N7" s="1069">
        <v>2250.71</v>
      </c>
      <c r="O7" s="1069">
        <v>0</v>
      </c>
      <c r="P7" s="1074">
        <f aca="true" t="shared" si="1" ref="P7:P12">SUM(N7-O7)</f>
        <v>2250.71</v>
      </c>
    </row>
    <row r="8" spans="1:16" ht="15" customHeight="1">
      <c r="A8" s="822" t="s">
        <v>62</v>
      </c>
      <c r="B8" s="1068">
        <v>1337.1</v>
      </c>
      <c r="C8" s="1069">
        <v>0</v>
      </c>
      <c r="D8" s="1070">
        <f aca="true" t="shared" si="2" ref="D8:D18">SUM(B8-C8)</f>
        <v>1337.1</v>
      </c>
      <c r="E8" s="1071">
        <v>2067.5</v>
      </c>
      <c r="F8" s="1072">
        <v>0</v>
      </c>
      <c r="G8" s="1073">
        <f aca="true" t="shared" si="3" ref="G8:G18">SUM(E8-F8)</f>
        <v>2067.5</v>
      </c>
      <c r="H8" s="1072">
        <v>2160.84</v>
      </c>
      <c r="I8" s="1072">
        <v>0</v>
      </c>
      <c r="J8" s="1073">
        <f aca="true" t="shared" si="4" ref="J8:J19">SUM(H8-I8)</f>
        <v>2160.84</v>
      </c>
      <c r="K8" s="1072">
        <v>4746.41</v>
      </c>
      <c r="L8" s="1072">
        <v>0</v>
      </c>
      <c r="M8" s="1073">
        <f t="shared" si="0"/>
        <v>4746.41</v>
      </c>
      <c r="N8" s="1069">
        <v>4792.01</v>
      </c>
      <c r="O8" s="1069">
        <v>400.38</v>
      </c>
      <c r="P8" s="1074">
        <f t="shared" si="1"/>
        <v>4391.63</v>
      </c>
    </row>
    <row r="9" spans="1:16" ht="15" customHeight="1">
      <c r="A9" s="822" t="s">
        <v>63</v>
      </c>
      <c r="B9" s="1068">
        <v>3529.54</v>
      </c>
      <c r="C9" s="1069">
        <v>0</v>
      </c>
      <c r="D9" s="1070">
        <f t="shared" si="2"/>
        <v>3529.54</v>
      </c>
      <c r="E9" s="1071">
        <v>3687.8</v>
      </c>
      <c r="F9" s="1072">
        <v>0</v>
      </c>
      <c r="G9" s="1073">
        <f t="shared" si="3"/>
        <v>3687.8</v>
      </c>
      <c r="H9" s="1072">
        <v>3783.86</v>
      </c>
      <c r="I9" s="1072">
        <v>0</v>
      </c>
      <c r="J9" s="1073">
        <f t="shared" si="4"/>
        <v>3783.86</v>
      </c>
      <c r="K9" s="1072">
        <v>5593.18</v>
      </c>
      <c r="L9" s="1072">
        <v>0</v>
      </c>
      <c r="M9" s="1073">
        <f t="shared" si="0"/>
        <v>5593.18</v>
      </c>
      <c r="N9" s="1069">
        <v>7387.13</v>
      </c>
      <c r="O9" s="1069">
        <v>0</v>
      </c>
      <c r="P9" s="1074">
        <f t="shared" si="1"/>
        <v>7387.13</v>
      </c>
    </row>
    <row r="10" spans="1:16" ht="15" customHeight="1">
      <c r="A10" s="822" t="s">
        <v>64</v>
      </c>
      <c r="B10" s="1068">
        <v>2685.96</v>
      </c>
      <c r="C10" s="1069">
        <v>0</v>
      </c>
      <c r="D10" s="1070">
        <f t="shared" si="2"/>
        <v>2685.96</v>
      </c>
      <c r="E10" s="1071">
        <v>2435.07</v>
      </c>
      <c r="F10" s="1072">
        <v>1088.43</v>
      </c>
      <c r="G10" s="1073">
        <f t="shared" si="3"/>
        <v>1346.64</v>
      </c>
      <c r="H10" s="1072">
        <v>6195.489499999999</v>
      </c>
      <c r="I10" s="1072">
        <v>0</v>
      </c>
      <c r="J10" s="1073">
        <f t="shared" si="4"/>
        <v>6195.489499999999</v>
      </c>
      <c r="K10" s="1072">
        <v>5134.5</v>
      </c>
      <c r="L10" s="1072">
        <v>0</v>
      </c>
      <c r="M10" s="1073">
        <f t="shared" si="0"/>
        <v>5134.5</v>
      </c>
      <c r="N10" s="1069">
        <v>6602.39</v>
      </c>
      <c r="O10" s="1069">
        <v>0</v>
      </c>
      <c r="P10" s="1074">
        <f t="shared" si="1"/>
        <v>6602.39</v>
      </c>
    </row>
    <row r="11" spans="1:16" ht="15" customHeight="1">
      <c r="A11" s="822" t="s">
        <v>65</v>
      </c>
      <c r="B11" s="1068">
        <v>2257.5</v>
      </c>
      <c r="C11" s="1069">
        <v>496.34</v>
      </c>
      <c r="D11" s="1070">
        <f t="shared" si="2"/>
        <v>1761.16</v>
      </c>
      <c r="E11" s="1071">
        <v>3233.32</v>
      </c>
      <c r="F11" s="1072">
        <v>0</v>
      </c>
      <c r="G11" s="1073">
        <f t="shared" si="3"/>
        <v>3233.32</v>
      </c>
      <c r="H11" s="1072">
        <v>4826.32</v>
      </c>
      <c r="I11" s="1072">
        <v>0</v>
      </c>
      <c r="J11" s="1073">
        <f t="shared" si="4"/>
        <v>4826.32</v>
      </c>
      <c r="K11" s="1072">
        <v>6876.1</v>
      </c>
      <c r="L11" s="1072">
        <v>0</v>
      </c>
      <c r="M11" s="1073">
        <f t="shared" si="0"/>
        <v>6876.1</v>
      </c>
      <c r="N11" s="1069">
        <v>9124.41</v>
      </c>
      <c r="O11" s="1069">
        <v>0</v>
      </c>
      <c r="P11" s="1074">
        <f t="shared" si="1"/>
        <v>9124.41</v>
      </c>
    </row>
    <row r="12" spans="1:16" ht="15" customHeight="1">
      <c r="A12" s="822" t="s">
        <v>66</v>
      </c>
      <c r="B12" s="1068">
        <v>2901.58</v>
      </c>
      <c r="C12" s="1069">
        <v>0</v>
      </c>
      <c r="D12" s="1070">
        <f t="shared" si="2"/>
        <v>2901.58</v>
      </c>
      <c r="E12" s="1071">
        <v>4718.09</v>
      </c>
      <c r="F12" s="1072">
        <v>0</v>
      </c>
      <c r="G12" s="1073">
        <f t="shared" si="3"/>
        <v>4718.09</v>
      </c>
      <c r="H12" s="1072">
        <v>4487.173</v>
      </c>
      <c r="I12" s="1072">
        <v>131.742</v>
      </c>
      <c r="J12" s="1073">
        <f t="shared" si="4"/>
        <v>4355.431</v>
      </c>
      <c r="K12" s="1072">
        <v>5420.58</v>
      </c>
      <c r="L12" s="1072">
        <v>0</v>
      </c>
      <c r="M12" s="1073">
        <f t="shared" si="0"/>
        <v>5420.58</v>
      </c>
      <c r="N12" s="1069">
        <v>5915.13</v>
      </c>
      <c r="O12" s="1069">
        <v>0</v>
      </c>
      <c r="P12" s="1074">
        <f t="shared" si="1"/>
        <v>5915.13</v>
      </c>
    </row>
    <row r="13" spans="1:16" ht="15" customHeight="1">
      <c r="A13" s="822" t="s">
        <v>67</v>
      </c>
      <c r="B13" s="1068">
        <v>1893.9</v>
      </c>
      <c r="C13" s="1069">
        <v>0</v>
      </c>
      <c r="D13" s="1070">
        <f t="shared" si="2"/>
        <v>1893.9</v>
      </c>
      <c r="E13" s="1071">
        <v>2090.36</v>
      </c>
      <c r="F13" s="1072">
        <v>1750.53</v>
      </c>
      <c r="G13" s="1073">
        <f t="shared" si="3"/>
        <v>339.83000000000015</v>
      </c>
      <c r="H13" s="1072">
        <v>2934.97</v>
      </c>
      <c r="I13" s="1072">
        <v>0</v>
      </c>
      <c r="J13" s="1073">
        <f t="shared" si="4"/>
        <v>2934.97</v>
      </c>
      <c r="K13" s="1072">
        <v>3363.4045</v>
      </c>
      <c r="L13" s="1072">
        <v>511.488</v>
      </c>
      <c r="M13" s="1073">
        <f t="shared" si="0"/>
        <v>2851.9165000000003</v>
      </c>
      <c r="N13" s="1069">
        <v>7033.12</v>
      </c>
      <c r="O13" s="1069">
        <v>548.94</v>
      </c>
      <c r="P13" s="1074">
        <v>6484.18</v>
      </c>
    </row>
    <row r="14" spans="1:16" ht="15" customHeight="1">
      <c r="A14" s="822" t="s">
        <v>68</v>
      </c>
      <c r="B14" s="1068">
        <v>1962.72</v>
      </c>
      <c r="C14" s="1069">
        <v>0</v>
      </c>
      <c r="D14" s="1070">
        <f t="shared" si="2"/>
        <v>1962.72</v>
      </c>
      <c r="E14" s="1071">
        <v>2120.21</v>
      </c>
      <c r="F14" s="1072">
        <v>0</v>
      </c>
      <c r="G14" s="1073">
        <f t="shared" si="3"/>
        <v>2120.21</v>
      </c>
      <c r="H14" s="1072">
        <v>5263.02</v>
      </c>
      <c r="I14" s="1072">
        <v>0</v>
      </c>
      <c r="J14" s="1073">
        <f t="shared" si="4"/>
        <v>5263.02</v>
      </c>
      <c r="K14" s="1072">
        <v>7260.27</v>
      </c>
      <c r="L14" s="1072">
        <v>0</v>
      </c>
      <c r="M14" s="1073">
        <f t="shared" si="0"/>
        <v>7260.27</v>
      </c>
      <c r="N14" s="1069">
        <v>12834.02</v>
      </c>
      <c r="O14" s="1069">
        <v>0</v>
      </c>
      <c r="P14" s="1074">
        <v>12834.02</v>
      </c>
    </row>
    <row r="15" spans="1:16" ht="15" customHeight="1">
      <c r="A15" s="822" t="s">
        <v>69</v>
      </c>
      <c r="B15" s="1068">
        <v>2955.37</v>
      </c>
      <c r="C15" s="1069">
        <v>0</v>
      </c>
      <c r="D15" s="1070">
        <f t="shared" si="2"/>
        <v>2955.37</v>
      </c>
      <c r="E15" s="1071">
        <v>6237.81</v>
      </c>
      <c r="F15" s="1072">
        <v>0</v>
      </c>
      <c r="G15" s="1073">
        <f t="shared" si="3"/>
        <v>6237.81</v>
      </c>
      <c r="H15" s="1072">
        <v>3922.8</v>
      </c>
      <c r="I15" s="1072">
        <v>0</v>
      </c>
      <c r="J15" s="1073">
        <f t="shared" si="4"/>
        <v>3922.8</v>
      </c>
      <c r="K15" s="1069">
        <v>3531.87</v>
      </c>
      <c r="L15" s="1069">
        <v>0</v>
      </c>
      <c r="M15" s="1070">
        <f t="shared" si="0"/>
        <v>3531.87</v>
      </c>
      <c r="N15" s="1069">
        <v>10993.26</v>
      </c>
      <c r="O15" s="1069">
        <v>0</v>
      </c>
      <c r="P15" s="1074">
        <v>10993.26</v>
      </c>
    </row>
    <row r="16" spans="1:16" ht="15" customHeight="1">
      <c r="A16" s="822" t="s">
        <v>1108</v>
      </c>
      <c r="B16" s="1068">
        <v>1971.17</v>
      </c>
      <c r="C16" s="1069">
        <v>408.86</v>
      </c>
      <c r="D16" s="1070">
        <f t="shared" si="2"/>
        <v>1562.31</v>
      </c>
      <c r="E16" s="1071">
        <v>3808.95</v>
      </c>
      <c r="F16" s="1072">
        <v>780.34</v>
      </c>
      <c r="G16" s="1073">
        <f t="shared" si="3"/>
        <v>3028.6099999999997</v>
      </c>
      <c r="H16" s="1072">
        <v>5023.75</v>
      </c>
      <c r="I16" s="1072">
        <v>0</v>
      </c>
      <c r="J16" s="1073">
        <f t="shared" si="4"/>
        <v>5023.75</v>
      </c>
      <c r="K16" s="1069">
        <v>4500.14</v>
      </c>
      <c r="L16" s="1069">
        <v>0</v>
      </c>
      <c r="M16" s="1070">
        <f t="shared" si="0"/>
        <v>4500.14</v>
      </c>
      <c r="N16" s="1069">
        <v>10622.39</v>
      </c>
      <c r="O16" s="1069">
        <v>0</v>
      </c>
      <c r="P16" s="1074">
        <v>10622.39</v>
      </c>
    </row>
    <row r="17" spans="1:16" ht="15" customHeight="1">
      <c r="A17" s="822" t="s">
        <v>1109</v>
      </c>
      <c r="B17" s="1068">
        <v>4584.48</v>
      </c>
      <c r="C17" s="1069">
        <v>0</v>
      </c>
      <c r="D17" s="1070">
        <f t="shared" si="2"/>
        <v>4584.48</v>
      </c>
      <c r="E17" s="1071">
        <v>2288.94</v>
      </c>
      <c r="F17" s="1072">
        <v>0</v>
      </c>
      <c r="G17" s="1073">
        <f t="shared" si="3"/>
        <v>2288.94</v>
      </c>
      <c r="H17" s="1072">
        <v>9752.21</v>
      </c>
      <c r="I17" s="1072">
        <v>0</v>
      </c>
      <c r="J17" s="1073">
        <f t="shared" si="4"/>
        <v>9752.21</v>
      </c>
      <c r="K17" s="1069">
        <v>5395.53</v>
      </c>
      <c r="L17" s="1069">
        <v>0</v>
      </c>
      <c r="M17" s="1070">
        <f t="shared" si="0"/>
        <v>5395.53</v>
      </c>
      <c r="N17" s="1069"/>
      <c r="O17" s="1069"/>
      <c r="P17" s="1074"/>
    </row>
    <row r="18" spans="1:16" ht="15" customHeight="1">
      <c r="A18" s="1075" t="s">
        <v>1110</v>
      </c>
      <c r="B18" s="1076">
        <v>3337.29</v>
      </c>
      <c r="C18" s="1077">
        <v>1132.25</v>
      </c>
      <c r="D18" s="1070">
        <f t="shared" si="2"/>
        <v>2205.04</v>
      </c>
      <c r="E18" s="1078">
        <v>3849.1</v>
      </c>
      <c r="F18" s="1079">
        <v>0</v>
      </c>
      <c r="G18" s="1070">
        <f t="shared" si="3"/>
        <v>3849.1</v>
      </c>
      <c r="H18" s="1069">
        <v>5827.24</v>
      </c>
      <c r="I18" s="1069">
        <v>0</v>
      </c>
      <c r="J18" s="1070">
        <f t="shared" si="4"/>
        <v>5827.24</v>
      </c>
      <c r="K18" s="1069">
        <v>6596.009</v>
      </c>
      <c r="L18" s="1069">
        <v>0</v>
      </c>
      <c r="M18" s="1070">
        <f t="shared" si="0"/>
        <v>6596.009</v>
      </c>
      <c r="N18" s="1069"/>
      <c r="O18" s="1069"/>
      <c r="P18" s="1074"/>
    </row>
    <row r="19" spans="1:16" s="1085" customFormat="1" ht="15" customHeight="1" thickBot="1">
      <c r="A19" s="1080" t="s">
        <v>1113</v>
      </c>
      <c r="B19" s="1081">
        <f>SUM(B7:B18)</f>
        <v>30151.999999999996</v>
      </c>
      <c r="C19" s="1082">
        <f>SUM(C7:C18)</f>
        <v>2037.45</v>
      </c>
      <c r="D19" s="1083">
        <f>SUM(B19-C19)</f>
        <v>28114.549999999996</v>
      </c>
      <c r="E19" s="1081">
        <f>SUM(E7:E18)</f>
        <v>37894.65</v>
      </c>
      <c r="F19" s="1082">
        <f>SUM(F7:F18)</f>
        <v>3619.3</v>
      </c>
      <c r="G19" s="1083">
        <f>SUM(E19-F19)</f>
        <v>34275.35</v>
      </c>
      <c r="H19" s="1081">
        <f>SUM(H7:H18)</f>
        <v>55877.5125</v>
      </c>
      <c r="I19" s="1082">
        <f>SUM(I7:I18)</f>
        <v>654.478</v>
      </c>
      <c r="J19" s="1083">
        <f t="shared" si="4"/>
        <v>55223.034499999994</v>
      </c>
      <c r="K19" s="1081">
        <f>SUM(K7:K18)</f>
        <v>64966.6535</v>
      </c>
      <c r="L19" s="1082">
        <f>SUM(L7:L18)</f>
        <v>511.488</v>
      </c>
      <c r="M19" s="1083">
        <f>SUM(K19-L19)-0.01</f>
        <v>64455.1555</v>
      </c>
      <c r="N19" s="1081">
        <f>SUM(N7:N18)</f>
        <v>77554.56999999999</v>
      </c>
      <c r="O19" s="1082">
        <f>SUM(O7:O18)</f>
        <v>949.32</v>
      </c>
      <c r="P19" s="1084">
        <f>SUM(N19-O19)</f>
        <v>76605.24999999999</v>
      </c>
    </row>
    <row r="20" spans="1:16" s="1085" customFormat="1" ht="15" customHeight="1">
      <c r="A20" s="1358"/>
      <c r="B20" s="1359"/>
      <c r="C20" s="1359"/>
      <c r="D20" s="1359"/>
      <c r="E20" s="1359"/>
      <c r="F20" s="1359"/>
      <c r="G20" s="1359"/>
      <c r="H20" s="1359"/>
      <c r="I20" s="1359"/>
      <c r="J20" s="1359"/>
      <c r="K20" s="1359"/>
      <c r="L20" s="1359"/>
      <c r="M20" s="1359"/>
      <c r="N20" s="1359"/>
      <c r="O20" s="1359"/>
      <c r="P20" s="1359"/>
    </row>
    <row r="21" s="820" customFormat="1" ht="16.5" customHeight="1">
      <c r="A21" s="820" t="s">
        <v>85</v>
      </c>
    </row>
    <row r="22" ht="12.75">
      <c r="A22" s="820"/>
    </row>
  </sheetData>
  <sheetProtection/>
  <mergeCells count="8">
    <mergeCell ref="A1:P1"/>
    <mergeCell ref="A2:P2"/>
    <mergeCell ref="A3:J3"/>
    <mergeCell ref="B5:D5"/>
    <mergeCell ref="E5:G5"/>
    <mergeCell ref="H5:J5"/>
    <mergeCell ref="K5:M5"/>
    <mergeCell ref="N5:P5"/>
  </mergeCells>
  <printOptions horizontalCentered="1"/>
  <pageMargins left="0.75" right="0.75" top="1" bottom="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P20"/>
  <sheetViews>
    <sheetView zoomScalePageLayoutView="0" workbookViewId="0" topLeftCell="A1">
      <selection activeCell="A1" sqref="A1:P1"/>
    </sheetView>
  </sheetViews>
  <sheetFormatPr defaultColWidth="9.140625" defaultRowHeight="12.75"/>
  <cols>
    <col min="1" max="1" width="11.57421875" style="18" bestFit="1" customWidth="1"/>
    <col min="2" max="2" width="7.8515625" style="18" hidden="1" customWidth="1"/>
    <col min="3" max="3" width="6.00390625" style="18" hidden="1" customWidth="1"/>
    <col min="4" max="4" width="7.7109375" style="18" hidden="1" customWidth="1"/>
    <col min="5" max="5" width="7.8515625" style="18" bestFit="1" customWidth="1"/>
    <col min="6" max="6" width="6.00390625" style="18" bestFit="1" customWidth="1"/>
    <col min="7" max="7" width="7.7109375" style="18" bestFit="1" customWidth="1"/>
    <col min="8" max="8" width="7.8515625" style="18" bestFit="1" customWidth="1"/>
    <col min="9" max="9" width="5.140625" style="18" bestFit="1" customWidth="1"/>
    <col min="10" max="10" width="7.7109375" style="18" bestFit="1" customWidth="1"/>
    <col min="11" max="11" width="7.8515625" style="18" bestFit="1" customWidth="1"/>
    <col min="12" max="12" width="5.140625" style="18" bestFit="1" customWidth="1"/>
    <col min="13" max="13" width="8.140625" style="18" customWidth="1"/>
    <col min="14" max="14" width="7.8515625" style="18" bestFit="1" customWidth="1"/>
    <col min="15" max="15" width="5.8515625" style="18" customWidth="1"/>
    <col min="16" max="16" width="8.140625" style="18" customWidth="1"/>
    <col min="17" max="16384" width="9.140625" style="18" customWidth="1"/>
  </cols>
  <sheetData>
    <row r="1" spans="1:16" s="820" customFormat="1" ht="12.75">
      <c r="A1" s="1601" t="s">
        <v>1048</v>
      </c>
      <c r="B1" s="1601"/>
      <c r="C1" s="1601"/>
      <c r="D1" s="1601"/>
      <c r="E1" s="1601"/>
      <c r="F1" s="1601"/>
      <c r="G1" s="1601"/>
      <c r="H1" s="1601"/>
      <c r="I1" s="1601"/>
      <c r="J1" s="1601"/>
      <c r="K1" s="1601"/>
      <c r="L1" s="1601"/>
      <c r="M1" s="1601"/>
      <c r="N1" s="1601"/>
      <c r="O1" s="1601"/>
      <c r="P1" s="1601"/>
    </row>
    <row r="2" spans="1:16" s="820" customFormat="1" ht="20.25">
      <c r="A2" s="1602" t="s">
        <v>79</v>
      </c>
      <c r="B2" s="1602"/>
      <c r="C2" s="1602"/>
      <c r="D2" s="1602"/>
      <c r="E2" s="1602"/>
      <c r="F2" s="1602"/>
      <c r="G2" s="1602"/>
      <c r="H2" s="1602"/>
      <c r="I2" s="1602"/>
      <c r="J2" s="1602"/>
      <c r="K2" s="1602"/>
      <c r="L2" s="1602"/>
      <c r="M2" s="1602"/>
      <c r="N2" s="1602"/>
      <c r="O2" s="1602"/>
      <c r="P2" s="1602"/>
    </row>
    <row r="3" spans="1:10" ht="12.75" hidden="1">
      <c r="A3" s="1596" t="s">
        <v>80</v>
      </c>
      <c r="B3" s="1596"/>
      <c r="C3" s="1596"/>
      <c r="D3" s="1596"/>
      <c r="E3" s="1596"/>
      <c r="F3" s="1596"/>
      <c r="G3" s="1596"/>
      <c r="H3" s="1596"/>
      <c r="I3" s="1596"/>
      <c r="J3" s="1596"/>
    </row>
    <row r="4" spans="1:16" ht="13.5" thickBot="1">
      <c r="A4" s="1060"/>
      <c r="B4" s="1060"/>
      <c r="C4" s="1060"/>
      <c r="D4" s="1060"/>
      <c r="E4" s="1060"/>
      <c r="F4" s="1060"/>
      <c r="G4" s="1060"/>
      <c r="H4" s="1060"/>
      <c r="I4" s="421"/>
      <c r="J4" s="421"/>
      <c r="K4" s="1060"/>
      <c r="L4" s="421"/>
      <c r="M4" s="105"/>
      <c r="N4" s="1060"/>
      <c r="O4" s="421"/>
      <c r="P4" s="105" t="s">
        <v>86</v>
      </c>
    </row>
    <row r="5" spans="1:16" ht="12.75">
      <c r="A5" s="1061"/>
      <c r="B5" s="1597" t="s">
        <v>81</v>
      </c>
      <c r="C5" s="1598"/>
      <c r="D5" s="1599"/>
      <c r="E5" s="1597" t="s">
        <v>59</v>
      </c>
      <c r="F5" s="1598"/>
      <c r="G5" s="1599"/>
      <c r="H5" s="1598" t="s">
        <v>758</v>
      </c>
      <c r="I5" s="1598"/>
      <c r="J5" s="1599"/>
      <c r="K5" s="1598" t="s">
        <v>759</v>
      </c>
      <c r="L5" s="1598"/>
      <c r="M5" s="1599"/>
      <c r="N5" s="1598" t="s">
        <v>1217</v>
      </c>
      <c r="O5" s="1598"/>
      <c r="P5" s="1600"/>
    </row>
    <row r="6" spans="1:16" s="1067" customFormat="1" ht="24">
      <c r="A6" s="1062" t="s">
        <v>1192</v>
      </c>
      <c r="B6" s="1063" t="s">
        <v>82</v>
      </c>
      <c r="C6" s="1064" t="s">
        <v>83</v>
      </c>
      <c r="D6" s="1065" t="s">
        <v>84</v>
      </c>
      <c r="E6" s="1063" t="s">
        <v>82</v>
      </c>
      <c r="F6" s="1064" t="s">
        <v>83</v>
      </c>
      <c r="G6" s="1065" t="s">
        <v>84</v>
      </c>
      <c r="H6" s="1064" t="s">
        <v>82</v>
      </c>
      <c r="I6" s="1064" t="s">
        <v>83</v>
      </c>
      <c r="J6" s="1065" t="s">
        <v>84</v>
      </c>
      <c r="K6" s="1064" t="s">
        <v>82</v>
      </c>
      <c r="L6" s="1064" t="s">
        <v>83</v>
      </c>
      <c r="M6" s="1065" t="s">
        <v>84</v>
      </c>
      <c r="N6" s="1064" t="s">
        <v>82</v>
      </c>
      <c r="O6" s="1064" t="s">
        <v>83</v>
      </c>
      <c r="P6" s="1066" t="s">
        <v>84</v>
      </c>
    </row>
    <row r="7" spans="1:16" ht="15" customHeight="1">
      <c r="A7" s="822" t="s">
        <v>61</v>
      </c>
      <c r="B7" s="1071">
        <v>9.8</v>
      </c>
      <c r="C7" s="1072">
        <v>0</v>
      </c>
      <c r="D7" s="1073">
        <f>SUM(B7-C7)</f>
        <v>9.8</v>
      </c>
      <c r="E7" s="1071">
        <v>18.2</v>
      </c>
      <c r="F7" s="1072">
        <v>0</v>
      </c>
      <c r="G7" s="1073">
        <f>SUM(E7-F7)</f>
        <v>18.2</v>
      </c>
      <c r="H7" s="1072">
        <v>24.1</v>
      </c>
      <c r="I7" s="1072">
        <v>7.4</v>
      </c>
      <c r="J7" s="1073">
        <f>SUM(H7-I7)</f>
        <v>16.700000000000003</v>
      </c>
      <c r="K7" s="1072">
        <v>87.5</v>
      </c>
      <c r="L7" s="1072">
        <v>0</v>
      </c>
      <c r="M7" s="1073">
        <f aca="true" t="shared" si="0" ref="M7:M18">SUM(K7-L7)</f>
        <v>87.5</v>
      </c>
      <c r="N7" s="1069">
        <v>34.55</v>
      </c>
      <c r="O7" s="1069">
        <v>0</v>
      </c>
      <c r="P7" s="1074">
        <f aca="true" t="shared" si="1" ref="P7:P12">SUM(N7-O7)</f>
        <v>34.55</v>
      </c>
    </row>
    <row r="8" spans="1:16" ht="15" customHeight="1">
      <c r="A8" s="822" t="s">
        <v>62</v>
      </c>
      <c r="B8" s="1071">
        <v>17.9</v>
      </c>
      <c r="C8" s="1072">
        <v>0</v>
      </c>
      <c r="D8" s="1073">
        <f aca="true" t="shared" si="2" ref="D8:D18">SUM(B8-C8)</f>
        <v>17.9</v>
      </c>
      <c r="E8" s="1071">
        <v>27.6</v>
      </c>
      <c r="F8" s="1072">
        <v>0</v>
      </c>
      <c r="G8" s="1073">
        <f aca="true" t="shared" si="3" ref="G8:G18">SUM(E8-F8)</f>
        <v>27.6</v>
      </c>
      <c r="H8" s="1072">
        <v>30.5</v>
      </c>
      <c r="I8" s="1072">
        <v>0</v>
      </c>
      <c r="J8" s="1073">
        <f aca="true" t="shared" si="4" ref="J8:J19">SUM(H8-I8)</f>
        <v>30.5</v>
      </c>
      <c r="K8" s="1072">
        <v>63.85</v>
      </c>
      <c r="L8" s="1072">
        <v>0</v>
      </c>
      <c r="M8" s="1073">
        <f t="shared" si="0"/>
        <v>63.85</v>
      </c>
      <c r="N8" s="1069">
        <v>72.9</v>
      </c>
      <c r="O8" s="1069">
        <v>6</v>
      </c>
      <c r="P8" s="1074">
        <f t="shared" si="1"/>
        <v>66.9</v>
      </c>
    </row>
    <row r="9" spans="1:16" ht="15" customHeight="1">
      <c r="A9" s="822" t="s">
        <v>63</v>
      </c>
      <c r="B9" s="1071">
        <v>47.6</v>
      </c>
      <c r="C9" s="1072">
        <v>0</v>
      </c>
      <c r="D9" s="1073">
        <f t="shared" si="2"/>
        <v>47.6</v>
      </c>
      <c r="E9" s="1071">
        <v>49.4</v>
      </c>
      <c r="F9" s="1072">
        <v>0</v>
      </c>
      <c r="G9" s="1073">
        <f t="shared" si="3"/>
        <v>49.4</v>
      </c>
      <c r="H9" s="1072">
        <v>53</v>
      </c>
      <c r="I9" s="1072">
        <v>0</v>
      </c>
      <c r="J9" s="1073">
        <f t="shared" si="4"/>
        <v>53</v>
      </c>
      <c r="K9" s="1072">
        <v>76.25</v>
      </c>
      <c r="L9" s="1072">
        <v>0</v>
      </c>
      <c r="M9" s="1073">
        <f t="shared" si="0"/>
        <v>76.25</v>
      </c>
      <c r="N9" s="1069">
        <v>115.9</v>
      </c>
      <c r="O9" s="1069">
        <v>0</v>
      </c>
      <c r="P9" s="1074">
        <f t="shared" si="1"/>
        <v>115.9</v>
      </c>
    </row>
    <row r="10" spans="1:16" ht="15" customHeight="1">
      <c r="A10" s="822" t="s">
        <v>64</v>
      </c>
      <c r="B10" s="1071">
        <v>36.4</v>
      </c>
      <c r="C10" s="1072">
        <v>0</v>
      </c>
      <c r="D10" s="1073">
        <f t="shared" si="2"/>
        <v>36.4</v>
      </c>
      <c r="E10" s="1071">
        <v>32.9</v>
      </c>
      <c r="F10" s="1072">
        <v>14.6</v>
      </c>
      <c r="G10" s="1073">
        <f t="shared" si="3"/>
        <v>18.299999999999997</v>
      </c>
      <c r="H10" s="1072">
        <v>84.35</v>
      </c>
      <c r="I10" s="1072">
        <v>0</v>
      </c>
      <c r="J10" s="1073">
        <f t="shared" si="4"/>
        <v>84.35</v>
      </c>
      <c r="K10" s="1072">
        <v>71.05</v>
      </c>
      <c r="L10" s="1072">
        <v>0</v>
      </c>
      <c r="M10" s="1073">
        <f t="shared" si="0"/>
        <v>71.05</v>
      </c>
      <c r="N10" s="1069">
        <v>104.1</v>
      </c>
      <c r="O10" s="1069">
        <v>0</v>
      </c>
      <c r="P10" s="1074">
        <f t="shared" si="1"/>
        <v>104.1</v>
      </c>
    </row>
    <row r="11" spans="1:16" ht="15" customHeight="1">
      <c r="A11" s="822" t="s">
        <v>65</v>
      </c>
      <c r="B11" s="1071">
        <v>30.4</v>
      </c>
      <c r="C11" s="1072">
        <v>6.7</v>
      </c>
      <c r="D11" s="1073">
        <f t="shared" si="2"/>
        <v>23.7</v>
      </c>
      <c r="E11" s="1071">
        <v>44.5</v>
      </c>
      <c r="F11" s="1072">
        <v>0</v>
      </c>
      <c r="G11" s="1073">
        <f t="shared" si="3"/>
        <v>44.5</v>
      </c>
      <c r="H11" s="1072">
        <v>65</v>
      </c>
      <c r="I11" s="1072">
        <v>0</v>
      </c>
      <c r="J11" s="1073">
        <f t="shared" si="4"/>
        <v>65</v>
      </c>
      <c r="K11" s="1072">
        <v>95.85</v>
      </c>
      <c r="L11" s="1072">
        <v>0</v>
      </c>
      <c r="M11" s="1073">
        <f t="shared" si="0"/>
        <v>95.85</v>
      </c>
      <c r="N11" s="1069">
        <v>143.4</v>
      </c>
      <c r="O11" s="1069">
        <v>0</v>
      </c>
      <c r="P11" s="1074">
        <f t="shared" si="1"/>
        <v>143.4</v>
      </c>
    </row>
    <row r="12" spans="1:16" ht="15" customHeight="1">
      <c r="A12" s="822" t="s">
        <v>66</v>
      </c>
      <c r="B12" s="1071">
        <v>39.2</v>
      </c>
      <c r="C12" s="1072">
        <v>0</v>
      </c>
      <c r="D12" s="1073">
        <f t="shared" si="2"/>
        <v>39.2</v>
      </c>
      <c r="E12" s="1071">
        <v>66.2</v>
      </c>
      <c r="F12" s="1072">
        <v>0</v>
      </c>
      <c r="G12" s="1073">
        <f t="shared" si="3"/>
        <v>66.2</v>
      </c>
      <c r="H12" s="1072">
        <v>62.3</v>
      </c>
      <c r="I12" s="1072">
        <v>1.8</v>
      </c>
      <c r="J12" s="1073">
        <f t="shared" si="4"/>
        <v>60.5</v>
      </c>
      <c r="K12" s="1072">
        <v>75.95</v>
      </c>
      <c r="L12" s="1072">
        <v>0</v>
      </c>
      <c r="M12" s="1073">
        <f t="shared" si="0"/>
        <v>75.95</v>
      </c>
      <c r="N12" s="1069">
        <v>93.3</v>
      </c>
      <c r="O12" s="1069">
        <v>0</v>
      </c>
      <c r="P12" s="1074">
        <f t="shared" si="1"/>
        <v>93.3</v>
      </c>
    </row>
    <row r="13" spans="1:16" ht="15" customHeight="1">
      <c r="A13" s="822" t="s">
        <v>67</v>
      </c>
      <c r="B13" s="1071">
        <v>25.7</v>
      </c>
      <c r="C13" s="1072">
        <v>0</v>
      </c>
      <c r="D13" s="1073">
        <f t="shared" si="2"/>
        <v>25.7</v>
      </c>
      <c r="E13" s="1071">
        <v>29.5</v>
      </c>
      <c r="F13" s="1072">
        <v>24.5</v>
      </c>
      <c r="G13" s="1073">
        <f t="shared" si="3"/>
        <v>5</v>
      </c>
      <c r="H13" s="1072">
        <v>41.2</v>
      </c>
      <c r="I13" s="1072">
        <v>0</v>
      </c>
      <c r="J13" s="1073">
        <f t="shared" si="4"/>
        <v>41.2</v>
      </c>
      <c r="K13" s="1072">
        <v>47.55</v>
      </c>
      <c r="L13" s="1072">
        <v>7.2</v>
      </c>
      <c r="M13" s="1073">
        <f t="shared" si="0"/>
        <v>40.349999999999994</v>
      </c>
      <c r="N13" s="1072">
        <v>111.05</v>
      </c>
      <c r="O13" s="1072">
        <v>8.6</v>
      </c>
      <c r="P13" s="1086">
        <v>102.45</v>
      </c>
    </row>
    <row r="14" spans="1:16" ht="15" customHeight="1">
      <c r="A14" s="822" t="s">
        <v>68</v>
      </c>
      <c r="B14" s="1071">
        <v>26.7</v>
      </c>
      <c r="C14" s="1072">
        <v>0</v>
      </c>
      <c r="D14" s="1073">
        <f t="shared" si="2"/>
        <v>26.7</v>
      </c>
      <c r="E14" s="1071">
        <v>29.9</v>
      </c>
      <c r="F14" s="1072">
        <v>0</v>
      </c>
      <c r="G14" s="1073">
        <f t="shared" si="3"/>
        <v>29.9</v>
      </c>
      <c r="H14" s="1072">
        <v>73.6</v>
      </c>
      <c r="I14" s="1072">
        <v>0</v>
      </c>
      <c r="J14" s="1073">
        <f t="shared" si="4"/>
        <v>73.6</v>
      </c>
      <c r="K14" s="1072">
        <v>102.5</v>
      </c>
      <c r="L14" s="1072">
        <v>0</v>
      </c>
      <c r="M14" s="1073">
        <f t="shared" si="0"/>
        <v>102.5</v>
      </c>
      <c r="N14" s="1072">
        <v>199.6</v>
      </c>
      <c r="O14" s="1072">
        <v>0</v>
      </c>
      <c r="P14" s="1086">
        <v>199.6</v>
      </c>
    </row>
    <row r="15" spans="1:16" ht="15" customHeight="1">
      <c r="A15" s="822" t="s">
        <v>69</v>
      </c>
      <c r="B15" s="1071">
        <v>40.6</v>
      </c>
      <c r="C15" s="1072">
        <v>0</v>
      </c>
      <c r="D15" s="1073">
        <f t="shared" si="2"/>
        <v>40.6</v>
      </c>
      <c r="E15" s="1071">
        <v>88</v>
      </c>
      <c r="F15" s="1072">
        <v>0</v>
      </c>
      <c r="G15" s="1073">
        <f t="shared" si="3"/>
        <v>88</v>
      </c>
      <c r="H15" s="1072">
        <v>54.7</v>
      </c>
      <c r="I15" s="1072">
        <v>0</v>
      </c>
      <c r="J15" s="1073">
        <f t="shared" si="4"/>
        <v>54.7</v>
      </c>
      <c r="K15" s="1069">
        <v>50.9</v>
      </c>
      <c r="L15" s="1069">
        <v>0</v>
      </c>
      <c r="M15" s="1070">
        <f t="shared" si="0"/>
        <v>50.9</v>
      </c>
      <c r="N15" s="1069">
        <v>170.25</v>
      </c>
      <c r="O15" s="1069">
        <v>0</v>
      </c>
      <c r="P15" s="1074">
        <v>170.25</v>
      </c>
    </row>
    <row r="16" spans="1:16" ht="15" customHeight="1">
      <c r="A16" s="822" t="s">
        <v>1108</v>
      </c>
      <c r="B16" s="1071">
        <v>17.3</v>
      </c>
      <c r="C16" s="1072">
        <v>5.7</v>
      </c>
      <c r="D16" s="1073">
        <f t="shared" si="2"/>
        <v>11.600000000000001</v>
      </c>
      <c r="E16" s="1071">
        <v>53.9</v>
      </c>
      <c r="F16" s="1072">
        <v>11</v>
      </c>
      <c r="G16" s="1073">
        <f t="shared" si="3"/>
        <v>42.9</v>
      </c>
      <c r="H16" s="1072">
        <v>69.25</v>
      </c>
      <c r="I16" s="1072">
        <v>0</v>
      </c>
      <c r="J16" s="1073">
        <f t="shared" si="4"/>
        <v>69.25</v>
      </c>
      <c r="K16" s="1069">
        <v>67.5</v>
      </c>
      <c r="L16" s="1069">
        <v>0</v>
      </c>
      <c r="M16" s="1070">
        <f t="shared" si="0"/>
        <v>67.5</v>
      </c>
      <c r="N16" s="1069">
        <v>164.3</v>
      </c>
      <c r="O16" s="1069">
        <v>0</v>
      </c>
      <c r="P16" s="1074">
        <v>164.3</v>
      </c>
    </row>
    <row r="17" spans="1:16" ht="15" customHeight="1">
      <c r="A17" s="822" t="s">
        <v>1109</v>
      </c>
      <c r="B17" s="1071">
        <v>62.35</v>
      </c>
      <c r="C17" s="1072">
        <v>0</v>
      </c>
      <c r="D17" s="1073">
        <f t="shared" si="2"/>
        <v>62.35</v>
      </c>
      <c r="E17" s="1071">
        <v>32.4</v>
      </c>
      <c r="F17" s="1072">
        <v>0</v>
      </c>
      <c r="G17" s="1073">
        <f t="shared" si="3"/>
        <v>32.4</v>
      </c>
      <c r="H17" s="1072">
        <v>133</v>
      </c>
      <c r="I17" s="1072">
        <v>0</v>
      </c>
      <c r="J17" s="1073">
        <f t="shared" si="4"/>
        <v>133</v>
      </c>
      <c r="K17" s="1069">
        <v>82.75</v>
      </c>
      <c r="L17" s="1069">
        <v>0</v>
      </c>
      <c r="M17" s="1070">
        <f t="shared" si="0"/>
        <v>82.75</v>
      </c>
      <c r="N17" s="1069"/>
      <c r="O17" s="1069"/>
      <c r="P17" s="1074"/>
    </row>
    <row r="18" spans="1:16" ht="15" customHeight="1">
      <c r="A18" s="1075" t="s">
        <v>1110</v>
      </c>
      <c r="B18" s="1078">
        <v>44.85</v>
      </c>
      <c r="C18" s="1079">
        <v>15.2</v>
      </c>
      <c r="D18" s="1070">
        <f t="shared" si="2"/>
        <v>29.650000000000002</v>
      </c>
      <c r="E18" s="1078">
        <v>54.5</v>
      </c>
      <c r="F18" s="1079">
        <v>0</v>
      </c>
      <c r="G18" s="1070">
        <f t="shared" si="3"/>
        <v>54.5</v>
      </c>
      <c r="H18" s="1069">
        <v>78.8</v>
      </c>
      <c r="I18" s="1069">
        <v>0</v>
      </c>
      <c r="J18" s="1070">
        <f t="shared" si="4"/>
        <v>78.8</v>
      </c>
      <c r="K18" s="1069">
        <v>101.3</v>
      </c>
      <c r="L18" s="1069">
        <v>0</v>
      </c>
      <c r="M18" s="1070">
        <f t="shared" si="0"/>
        <v>101.3</v>
      </c>
      <c r="N18" s="1069"/>
      <c r="O18" s="1069"/>
      <c r="P18" s="1074"/>
    </row>
    <row r="19" spans="1:16" s="1085" customFormat="1" ht="15" customHeight="1" thickBot="1">
      <c r="A19" s="1080" t="s">
        <v>1113</v>
      </c>
      <c r="B19" s="1081">
        <f>SUM(B7:B18)</f>
        <v>398.80000000000007</v>
      </c>
      <c r="C19" s="1082">
        <f>SUM(C7:C18)</f>
        <v>27.6</v>
      </c>
      <c r="D19" s="1083">
        <f>SUM(B19-C19)</f>
        <v>371.20000000000005</v>
      </c>
      <c r="E19" s="1081">
        <f>SUM(E7:E18)</f>
        <v>527</v>
      </c>
      <c r="F19" s="1082">
        <f>SUM(F7:F18)</f>
        <v>50.1</v>
      </c>
      <c r="G19" s="1083">
        <f>SUM(E19-F19)</f>
        <v>476.9</v>
      </c>
      <c r="H19" s="1081">
        <f>SUM(H7:H18)</f>
        <v>769.8</v>
      </c>
      <c r="I19" s="1082">
        <f>SUM(I7:I18)</f>
        <v>9.200000000000001</v>
      </c>
      <c r="J19" s="1083">
        <f t="shared" si="4"/>
        <v>760.5999999999999</v>
      </c>
      <c r="K19" s="1081">
        <f>SUM(K7:K18)</f>
        <v>922.9499999999999</v>
      </c>
      <c r="L19" s="1082">
        <f>SUM(L7:L18)</f>
        <v>7.2</v>
      </c>
      <c r="M19" s="1083">
        <f>SUM(K19-L19)</f>
        <v>915.7499999999999</v>
      </c>
      <c r="N19" s="1081">
        <f>SUM(N7:N18)</f>
        <v>1209.35</v>
      </c>
      <c r="O19" s="1082">
        <f>SUM(O7:O18)</f>
        <v>14.6</v>
      </c>
      <c r="P19" s="1084">
        <f>SUM(N19-O19)</f>
        <v>1194.75</v>
      </c>
    </row>
    <row r="20" s="820" customFormat="1" ht="16.5" customHeight="1">
      <c r="A20" s="820" t="s">
        <v>85</v>
      </c>
    </row>
  </sheetData>
  <sheetProtection/>
  <mergeCells count="8">
    <mergeCell ref="A1:P1"/>
    <mergeCell ref="A2:P2"/>
    <mergeCell ref="A3:J3"/>
    <mergeCell ref="B5:D5"/>
    <mergeCell ref="E5:G5"/>
    <mergeCell ref="H5:J5"/>
    <mergeCell ref="K5:M5"/>
    <mergeCell ref="N5:P5"/>
  </mergeCells>
  <printOptions horizontalCentered="1"/>
  <pageMargins left="0.75" right="0.7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S26"/>
  <sheetViews>
    <sheetView zoomScalePageLayoutView="0" workbookViewId="0" topLeftCell="A1">
      <selection activeCell="A1" sqref="A1:K1"/>
    </sheetView>
  </sheetViews>
  <sheetFormatPr defaultColWidth="9.140625" defaultRowHeight="12.75"/>
  <cols>
    <col min="1" max="1" width="10.00390625" style="1003" customWidth="1"/>
    <col min="2" max="2" width="10.7109375" style="1003" hidden="1" customWidth="1"/>
    <col min="3" max="3" width="8.140625" style="1003" hidden="1" customWidth="1"/>
    <col min="4" max="4" width="10.7109375" style="1003" bestFit="1" customWidth="1"/>
    <col min="5" max="5" width="8.140625" style="1003" bestFit="1" customWidth="1"/>
    <col min="6" max="6" width="10.7109375" style="1003" bestFit="1" customWidth="1"/>
    <col min="7" max="7" width="8.140625" style="1003" bestFit="1" customWidth="1"/>
    <col min="8" max="8" width="11.00390625" style="1003" bestFit="1" customWidth="1"/>
    <col min="9" max="9" width="8.140625" style="1003" customWidth="1"/>
    <col min="10" max="10" width="11.28125" style="1003" bestFit="1" customWidth="1"/>
    <col min="11" max="11" width="8.140625" style="1003" customWidth="1"/>
    <col min="12" max="16384" width="9.140625" style="1003" customWidth="1"/>
  </cols>
  <sheetData>
    <row r="1" spans="1:19" ht="12.75">
      <c r="A1" s="1569" t="s">
        <v>1077</v>
      </c>
      <c r="B1" s="1569"/>
      <c r="C1" s="1569"/>
      <c r="D1" s="1569"/>
      <c r="E1" s="1569"/>
      <c r="F1" s="1569"/>
      <c r="G1" s="1569"/>
      <c r="H1" s="1569"/>
      <c r="I1" s="1569"/>
      <c r="J1" s="1569"/>
      <c r="K1" s="1569"/>
      <c r="L1" s="996"/>
      <c r="M1" s="996"/>
      <c r="N1" s="996"/>
      <c r="O1" s="996"/>
      <c r="P1" s="996"/>
      <c r="Q1" s="996"/>
      <c r="R1" s="996"/>
      <c r="S1" s="996"/>
    </row>
    <row r="2" spans="1:19" ht="18.75">
      <c r="A2" s="1603" t="s">
        <v>87</v>
      </c>
      <c r="B2" s="1603"/>
      <c r="C2" s="1603"/>
      <c r="D2" s="1603"/>
      <c r="E2" s="1603"/>
      <c r="F2" s="1603"/>
      <c r="G2" s="1603"/>
      <c r="H2" s="1603"/>
      <c r="I2" s="1603"/>
      <c r="J2" s="1604"/>
      <c r="K2" s="1604"/>
      <c r="L2" s="996"/>
      <c r="M2" s="996"/>
      <c r="N2" s="996"/>
      <c r="O2" s="996"/>
      <c r="P2" s="996"/>
      <c r="Q2" s="996"/>
      <c r="R2" s="996"/>
      <c r="S2" s="996"/>
    </row>
    <row r="3" spans="1:11" ht="17.25" customHeight="1">
      <c r="A3" s="880"/>
      <c r="B3" s="880"/>
      <c r="C3" s="880"/>
      <c r="D3" s="1087"/>
      <c r="E3" s="1087"/>
      <c r="F3" s="1087"/>
      <c r="G3" s="1087"/>
      <c r="H3" s="1087"/>
      <c r="I3" s="105"/>
      <c r="J3" s="1087"/>
      <c r="K3" s="105" t="s">
        <v>88</v>
      </c>
    </row>
    <row r="4" spans="1:11" s="1089" customFormat="1" ht="13.5" customHeight="1">
      <c r="A4" s="1088"/>
      <c r="B4" s="1605" t="s">
        <v>81</v>
      </c>
      <c r="C4" s="1606"/>
      <c r="D4" s="1605" t="s">
        <v>59</v>
      </c>
      <c r="E4" s="1606"/>
      <c r="F4" s="1607" t="s">
        <v>758</v>
      </c>
      <c r="G4" s="1606"/>
      <c r="H4" s="1607" t="s">
        <v>759</v>
      </c>
      <c r="I4" s="1606"/>
      <c r="J4" s="1607" t="s">
        <v>1217</v>
      </c>
      <c r="K4" s="1606"/>
    </row>
    <row r="5" spans="1:11" s="1089" customFormat="1" ht="13.5" customHeight="1">
      <c r="A5" s="1090" t="s">
        <v>1192</v>
      </c>
      <c r="B5" s="1091" t="s">
        <v>89</v>
      </c>
      <c r="C5" s="1092" t="s">
        <v>90</v>
      </c>
      <c r="D5" s="1091" t="s">
        <v>89</v>
      </c>
      <c r="E5" s="1092" t="s">
        <v>90</v>
      </c>
      <c r="F5" s="1093" t="s">
        <v>89</v>
      </c>
      <c r="G5" s="1092" t="s">
        <v>90</v>
      </c>
      <c r="H5" s="1093" t="s">
        <v>89</v>
      </c>
      <c r="I5" s="1092" t="s">
        <v>90</v>
      </c>
      <c r="J5" s="1093" t="s">
        <v>89</v>
      </c>
      <c r="K5" s="1092" t="s">
        <v>90</v>
      </c>
    </row>
    <row r="6" spans="1:11" ht="15.75" customHeight="1">
      <c r="A6" s="795" t="s">
        <v>61</v>
      </c>
      <c r="B6" s="1094">
        <v>461.85</v>
      </c>
      <c r="C6" s="1095">
        <v>10</v>
      </c>
      <c r="D6" s="1096">
        <v>1847.355</v>
      </c>
      <c r="E6" s="1097">
        <v>40</v>
      </c>
      <c r="F6" s="1098">
        <v>2611.31</v>
      </c>
      <c r="G6" s="1097">
        <v>60</v>
      </c>
      <c r="H6" s="1098">
        <f>466.4+467.55+469.45+465.275+465.9</f>
        <v>2334.5750000000003</v>
      </c>
      <c r="I6" s="1097">
        <v>50</v>
      </c>
      <c r="J6" s="1099">
        <f>403.55+403.525+402.35+403.3+405.1+404.35+406.45+405.675+407.325</f>
        <v>3641.625</v>
      </c>
      <c r="K6" s="1097">
        <f>90</f>
        <v>90</v>
      </c>
    </row>
    <row r="7" spans="1:11" ht="15.75" customHeight="1">
      <c r="A7" s="795" t="s">
        <v>62</v>
      </c>
      <c r="B7" s="1094">
        <v>0</v>
      </c>
      <c r="C7" s="1095">
        <v>0</v>
      </c>
      <c r="D7" s="1096">
        <v>0</v>
      </c>
      <c r="E7" s="1100">
        <v>0</v>
      </c>
      <c r="F7" s="1098">
        <v>2191.9</v>
      </c>
      <c r="G7" s="1097">
        <v>50</v>
      </c>
      <c r="H7" s="1098">
        <f>465.275+465.225+465.9+465.175+462.3+462.6</f>
        <v>2786.475</v>
      </c>
      <c r="I7" s="1097">
        <v>60</v>
      </c>
      <c r="J7" s="1099">
        <f>411.9+411.675+409.9+408.925+409.3+407.25+406.05+406.2+404.225</f>
        <v>3675.4249999999997</v>
      </c>
      <c r="K7" s="1097">
        <v>90</v>
      </c>
    </row>
    <row r="8" spans="1:11" ht="15.75" customHeight="1">
      <c r="A8" s="795" t="s">
        <v>63</v>
      </c>
      <c r="B8" s="1094">
        <v>453.35</v>
      </c>
      <c r="C8" s="1095">
        <v>10</v>
      </c>
      <c r="D8" s="1096">
        <v>0</v>
      </c>
      <c r="E8" s="1100">
        <v>0</v>
      </c>
      <c r="F8" s="1098">
        <v>2652.09</v>
      </c>
      <c r="G8" s="1097">
        <v>50</v>
      </c>
      <c r="H8" s="1098">
        <f>461.125+459.275+459.5+457.65+456.925+455.925+454.9</f>
        <v>3205.3000000000006</v>
      </c>
      <c r="I8" s="1097">
        <v>70</v>
      </c>
      <c r="J8" s="1101">
        <f>405.65+398.925+397+397.1+397.6+397.725+394.825+394.35+393.1+393.075+393.025+393.05+787.3</f>
        <v>5542.724999999999</v>
      </c>
      <c r="K8" s="1102">
        <f>140</f>
        <v>140</v>
      </c>
    </row>
    <row r="9" spans="1:11" ht="15.75" customHeight="1">
      <c r="A9" s="795" t="s">
        <v>64</v>
      </c>
      <c r="B9" s="1094">
        <v>906.175</v>
      </c>
      <c r="C9" s="1095">
        <v>20</v>
      </c>
      <c r="D9" s="1096">
        <v>0</v>
      </c>
      <c r="E9" s="1100">
        <v>0</v>
      </c>
      <c r="F9" s="1098">
        <v>1810.725</v>
      </c>
      <c r="G9" s="1097">
        <v>40</v>
      </c>
      <c r="H9" s="1103">
        <f>452.9+450.575+450.15+449.475+449.35+448.875+449.025+451.8</f>
        <v>3602.15</v>
      </c>
      <c r="I9" s="1102">
        <v>80</v>
      </c>
      <c r="J9" s="1101">
        <f>393.85+393.2+393.6+393.35+785.4+392.45+393.4+393.6+393.5</f>
        <v>3932.35</v>
      </c>
      <c r="K9" s="1102">
        <v>100</v>
      </c>
    </row>
    <row r="10" spans="1:11" ht="15.75" customHeight="1">
      <c r="A10" s="795" t="s">
        <v>65</v>
      </c>
      <c r="B10" s="1094">
        <v>228.075</v>
      </c>
      <c r="C10" s="1095">
        <v>5</v>
      </c>
      <c r="D10" s="1096">
        <v>1340.73</v>
      </c>
      <c r="E10" s="1097">
        <v>30</v>
      </c>
      <c r="F10" s="1098">
        <v>2290.13</v>
      </c>
      <c r="G10" s="1097">
        <v>50</v>
      </c>
      <c r="H10" s="1103">
        <f>453.325+448.675+447.125+445.6+445.85+448.75</f>
        <v>2689.325</v>
      </c>
      <c r="I10" s="1102">
        <v>60</v>
      </c>
      <c r="J10" s="1101">
        <f>393.025+393.425+394.4+393.025+396.75+398.375+396.9+397.575+396.3+394.3+394.65+394.65+394.225+394</f>
        <v>5531.6</v>
      </c>
      <c r="K10" s="1102">
        <v>140</v>
      </c>
    </row>
    <row r="11" spans="1:11" ht="15.75" customHeight="1">
      <c r="A11" s="795" t="s">
        <v>66</v>
      </c>
      <c r="B11" s="1094">
        <v>228.1625</v>
      </c>
      <c r="C11" s="1095">
        <v>5</v>
      </c>
      <c r="D11" s="1096">
        <v>437.3</v>
      </c>
      <c r="E11" s="1097">
        <v>10</v>
      </c>
      <c r="F11" s="1098">
        <v>1348.15</v>
      </c>
      <c r="G11" s="1097">
        <v>40</v>
      </c>
      <c r="H11" s="1103">
        <f>447.03+446.45+444.875+443.7+443.275+443.32+443.355</f>
        <v>3112.005</v>
      </c>
      <c r="I11" s="1102">
        <v>70</v>
      </c>
      <c r="J11" s="1101">
        <f>394.9+395.7+396.1+395.75+394.45+394.125+394.1+392.65+392.825+392.85</f>
        <v>3943.4499999999994</v>
      </c>
      <c r="K11" s="1102">
        <v>100</v>
      </c>
    </row>
    <row r="12" spans="1:11" ht="15.75" customHeight="1">
      <c r="A12" s="795" t="s">
        <v>67</v>
      </c>
      <c r="B12" s="1094">
        <v>2265.55</v>
      </c>
      <c r="C12" s="1095">
        <v>50</v>
      </c>
      <c r="D12" s="1096">
        <v>2183.225</v>
      </c>
      <c r="E12" s="1097">
        <v>50</v>
      </c>
      <c r="F12" s="1098">
        <v>2213.55</v>
      </c>
      <c r="G12" s="1097">
        <v>50</v>
      </c>
      <c r="H12" s="1098">
        <f>443.255+442.35+441.13</f>
        <v>1326.7350000000001</v>
      </c>
      <c r="I12" s="1097">
        <v>30</v>
      </c>
      <c r="J12" s="1101">
        <v>5125.83</v>
      </c>
      <c r="K12" s="1102">
        <v>130</v>
      </c>
    </row>
    <row r="13" spans="1:11" ht="15.75" customHeight="1">
      <c r="A13" s="795" t="s">
        <v>68</v>
      </c>
      <c r="B13" s="1094">
        <v>2263.11</v>
      </c>
      <c r="C13" s="1095">
        <v>50</v>
      </c>
      <c r="D13" s="1096">
        <v>2624.225</v>
      </c>
      <c r="E13" s="1097">
        <v>60</v>
      </c>
      <c r="F13" s="1098">
        <v>3106.1</v>
      </c>
      <c r="G13" s="1097">
        <v>70</v>
      </c>
      <c r="H13" s="1098">
        <f>441.625+440.875+441.925+442.525+441.95+442.75+442.125</f>
        <v>3093.7749999999996</v>
      </c>
      <c r="I13" s="1097">
        <v>70</v>
      </c>
      <c r="J13" s="1101">
        <v>4799.95</v>
      </c>
      <c r="K13" s="1102">
        <v>120</v>
      </c>
    </row>
    <row r="14" spans="1:11" ht="15.75" customHeight="1">
      <c r="A14" s="795" t="s">
        <v>69</v>
      </c>
      <c r="B14" s="1094">
        <v>904.81</v>
      </c>
      <c r="C14" s="1095">
        <v>20</v>
      </c>
      <c r="D14" s="1096">
        <v>436.25</v>
      </c>
      <c r="E14" s="1097">
        <v>10</v>
      </c>
      <c r="F14" s="1098">
        <v>3124.5</v>
      </c>
      <c r="G14" s="1097">
        <v>70</v>
      </c>
      <c r="H14" s="1103">
        <f>436.3+436.95+435.55+430.675+430.85+429+430.1+428.15</f>
        <v>3457.575</v>
      </c>
      <c r="I14" s="1102">
        <v>80</v>
      </c>
      <c r="J14" s="1103">
        <v>5624.83</v>
      </c>
      <c r="K14" s="1102">
        <v>140</v>
      </c>
    </row>
    <row r="15" spans="1:11" ht="15.75" customHeight="1">
      <c r="A15" s="795" t="s">
        <v>1108</v>
      </c>
      <c r="B15" s="1094">
        <v>1325.615</v>
      </c>
      <c r="C15" s="1095">
        <v>30</v>
      </c>
      <c r="D15" s="1096">
        <v>3052.16</v>
      </c>
      <c r="E15" s="1097">
        <v>70</v>
      </c>
      <c r="F15" s="1098">
        <v>452.95</v>
      </c>
      <c r="G15" s="1097">
        <v>10</v>
      </c>
      <c r="H15" s="1103">
        <f>427.475+417.35+417.1+410.4+408.35+414.4+411.925+409.15+406.15+408.115+409.05+411.175</f>
        <v>4950.640000000001</v>
      </c>
      <c r="I15" s="1102">
        <v>120</v>
      </c>
      <c r="J15" s="1103">
        <v>6474.78</v>
      </c>
      <c r="K15" s="1102">
        <v>160</v>
      </c>
    </row>
    <row r="16" spans="1:11" ht="15.75" customHeight="1">
      <c r="A16" s="795" t="s">
        <v>1109</v>
      </c>
      <c r="B16" s="1094">
        <v>0</v>
      </c>
      <c r="C16" s="1095">
        <v>0</v>
      </c>
      <c r="D16" s="1096">
        <v>2177.63</v>
      </c>
      <c r="E16" s="1097">
        <v>50</v>
      </c>
      <c r="F16" s="1103">
        <f>450.675+454.7+455.1+457.05+460.8+463.9</f>
        <v>2742.225</v>
      </c>
      <c r="G16" s="1102">
        <v>60</v>
      </c>
      <c r="H16" s="1103">
        <f>412.75+409.55+408.25+408.925+405.25+405.675+405.2+405.115+406.475+405.025+405.1+406.75+409.2</f>
        <v>5293.265</v>
      </c>
      <c r="I16" s="1102">
        <v>130</v>
      </c>
      <c r="J16" s="1103"/>
      <c r="K16" s="1102"/>
    </row>
    <row r="17" spans="1:11" ht="15.75" customHeight="1">
      <c r="A17" s="796" t="s">
        <v>1110</v>
      </c>
      <c r="B17" s="1104">
        <v>452.58</v>
      </c>
      <c r="C17" s="1105">
        <v>10</v>
      </c>
      <c r="D17" s="1106">
        <v>1306.875</v>
      </c>
      <c r="E17" s="1107">
        <v>30</v>
      </c>
      <c r="F17" s="1108">
        <f>459.25+458.9+462.15+463.65+461.025</f>
        <v>2304.975</v>
      </c>
      <c r="G17" s="1109">
        <v>50</v>
      </c>
      <c r="H17" s="1108">
        <f>408.7+409.9+407.875+407.4+408.35+410.2+405.5+404.315+404.1+403.71+405.8</f>
        <v>4475.849999999999</v>
      </c>
      <c r="I17" s="1109">
        <v>110</v>
      </c>
      <c r="J17" s="1108"/>
      <c r="K17" s="1109"/>
    </row>
    <row r="18" spans="1:11" s="1118" customFormat="1" ht="15.75" customHeight="1">
      <c r="A18" s="1110" t="s">
        <v>1113</v>
      </c>
      <c r="B18" s="1111">
        <v>9489.2775</v>
      </c>
      <c r="C18" s="1112">
        <v>210</v>
      </c>
      <c r="D18" s="1113">
        <f aca="true" t="shared" si="0" ref="D18:I18">SUM(D6:D17)</f>
        <v>15405.75</v>
      </c>
      <c r="E18" s="1114">
        <f t="shared" si="0"/>
        <v>350</v>
      </c>
      <c r="F18" s="1115">
        <f t="shared" si="0"/>
        <v>26848.604999999996</v>
      </c>
      <c r="G18" s="1116">
        <f t="shared" si="0"/>
        <v>600</v>
      </c>
      <c r="H18" s="1115">
        <f t="shared" si="0"/>
        <v>40327.670000000006</v>
      </c>
      <c r="I18" s="1116">
        <f t="shared" si="0"/>
        <v>930</v>
      </c>
      <c r="J18" s="1117">
        <f>SUM(J6:J17)</f>
        <v>48292.564999999995</v>
      </c>
      <c r="K18" s="1116">
        <f>SUM(K6:K17)</f>
        <v>1210</v>
      </c>
    </row>
    <row r="19" spans="1:8" s="1120" customFormat="1" ht="12.75">
      <c r="A19" s="1119"/>
      <c r="H19" s="1121"/>
    </row>
    <row r="20" spans="1:10" ht="12.75">
      <c r="A20" s="1120"/>
      <c r="B20" s="1120"/>
      <c r="H20" s="1122"/>
      <c r="J20" s="1123"/>
    </row>
    <row r="21" ht="12.75">
      <c r="J21" s="1122"/>
    </row>
    <row r="26" ht="12.75">
      <c r="H26" s="1003" t="s">
        <v>91</v>
      </c>
    </row>
  </sheetData>
  <sheetProtection/>
  <mergeCells count="7">
    <mergeCell ref="A1:K1"/>
    <mergeCell ref="A2:K2"/>
    <mergeCell ref="B4:C4"/>
    <mergeCell ref="D4:E4"/>
    <mergeCell ref="F4:G4"/>
    <mergeCell ref="H4:I4"/>
    <mergeCell ref="J4:K4"/>
  </mergeCells>
  <printOptions horizontalCentered="1"/>
  <pageMargins left="0.75" right="0.75" top="1" bottom="1"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H41"/>
  <sheetViews>
    <sheetView zoomScalePageLayoutView="0" workbookViewId="0" topLeftCell="A1">
      <selection activeCell="B25" sqref="B25:F25"/>
    </sheetView>
  </sheetViews>
  <sheetFormatPr defaultColWidth="9.140625" defaultRowHeight="12.75"/>
  <cols>
    <col min="1" max="1" width="9.140625" style="1003" customWidth="1"/>
    <col min="2" max="2" width="10.421875" style="1003" customWidth="1"/>
    <col min="3" max="6" width="12.140625" style="1003" customWidth="1"/>
    <col min="7" max="16384" width="9.140625" style="1003" customWidth="1"/>
  </cols>
  <sheetData>
    <row r="1" spans="2:8" ht="12.75">
      <c r="B1" s="1586" t="s">
        <v>1165</v>
      </c>
      <c r="C1" s="1586"/>
      <c r="D1" s="1586"/>
      <c r="E1" s="1586"/>
      <c r="F1" s="1586"/>
      <c r="G1" s="1586"/>
      <c r="H1" s="1586"/>
    </row>
    <row r="2" spans="2:8" ht="18.75">
      <c r="B2" s="1609" t="s">
        <v>92</v>
      </c>
      <c r="C2" s="1609"/>
      <c r="D2" s="1609"/>
      <c r="E2" s="1609"/>
      <c r="F2" s="1609"/>
      <c r="G2" s="1610"/>
      <c r="H2" s="1610"/>
    </row>
    <row r="3" spans="2:4" ht="12.75" hidden="1">
      <c r="B3" s="1569" t="s">
        <v>80</v>
      </c>
      <c r="C3" s="1569"/>
      <c r="D3" s="1569"/>
    </row>
    <row r="4" spans="2:6" ht="12.75">
      <c r="B4" s="18"/>
      <c r="C4" s="18"/>
      <c r="D4" s="18"/>
      <c r="E4" s="18"/>
      <c r="F4" s="18"/>
    </row>
    <row r="5" spans="2:6" ht="13.5" thickBot="1">
      <c r="B5" s="18"/>
      <c r="C5" s="18"/>
      <c r="D5" s="105"/>
      <c r="E5" s="105"/>
      <c r="F5" s="105" t="s">
        <v>1126</v>
      </c>
    </row>
    <row r="6" spans="2:6" ht="19.5" customHeight="1">
      <c r="B6" s="1124" t="s">
        <v>1192</v>
      </c>
      <c r="C6" s="1125" t="s">
        <v>59</v>
      </c>
      <c r="D6" s="1126" t="s">
        <v>758</v>
      </c>
      <c r="E6" s="1126" t="s">
        <v>759</v>
      </c>
      <c r="F6" s="1127" t="s">
        <v>1217</v>
      </c>
    </row>
    <row r="7" spans="2:6" ht="15" customHeight="1">
      <c r="B7" s="1011" t="s">
        <v>61</v>
      </c>
      <c r="C7" s="1128">
        <v>585</v>
      </c>
      <c r="D7" s="1013">
        <v>400</v>
      </c>
      <c r="E7" s="1013">
        <v>0</v>
      </c>
      <c r="F7" s="1016">
        <v>0</v>
      </c>
    </row>
    <row r="8" spans="2:6" ht="15" customHeight="1">
      <c r="B8" s="1011" t="s">
        <v>62</v>
      </c>
      <c r="C8" s="1128">
        <v>189</v>
      </c>
      <c r="D8" s="1013">
        <v>550</v>
      </c>
      <c r="E8" s="1013">
        <v>370</v>
      </c>
      <c r="F8" s="1016">
        <v>4080</v>
      </c>
    </row>
    <row r="9" spans="2:6" ht="15" customHeight="1">
      <c r="B9" s="1011" t="s">
        <v>63</v>
      </c>
      <c r="C9" s="1128">
        <v>3367.28</v>
      </c>
      <c r="D9" s="1013">
        <v>220</v>
      </c>
      <c r="E9" s="1013">
        <v>1575</v>
      </c>
      <c r="F9" s="1016">
        <v>9665</v>
      </c>
    </row>
    <row r="10" spans="2:6" ht="15" customHeight="1">
      <c r="B10" s="1011" t="s">
        <v>64</v>
      </c>
      <c r="C10" s="1128">
        <v>15836.81</v>
      </c>
      <c r="D10" s="1013">
        <v>0</v>
      </c>
      <c r="E10" s="1013">
        <v>2101.5</v>
      </c>
      <c r="F10" s="1016">
        <v>13135</v>
      </c>
    </row>
    <row r="11" spans="2:6" ht="15" customHeight="1">
      <c r="B11" s="1011" t="s">
        <v>65</v>
      </c>
      <c r="C11" s="1128">
        <v>2362.5</v>
      </c>
      <c r="D11" s="1013">
        <v>0</v>
      </c>
      <c r="E11" s="1013">
        <v>1074.7</v>
      </c>
      <c r="F11" s="1016">
        <v>9310</v>
      </c>
    </row>
    <row r="12" spans="2:6" ht="15" customHeight="1">
      <c r="B12" s="1011" t="s">
        <v>66</v>
      </c>
      <c r="C12" s="1128">
        <v>200</v>
      </c>
      <c r="D12" s="1013">
        <v>753.5</v>
      </c>
      <c r="E12" s="1017">
        <v>3070</v>
      </c>
      <c r="F12" s="1016">
        <v>10780</v>
      </c>
    </row>
    <row r="13" spans="2:6" ht="15" customHeight="1">
      <c r="B13" s="1011" t="s">
        <v>67</v>
      </c>
      <c r="C13" s="1128">
        <v>6224.804</v>
      </c>
      <c r="D13" s="1013">
        <v>200</v>
      </c>
      <c r="E13" s="1013">
        <v>0</v>
      </c>
      <c r="F13" s="1016">
        <v>25532</v>
      </c>
    </row>
    <row r="14" spans="2:6" ht="15" customHeight="1">
      <c r="B14" s="1011" t="s">
        <v>68</v>
      </c>
      <c r="C14" s="1128">
        <v>11402</v>
      </c>
      <c r="D14" s="1017">
        <v>160</v>
      </c>
      <c r="E14" s="1017">
        <v>300</v>
      </c>
      <c r="F14" s="1016">
        <v>0</v>
      </c>
    </row>
    <row r="15" spans="2:6" ht="15" customHeight="1">
      <c r="B15" s="1011" t="s">
        <v>69</v>
      </c>
      <c r="C15" s="1128">
        <v>4027.9</v>
      </c>
      <c r="D15" s="1017">
        <f>200+750</f>
        <v>950</v>
      </c>
      <c r="E15" s="1017">
        <v>8630</v>
      </c>
      <c r="F15" s="1016">
        <v>3850</v>
      </c>
    </row>
    <row r="16" spans="2:6" ht="15" customHeight="1">
      <c r="B16" s="1011" t="s">
        <v>1108</v>
      </c>
      <c r="C16" s="1128">
        <v>1040</v>
      </c>
      <c r="D16" s="1017">
        <v>4800</v>
      </c>
      <c r="E16" s="1017">
        <v>13821</v>
      </c>
      <c r="F16" s="1016">
        <v>21250</v>
      </c>
    </row>
    <row r="17" spans="2:6" ht="15" customHeight="1">
      <c r="B17" s="1011" t="s">
        <v>1109</v>
      </c>
      <c r="C17" s="1128">
        <v>600</v>
      </c>
      <c r="D17" s="1013">
        <v>0</v>
      </c>
      <c r="E17" s="1017">
        <v>350</v>
      </c>
      <c r="F17" s="1016"/>
    </row>
    <row r="18" spans="2:6" ht="15" customHeight="1">
      <c r="B18" s="1019" t="s">
        <v>1110</v>
      </c>
      <c r="C18" s="1129">
        <v>3472.05</v>
      </c>
      <c r="D18" s="1023">
        <v>1850</v>
      </c>
      <c r="E18" s="1023">
        <v>15687</v>
      </c>
      <c r="F18" s="1025"/>
    </row>
    <row r="19" spans="2:6" s="1130" customFormat="1" ht="15.75" customHeight="1" thickBot="1">
      <c r="B19" s="1131" t="s">
        <v>1113</v>
      </c>
      <c r="C19" s="1028">
        <f>SUM(C7:C18)</f>
        <v>49307.344000000005</v>
      </c>
      <c r="D19" s="1028">
        <f>SUM(D7:D18)</f>
        <v>9883.5</v>
      </c>
      <c r="E19" s="1030">
        <f>SUM(E7:E18)</f>
        <v>46979.2</v>
      </c>
      <c r="F19" s="1032">
        <f>SUM(F7:F18)</f>
        <v>97602</v>
      </c>
    </row>
    <row r="20" s="1033" customFormat="1" ht="15" customHeight="1">
      <c r="B20" s="440" t="s">
        <v>93</v>
      </c>
    </row>
    <row r="21" s="1033" customFormat="1" ht="15" customHeight="1">
      <c r="B21" s="440" t="s">
        <v>94</v>
      </c>
    </row>
    <row r="22" s="1033" customFormat="1" ht="15" customHeight="1">
      <c r="B22" s="440" t="s">
        <v>95</v>
      </c>
    </row>
    <row r="23" s="1033" customFormat="1" ht="15" customHeight="1">
      <c r="B23" s="440"/>
    </row>
    <row r="24" s="1033" customFormat="1" ht="12.75"/>
    <row r="25" spans="2:8" ht="12.75">
      <c r="B25" s="1586" t="s">
        <v>1166</v>
      </c>
      <c r="C25" s="1586"/>
      <c r="D25" s="1586"/>
      <c r="E25" s="1586"/>
      <c r="F25" s="1586"/>
      <c r="G25" s="152"/>
      <c r="H25" s="152"/>
    </row>
    <row r="26" spans="2:8" ht="18.75">
      <c r="B26" s="1608" t="s">
        <v>96</v>
      </c>
      <c r="C26" s="1608"/>
      <c r="D26" s="1608"/>
      <c r="E26" s="1608"/>
      <c r="F26" s="1608"/>
      <c r="G26" s="1002"/>
      <c r="H26" s="1002"/>
    </row>
    <row r="27" spans="2:7" ht="13.5" thickBot="1">
      <c r="B27" s="18"/>
      <c r="C27" s="18"/>
      <c r="D27" s="18"/>
      <c r="E27" s="18"/>
      <c r="F27" s="105" t="s">
        <v>1126</v>
      </c>
      <c r="G27" s="105"/>
    </row>
    <row r="28" spans="2:6" ht="12.75">
      <c r="B28" s="1132" t="s">
        <v>1192</v>
      </c>
      <c r="C28" s="1045" t="s">
        <v>59</v>
      </c>
      <c r="D28" s="1005" t="s">
        <v>758</v>
      </c>
      <c r="E28" s="1005" t="s">
        <v>759</v>
      </c>
      <c r="F28" s="1006" t="s">
        <v>1217</v>
      </c>
    </row>
    <row r="29" spans="2:6" ht="13.5" customHeight="1">
      <c r="B29" s="1011" t="s">
        <v>61</v>
      </c>
      <c r="C29" s="1046">
        <v>4309</v>
      </c>
      <c r="D29" s="1047">
        <v>20554.2</v>
      </c>
      <c r="E29" s="1047">
        <v>13397</v>
      </c>
      <c r="F29" s="1048">
        <v>35455</v>
      </c>
    </row>
    <row r="30" spans="2:6" ht="13.5" customHeight="1">
      <c r="B30" s="1011" t="s">
        <v>62</v>
      </c>
      <c r="C30" s="1046">
        <v>13165</v>
      </c>
      <c r="D30" s="1047">
        <v>24670.5</v>
      </c>
      <c r="E30" s="1047">
        <v>18830</v>
      </c>
      <c r="F30" s="1048">
        <v>31353</v>
      </c>
    </row>
    <row r="31" spans="2:6" ht="13.5" customHeight="1">
      <c r="B31" s="1011" t="s">
        <v>63</v>
      </c>
      <c r="C31" s="1046">
        <v>12145</v>
      </c>
      <c r="D31" s="1047">
        <v>12021</v>
      </c>
      <c r="E31" s="1047">
        <v>15855</v>
      </c>
      <c r="F31" s="1048">
        <v>35062</v>
      </c>
    </row>
    <row r="32" spans="2:6" ht="13.5" customHeight="1">
      <c r="B32" s="1011" t="s">
        <v>64</v>
      </c>
      <c r="C32" s="1046">
        <v>9056</v>
      </c>
      <c r="D32" s="1047">
        <v>10369</v>
      </c>
      <c r="E32" s="1047">
        <v>14880</v>
      </c>
      <c r="F32" s="1048">
        <v>21472</v>
      </c>
    </row>
    <row r="33" spans="2:6" ht="13.5" customHeight="1">
      <c r="B33" s="1011" t="s">
        <v>65</v>
      </c>
      <c r="C33" s="1046">
        <v>11018</v>
      </c>
      <c r="D33" s="1047">
        <v>15533</v>
      </c>
      <c r="E33" s="1047">
        <v>14180</v>
      </c>
      <c r="F33" s="1048">
        <v>20418</v>
      </c>
    </row>
    <row r="34" spans="2:6" ht="13.5" customHeight="1">
      <c r="B34" s="1011" t="s">
        <v>66</v>
      </c>
      <c r="C34" s="1046">
        <v>11030</v>
      </c>
      <c r="D34" s="1047">
        <v>11255.5</v>
      </c>
      <c r="E34" s="1058">
        <v>17395</v>
      </c>
      <c r="F34" s="1048">
        <v>24379</v>
      </c>
    </row>
    <row r="35" spans="2:6" ht="13.5" customHeight="1">
      <c r="B35" s="1011" t="s">
        <v>67</v>
      </c>
      <c r="C35" s="1046">
        <v>12710</v>
      </c>
      <c r="D35" s="1058">
        <v>14541</v>
      </c>
      <c r="E35" s="1058">
        <v>8962</v>
      </c>
      <c r="F35" s="1048">
        <v>12236</v>
      </c>
    </row>
    <row r="36" spans="2:6" ht="13.5" customHeight="1">
      <c r="B36" s="1011" t="s">
        <v>68</v>
      </c>
      <c r="C36" s="1046">
        <v>9500</v>
      </c>
      <c r="D36" s="1058">
        <v>20075</v>
      </c>
      <c r="E36" s="1058">
        <v>7713</v>
      </c>
      <c r="F36" s="1048">
        <v>10443</v>
      </c>
    </row>
    <row r="37" spans="2:6" ht="13.5" customHeight="1">
      <c r="B37" s="1011" t="s">
        <v>69</v>
      </c>
      <c r="C37" s="1046">
        <v>18162</v>
      </c>
      <c r="D37" s="1058">
        <v>15654</v>
      </c>
      <c r="E37" s="1058">
        <v>7295</v>
      </c>
      <c r="F37" s="1048">
        <v>12583.9</v>
      </c>
    </row>
    <row r="38" spans="2:6" ht="13.5" customHeight="1">
      <c r="B38" s="1011" t="s">
        <v>1108</v>
      </c>
      <c r="C38" s="1046">
        <v>13050</v>
      </c>
      <c r="D38" s="1058">
        <v>7970</v>
      </c>
      <c r="E38" s="1058">
        <v>20300</v>
      </c>
      <c r="F38" s="1048">
        <v>21570</v>
      </c>
    </row>
    <row r="39" spans="2:6" ht="13.5" customHeight="1">
      <c r="B39" s="1011" t="s">
        <v>1109</v>
      </c>
      <c r="C39" s="1046">
        <v>18334.25</v>
      </c>
      <c r="D39" s="1058">
        <v>10245</v>
      </c>
      <c r="E39" s="1058">
        <v>17397</v>
      </c>
      <c r="F39" s="1048"/>
    </row>
    <row r="40" spans="2:6" ht="13.5" customHeight="1">
      <c r="B40" s="1019" t="s">
        <v>1110</v>
      </c>
      <c r="C40" s="1050">
        <v>20358.5</v>
      </c>
      <c r="D40" s="1051">
        <v>12862</v>
      </c>
      <c r="E40" s="1051">
        <v>13980</v>
      </c>
      <c r="F40" s="1053"/>
    </row>
    <row r="41" spans="2:6" ht="13.5" thickBot="1">
      <c r="B41" s="1131" t="s">
        <v>1113</v>
      </c>
      <c r="C41" s="1054">
        <f>SUM(C29:C40)</f>
        <v>152837.75</v>
      </c>
      <c r="D41" s="1059">
        <f>SUM(D29:D40)</f>
        <v>175750.2</v>
      </c>
      <c r="E41" s="1059">
        <f>SUM(E29:E40)</f>
        <v>170184</v>
      </c>
      <c r="F41" s="1056">
        <f>SUM(F29:F40)</f>
        <v>224971.9</v>
      </c>
    </row>
  </sheetData>
  <sheetProtection/>
  <mergeCells count="7">
    <mergeCell ref="B25:F25"/>
    <mergeCell ref="B26:F26"/>
    <mergeCell ref="B1:F1"/>
    <mergeCell ref="G1:H1"/>
    <mergeCell ref="B2:F2"/>
    <mergeCell ref="G2:H2"/>
    <mergeCell ref="B3:D3"/>
  </mergeCells>
  <printOptions horizontalCentered="1"/>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E1"/>
    </sheetView>
  </sheetViews>
  <sheetFormatPr defaultColWidth="9.140625" defaultRowHeight="12.75"/>
  <cols>
    <col min="1" max="1" width="11.421875" style="1003" customWidth="1"/>
    <col min="2" max="5" width="13.8515625" style="1003" customWidth="1"/>
    <col min="6" max="16384" width="9.140625" style="1003" customWidth="1"/>
  </cols>
  <sheetData>
    <row r="1" spans="1:5" ht="12.75">
      <c r="A1" s="1586" t="s">
        <v>1167</v>
      </c>
      <c r="B1" s="1586"/>
      <c r="C1" s="1586"/>
      <c r="D1" s="1586"/>
      <c r="E1" s="1586"/>
    </row>
    <row r="2" spans="1:5" ht="16.5" customHeight="1">
      <c r="A2" s="1609" t="s">
        <v>97</v>
      </c>
      <c r="B2" s="1609"/>
      <c r="C2" s="1609"/>
      <c r="D2" s="1609"/>
      <c r="E2" s="1609"/>
    </row>
    <row r="3" spans="1:5" ht="13.5" thickBot="1">
      <c r="A3" s="18"/>
      <c r="B3" s="18"/>
      <c r="C3" s="105"/>
      <c r="D3" s="105"/>
      <c r="E3" s="105" t="s">
        <v>1126</v>
      </c>
    </row>
    <row r="4" spans="1:5" s="1089" customFormat="1" ht="13.5" customHeight="1">
      <c r="A4" s="1133" t="s">
        <v>1192</v>
      </c>
      <c r="B4" s="1045" t="s">
        <v>59</v>
      </c>
      <c r="C4" s="1005" t="s">
        <v>758</v>
      </c>
      <c r="D4" s="1005" t="s">
        <v>759</v>
      </c>
      <c r="E4" s="1006" t="s">
        <v>1217</v>
      </c>
    </row>
    <row r="5" spans="1:5" ht="19.5" customHeight="1">
      <c r="A5" s="57" t="s">
        <v>61</v>
      </c>
      <c r="B5" s="1338">
        <v>0</v>
      </c>
      <c r="C5" s="1339">
        <v>0</v>
      </c>
      <c r="D5" s="1339">
        <v>0</v>
      </c>
      <c r="E5" s="1340">
        <v>0</v>
      </c>
    </row>
    <row r="6" spans="1:5" ht="19.5" customHeight="1">
      <c r="A6" s="57" t="s">
        <v>62</v>
      </c>
      <c r="B6" s="1338">
        <v>0</v>
      </c>
      <c r="C6" s="1339">
        <v>0</v>
      </c>
      <c r="D6" s="1339">
        <v>0</v>
      </c>
      <c r="E6" s="1340">
        <v>1000</v>
      </c>
    </row>
    <row r="7" spans="1:5" ht="19.5" customHeight="1">
      <c r="A7" s="57" t="s">
        <v>63</v>
      </c>
      <c r="B7" s="1338">
        <v>500</v>
      </c>
      <c r="C7" s="1339">
        <v>1185</v>
      </c>
      <c r="D7" s="1339">
        <v>0</v>
      </c>
      <c r="E7" s="1340">
        <v>875</v>
      </c>
    </row>
    <row r="8" spans="1:5" ht="19.5" customHeight="1">
      <c r="A8" s="57" t="s">
        <v>64</v>
      </c>
      <c r="B8" s="1338">
        <v>850</v>
      </c>
      <c r="C8" s="1339">
        <v>0</v>
      </c>
      <c r="D8" s="1339">
        <v>2480</v>
      </c>
      <c r="E8" s="1340">
        <v>2000</v>
      </c>
    </row>
    <row r="9" spans="1:5" ht="19.5" customHeight="1">
      <c r="A9" s="57" t="s">
        <v>65</v>
      </c>
      <c r="B9" s="1338">
        <v>0</v>
      </c>
      <c r="C9" s="1339">
        <v>0</v>
      </c>
      <c r="D9" s="1339">
        <v>0</v>
      </c>
      <c r="E9" s="1340">
        <v>0</v>
      </c>
    </row>
    <row r="10" spans="1:5" ht="19.5" customHeight="1">
      <c r="A10" s="57" t="s">
        <v>66</v>
      </c>
      <c r="B10" s="1338">
        <v>850</v>
      </c>
      <c r="C10" s="1339">
        <v>1950</v>
      </c>
      <c r="D10" s="1339">
        <v>0</v>
      </c>
      <c r="E10" s="1340">
        <v>1125</v>
      </c>
    </row>
    <row r="11" spans="1:5" ht="19.5" customHeight="1">
      <c r="A11" s="57" t="s">
        <v>67</v>
      </c>
      <c r="B11" s="1338">
        <v>0</v>
      </c>
      <c r="C11" s="1339">
        <v>0</v>
      </c>
      <c r="D11" s="1339">
        <v>1000</v>
      </c>
      <c r="E11" s="1340">
        <v>1000</v>
      </c>
    </row>
    <row r="12" spans="1:5" ht="19.5" customHeight="1">
      <c r="A12" s="57" t="s">
        <v>68</v>
      </c>
      <c r="B12" s="1338">
        <v>141.2</v>
      </c>
      <c r="C12" s="1339">
        <v>0</v>
      </c>
      <c r="D12" s="1339">
        <v>2180</v>
      </c>
      <c r="E12" s="1340">
        <v>0</v>
      </c>
    </row>
    <row r="13" spans="1:5" ht="19.5" customHeight="1">
      <c r="A13" s="57" t="s">
        <v>69</v>
      </c>
      <c r="B13" s="1338">
        <v>1300</v>
      </c>
      <c r="C13" s="1339">
        <v>2962.5</v>
      </c>
      <c r="D13" s="1339">
        <v>730</v>
      </c>
      <c r="E13" s="1340">
        <v>2125</v>
      </c>
    </row>
    <row r="14" spans="1:5" ht="19.5" customHeight="1">
      <c r="A14" s="57" t="s">
        <v>1108</v>
      </c>
      <c r="B14" s="1338">
        <v>500</v>
      </c>
      <c r="C14" s="1339">
        <v>0</v>
      </c>
      <c r="D14" s="1339">
        <v>0</v>
      </c>
      <c r="E14" s="1402" t="s">
        <v>1395</v>
      </c>
    </row>
    <row r="15" spans="1:5" ht="19.5" customHeight="1">
      <c r="A15" s="57" t="s">
        <v>1109</v>
      </c>
      <c r="B15" s="1338">
        <v>1000</v>
      </c>
      <c r="C15" s="1339">
        <v>2000</v>
      </c>
      <c r="D15" s="1341">
        <v>0</v>
      </c>
      <c r="E15" s="1340"/>
    </row>
    <row r="16" spans="1:5" ht="19.5" customHeight="1">
      <c r="A16" s="442" t="s">
        <v>1110</v>
      </c>
      <c r="B16" s="1342">
        <v>330</v>
      </c>
      <c r="C16" s="1342">
        <v>2736.7</v>
      </c>
      <c r="D16" s="1343">
        <f>5300+361.58</f>
        <v>5661.58</v>
      </c>
      <c r="E16" s="1344"/>
    </row>
    <row r="17" spans="1:5" s="1135" customFormat="1" ht="19.5" customHeight="1" thickBot="1">
      <c r="A17" s="1134" t="s">
        <v>1113</v>
      </c>
      <c r="B17" s="1345">
        <f>SUM(B5:B16)</f>
        <v>5471.2</v>
      </c>
      <c r="C17" s="1346">
        <f>SUM(C5:C16)</f>
        <v>10834.2</v>
      </c>
      <c r="D17" s="1347">
        <f>SUM(D5:D16)</f>
        <v>12051.58</v>
      </c>
      <c r="E17" s="1348">
        <f>SUM(E5:E16)</f>
        <v>8125</v>
      </c>
    </row>
    <row r="19" s="1120" customFormat="1" ht="12.75">
      <c r="A19" s="1136"/>
    </row>
  </sheetData>
  <sheetProtection/>
  <mergeCells count="2">
    <mergeCell ref="A1:E1"/>
    <mergeCell ref="A2:E2"/>
  </mergeCells>
  <printOptions horizontalCentered="1"/>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T132"/>
  <sheetViews>
    <sheetView zoomScalePageLayoutView="0" workbookViewId="0" topLeftCell="L66">
      <selection activeCell="A66" sqref="A66:S66"/>
    </sheetView>
  </sheetViews>
  <sheetFormatPr defaultColWidth="9.140625" defaultRowHeight="12.75"/>
  <cols>
    <col min="1" max="1" width="3.140625" style="935" customWidth="1"/>
    <col min="2" max="2" width="4.421875" style="935" customWidth="1"/>
    <col min="3" max="3" width="34.7109375" style="935" customWidth="1"/>
    <col min="4" max="5" width="7.57421875" style="1137" bestFit="1" customWidth="1"/>
    <col min="6" max="7" width="7.57421875" style="935" bestFit="1" customWidth="1"/>
    <col min="8" max="8" width="6.7109375" style="935" bestFit="1" customWidth="1"/>
    <col min="9" max="9" width="7.421875" style="1137" customWidth="1"/>
    <col min="10" max="10" width="7.421875" style="935" customWidth="1"/>
    <col min="11" max="12" width="7.421875" style="1137" customWidth="1"/>
    <col min="13" max="16" width="7.421875" style="1138" customWidth="1"/>
    <col min="17" max="16384" width="9.140625" style="935" customWidth="1"/>
  </cols>
  <sheetData>
    <row r="1" spans="1:11" ht="12.75" customHeight="1" hidden="1">
      <c r="A1" s="1569" t="s">
        <v>958</v>
      </c>
      <c r="B1" s="1569"/>
      <c r="C1" s="1569"/>
      <c r="D1" s="1569"/>
      <c r="E1" s="1569"/>
      <c r="F1" s="1569"/>
      <c r="G1" s="1569"/>
      <c r="H1" s="1569"/>
      <c r="I1" s="1569"/>
      <c r="K1" s="935"/>
    </row>
    <row r="2" spans="1:11" ht="12.75" customHeight="1" hidden="1">
      <c r="A2" s="1569" t="s">
        <v>98</v>
      </c>
      <c r="B2" s="1569"/>
      <c r="C2" s="1569"/>
      <c r="D2" s="1569"/>
      <c r="E2" s="1569"/>
      <c r="F2" s="1569"/>
      <c r="G2" s="1569"/>
      <c r="H2" s="1569"/>
      <c r="I2" s="1569"/>
      <c r="K2" s="935"/>
    </row>
    <row r="3" spans="1:11" ht="12.75" customHeight="1" hidden="1">
      <c r="A3" s="1569" t="s">
        <v>966</v>
      </c>
      <c r="B3" s="1569"/>
      <c r="C3" s="1569"/>
      <c r="D3" s="1569"/>
      <c r="E3" s="1569"/>
      <c r="F3" s="1569"/>
      <c r="G3" s="1569"/>
      <c r="H3" s="1569"/>
      <c r="I3" s="1569"/>
      <c r="K3" s="935"/>
    </row>
    <row r="4" spans="1:16" ht="5.25" customHeight="1" hidden="1">
      <c r="A4" s="996"/>
      <c r="B4" s="996"/>
      <c r="C4" s="996"/>
      <c r="D4" s="1139"/>
      <c r="E4" s="1139"/>
      <c r="F4" s="996"/>
      <c r="G4" s="996"/>
      <c r="H4" s="996"/>
      <c r="I4" s="1139"/>
      <c r="J4" s="996"/>
      <c r="K4" s="1139"/>
      <c r="L4" s="1139"/>
      <c r="M4" s="1140"/>
      <c r="N4" s="1140"/>
      <c r="O4" s="1140"/>
      <c r="P4" s="1140"/>
    </row>
    <row r="5" spans="1:11" ht="12.75" customHeight="1" hidden="1">
      <c r="A5" s="1569" t="s">
        <v>99</v>
      </c>
      <c r="B5" s="1569"/>
      <c r="C5" s="1569"/>
      <c r="D5" s="1569"/>
      <c r="E5" s="1569"/>
      <c r="F5" s="1569"/>
      <c r="G5" s="1569"/>
      <c r="H5" s="1569"/>
      <c r="I5" s="1569"/>
      <c r="K5" s="935"/>
    </row>
    <row r="6" spans="1:11" ht="12.75" customHeight="1" hidden="1">
      <c r="A6" s="1569" t="s">
        <v>100</v>
      </c>
      <c r="B6" s="1569"/>
      <c r="C6" s="1569"/>
      <c r="D6" s="1569"/>
      <c r="E6" s="1569"/>
      <c r="F6" s="1569"/>
      <c r="G6" s="1569"/>
      <c r="H6" s="1569"/>
      <c r="I6" s="1569"/>
      <c r="K6" s="935"/>
    </row>
    <row r="7" spans="1:16" ht="5.25" customHeight="1" hidden="1">
      <c r="A7" s="18"/>
      <c r="B7" s="18"/>
      <c r="C7" s="18"/>
      <c r="D7" s="820"/>
      <c r="E7" s="820"/>
      <c r="F7" s="18"/>
      <c r="G7" s="18"/>
      <c r="H7" s="18"/>
      <c r="I7" s="820"/>
      <c r="J7" s="18"/>
      <c r="K7" s="820"/>
      <c r="L7" s="820"/>
      <c r="M7" s="440"/>
      <c r="N7" s="440"/>
      <c r="O7" s="440"/>
      <c r="P7" s="440"/>
    </row>
    <row r="8" spans="1:16" s="1146" customFormat="1" ht="12.75" customHeight="1" hidden="1">
      <c r="A8" s="1620" t="s">
        <v>101</v>
      </c>
      <c r="B8" s="1621"/>
      <c r="C8" s="1622"/>
      <c r="D8" s="1141">
        <v>2004</v>
      </c>
      <c r="E8" s="1141">
        <v>2004</v>
      </c>
      <c r="F8" s="1142">
        <v>2004</v>
      </c>
      <c r="G8" s="1142">
        <v>2004</v>
      </c>
      <c r="H8" s="1142">
        <v>2004</v>
      </c>
      <c r="I8" s="1141">
        <v>2004</v>
      </c>
      <c r="J8" s="1142">
        <v>2004</v>
      </c>
      <c r="K8" s="1141">
        <v>2004</v>
      </c>
      <c r="L8" s="1143">
        <v>2004</v>
      </c>
      <c r="M8" s="1144">
        <v>2004</v>
      </c>
      <c r="N8" s="1144">
        <v>2004</v>
      </c>
      <c r="O8" s="1145">
        <v>2004</v>
      </c>
      <c r="P8" s="1145">
        <v>2004</v>
      </c>
    </row>
    <row r="9" spans="1:16" s="1146" customFormat="1" ht="12.75" customHeight="1" hidden="1">
      <c r="A9" s="1611" t="s">
        <v>102</v>
      </c>
      <c r="B9" s="1612"/>
      <c r="C9" s="1613"/>
      <c r="D9" s="1147" t="s">
        <v>1110</v>
      </c>
      <c r="E9" s="1147" t="s">
        <v>1110</v>
      </c>
      <c r="F9" s="1148" t="s">
        <v>1110</v>
      </c>
      <c r="G9" s="1148" t="s">
        <v>761</v>
      </c>
      <c r="H9" s="1148" t="s">
        <v>103</v>
      </c>
      <c r="I9" s="1147" t="s">
        <v>103</v>
      </c>
      <c r="J9" s="1148" t="s">
        <v>103</v>
      </c>
      <c r="K9" s="1147" t="s">
        <v>103</v>
      </c>
      <c r="L9" s="1149" t="s">
        <v>103</v>
      </c>
      <c r="M9" s="1150" t="s">
        <v>103</v>
      </c>
      <c r="N9" s="1150" t="s">
        <v>103</v>
      </c>
      <c r="O9" s="1151" t="s">
        <v>103</v>
      </c>
      <c r="P9" s="1151" t="s">
        <v>103</v>
      </c>
    </row>
    <row r="10" spans="1:16" ht="12.75" hidden="1">
      <c r="A10" s="1152" t="s">
        <v>104</v>
      </c>
      <c r="B10" s="110"/>
      <c r="C10" s="985"/>
      <c r="D10" s="1153"/>
      <c r="E10" s="1153"/>
      <c r="F10" s="795"/>
      <c r="G10" s="795"/>
      <c r="H10" s="795"/>
      <c r="I10" s="1153"/>
      <c r="J10" s="795"/>
      <c r="K10" s="1153"/>
      <c r="L10" s="1154"/>
      <c r="M10" s="440"/>
      <c r="N10" s="440"/>
      <c r="O10" s="1155"/>
      <c r="P10" s="1155"/>
    </row>
    <row r="11" spans="1:16" ht="12.75" hidden="1">
      <c r="A11" s="1156"/>
      <c r="B11" s="109" t="s">
        <v>105</v>
      </c>
      <c r="C11" s="977"/>
      <c r="D11" s="1157">
        <v>1.820083870967742</v>
      </c>
      <c r="E11" s="1157">
        <v>1.820083870967742</v>
      </c>
      <c r="F11" s="1157">
        <v>1.820083870967742</v>
      </c>
      <c r="G11" s="1157">
        <v>0</v>
      </c>
      <c r="H11" s="1157">
        <v>0.3454</v>
      </c>
      <c r="I11" s="1157">
        <v>0.3454</v>
      </c>
      <c r="J11" s="1157">
        <v>0.3454</v>
      </c>
      <c r="K11" s="1157">
        <v>0.3454</v>
      </c>
      <c r="L11" s="1158">
        <v>0.3454</v>
      </c>
      <c r="M11" s="290">
        <v>0.3454</v>
      </c>
      <c r="N11" s="290">
        <v>0.3454</v>
      </c>
      <c r="O11" s="1159">
        <v>0.3454</v>
      </c>
      <c r="P11" s="1159">
        <v>0.3454</v>
      </c>
    </row>
    <row r="12" spans="1:16" ht="12.75" hidden="1">
      <c r="A12" s="98"/>
      <c r="B12" s="109" t="s">
        <v>106</v>
      </c>
      <c r="C12" s="977"/>
      <c r="D12" s="1157">
        <v>1.4706548192771083</v>
      </c>
      <c r="E12" s="1157">
        <v>1.4706548192771083</v>
      </c>
      <c r="F12" s="1157">
        <v>1.4706548192771083</v>
      </c>
      <c r="G12" s="1157">
        <v>0.6176727272727273</v>
      </c>
      <c r="H12" s="1157">
        <v>0.629863076923077</v>
      </c>
      <c r="I12" s="1157">
        <v>0.629863076923077</v>
      </c>
      <c r="J12" s="1157">
        <v>0.629863076923077</v>
      </c>
      <c r="K12" s="1157">
        <v>0.629863076923077</v>
      </c>
      <c r="L12" s="1158">
        <v>0.629863076923077</v>
      </c>
      <c r="M12" s="290">
        <v>0.629863076923077</v>
      </c>
      <c r="N12" s="290">
        <v>0.629863076923077</v>
      </c>
      <c r="O12" s="1159">
        <v>0.629863076923077</v>
      </c>
      <c r="P12" s="1159">
        <v>0.629863076923077</v>
      </c>
    </row>
    <row r="13" spans="1:16" ht="12.75" hidden="1">
      <c r="A13" s="98"/>
      <c r="B13" s="109" t="s">
        <v>107</v>
      </c>
      <c r="C13" s="977"/>
      <c r="D13" s="1160">
        <v>0</v>
      </c>
      <c r="E13" s="1160">
        <v>0</v>
      </c>
      <c r="F13" s="1161">
        <v>0</v>
      </c>
      <c r="G13" s="1160">
        <v>0</v>
      </c>
      <c r="H13" s="1157">
        <v>1</v>
      </c>
      <c r="I13" s="1157">
        <v>1</v>
      </c>
      <c r="J13" s="1157">
        <v>1</v>
      </c>
      <c r="K13" s="1157">
        <v>1</v>
      </c>
      <c r="L13" s="1158">
        <v>1</v>
      </c>
      <c r="M13" s="290">
        <v>1</v>
      </c>
      <c r="N13" s="290">
        <v>1</v>
      </c>
      <c r="O13" s="1159">
        <v>1</v>
      </c>
      <c r="P13" s="1159">
        <v>1</v>
      </c>
    </row>
    <row r="14" spans="1:16" ht="12.75" hidden="1">
      <c r="A14" s="98"/>
      <c r="B14" s="109" t="s">
        <v>108</v>
      </c>
      <c r="C14" s="977"/>
      <c r="D14" s="1157">
        <v>3.8123749843660346</v>
      </c>
      <c r="E14" s="1157">
        <v>3.8123749843660346</v>
      </c>
      <c r="F14" s="1162">
        <v>3.8123749843660346</v>
      </c>
      <c r="G14" s="1157" t="s">
        <v>1395</v>
      </c>
      <c r="H14" s="1157" t="s">
        <v>1395</v>
      </c>
      <c r="I14" s="1157" t="s">
        <v>1395</v>
      </c>
      <c r="J14" s="1157" t="s">
        <v>1395</v>
      </c>
      <c r="K14" s="1157" t="s">
        <v>1395</v>
      </c>
      <c r="L14" s="1158" t="s">
        <v>1395</v>
      </c>
      <c r="M14" s="290" t="s">
        <v>1395</v>
      </c>
      <c r="N14" s="290" t="s">
        <v>1395</v>
      </c>
      <c r="O14" s="1159" t="s">
        <v>1395</v>
      </c>
      <c r="P14" s="1159" t="s">
        <v>1395</v>
      </c>
    </row>
    <row r="15" spans="1:16" ht="12.75" hidden="1">
      <c r="A15" s="98"/>
      <c r="B15" s="20" t="s">
        <v>109</v>
      </c>
      <c r="C15" s="977"/>
      <c r="D15" s="1163" t="s">
        <v>110</v>
      </c>
      <c r="E15" s="1163" t="s">
        <v>110</v>
      </c>
      <c r="F15" s="111" t="s">
        <v>110</v>
      </c>
      <c r="G15" s="111" t="s">
        <v>110</v>
      </c>
      <c r="H15" s="111" t="s">
        <v>110</v>
      </c>
      <c r="I15" s="1163" t="s">
        <v>110</v>
      </c>
      <c r="J15" s="111" t="s">
        <v>110</v>
      </c>
      <c r="K15" s="1163" t="s">
        <v>110</v>
      </c>
      <c r="L15" s="1164" t="s">
        <v>110</v>
      </c>
      <c r="M15" s="1165" t="s">
        <v>110</v>
      </c>
      <c r="N15" s="1165" t="s">
        <v>110</v>
      </c>
      <c r="O15" s="1166" t="s">
        <v>110</v>
      </c>
      <c r="P15" s="1166" t="s">
        <v>110</v>
      </c>
    </row>
    <row r="16" spans="1:16" ht="12.75" hidden="1">
      <c r="A16" s="98"/>
      <c r="B16" s="20" t="s">
        <v>111</v>
      </c>
      <c r="C16" s="977"/>
      <c r="D16" s="1163" t="s">
        <v>112</v>
      </c>
      <c r="E16" s="1163" t="s">
        <v>112</v>
      </c>
      <c r="F16" s="111" t="s">
        <v>112</v>
      </c>
      <c r="G16" s="111" t="s">
        <v>112</v>
      </c>
      <c r="H16" s="111" t="s">
        <v>112</v>
      </c>
      <c r="I16" s="1163" t="s">
        <v>112</v>
      </c>
      <c r="J16" s="111" t="s">
        <v>112</v>
      </c>
      <c r="K16" s="1163" t="s">
        <v>112</v>
      </c>
      <c r="L16" s="1164" t="s">
        <v>112</v>
      </c>
      <c r="M16" s="1165" t="s">
        <v>112</v>
      </c>
      <c r="N16" s="1165" t="s">
        <v>112</v>
      </c>
      <c r="O16" s="1166" t="s">
        <v>112</v>
      </c>
      <c r="P16" s="1166" t="s">
        <v>112</v>
      </c>
    </row>
    <row r="17" spans="1:16" ht="7.5" customHeight="1" hidden="1">
      <c r="A17" s="1167"/>
      <c r="B17" s="167"/>
      <c r="C17" s="988"/>
      <c r="D17" s="1163"/>
      <c r="E17" s="1163"/>
      <c r="F17" s="111"/>
      <c r="G17" s="111"/>
      <c r="H17" s="111"/>
      <c r="I17" s="1163"/>
      <c r="J17" s="111"/>
      <c r="K17" s="1163"/>
      <c r="L17" s="1164"/>
      <c r="M17" s="1165"/>
      <c r="N17" s="1165"/>
      <c r="O17" s="1166"/>
      <c r="P17" s="1166"/>
    </row>
    <row r="18" spans="1:16" ht="12.75" hidden="1">
      <c r="A18" s="1156" t="s">
        <v>113</v>
      </c>
      <c r="B18" s="20"/>
      <c r="C18" s="977"/>
      <c r="D18" s="1141"/>
      <c r="E18" s="1141"/>
      <c r="F18" s="1142"/>
      <c r="G18" s="1142"/>
      <c r="H18" s="1142"/>
      <c r="I18" s="1141"/>
      <c r="J18" s="1142"/>
      <c r="K18" s="1141"/>
      <c r="L18" s="1143"/>
      <c r="M18" s="1144"/>
      <c r="N18" s="1144"/>
      <c r="O18" s="1145"/>
      <c r="P18" s="1145"/>
    </row>
    <row r="19" spans="1:16" ht="12.75" hidden="1">
      <c r="A19" s="1156"/>
      <c r="B19" s="20" t="s">
        <v>114</v>
      </c>
      <c r="C19" s="977"/>
      <c r="D19" s="1168">
        <v>6</v>
      </c>
      <c r="E19" s="1168">
        <v>6</v>
      </c>
      <c r="F19" s="806">
        <v>6</v>
      </c>
      <c r="G19" s="806">
        <v>5</v>
      </c>
      <c r="H19" s="806">
        <v>5</v>
      </c>
      <c r="I19" s="1168">
        <v>5</v>
      </c>
      <c r="J19" s="806">
        <v>5</v>
      </c>
      <c r="K19" s="1168">
        <v>5</v>
      </c>
      <c r="L19" s="1169">
        <v>5</v>
      </c>
      <c r="M19" s="1170">
        <v>5</v>
      </c>
      <c r="N19" s="1170">
        <v>5</v>
      </c>
      <c r="O19" s="1171">
        <v>5</v>
      </c>
      <c r="P19" s="1171">
        <v>5</v>
      </c>
    </row>
    <row r="20" spans="1:16" ht="12.75" hidden="1">
      <c r="A20" s="98"/>
      <c r="B20" s="20" t="s">
        <v>115</v>
      </c>
      <c r="C20" s="977"/>
      <c r="D20" s="1147" t="s">
        <v>116</v>
      </c>
      <c r="E20" s="1147" t="s">
        <v>116</v>
      </c>
      <c r="F20" s="1148" t="s">
        <v>116</v>
      </c>
      <c r="G20" s="1148" t="s">
        <v>116</v>
      </c>
      <c r="H20" s="1148" t="s">
        <v>116</v>
      </c>
      <c r="I20" s="1147" t="s">
        <v>116</v>
      </c>
      <c r="J20" s="1148" t="s">
        <v>116</v>
      </c>
      <c r="K20" s="1147" t="s">
        <v>116</v>
      </c>
      <c r="L20" s="1149" t="s">
        <v>116</v>
      </c>
      <c r="M20" s="1150" t="s">
        <v>116</v>
      </c>
      <c r="N20" s="1150" t="s">
        <v>116</v>
      </c>
      <c r="O20" s="1151" t="s">
        <v>116</v>
      </c>
      <c r="P20" s="1151" t="s">
        <v>116</v>
      </c>
    </row>
    <row r="21" spans="1:16" ht="12.75" hidden="1">
      <c r="A21" s="98"/>
      <c r="B21" s="109" t="s">
        <v>117</v>
      </c>
      <c r="C21" s="977"/>
      <c r="D21" s="1163"/>
      <c r="E21" s="1163"/>
      <c r="F21" s="111"/>
      <c r="G21" s="111"/>
      <c r="H21" s="111"/>
      <c r="I21" s="1163"/>
      <c r="J21" s="111"/>
      <c r="K21" s="1163"/>
      <c r="L21" s="1164"/>
      <c r="M21" s="1165"/>
      <c r="N21" s="1165"/>
      <c r="O21" s="1166"/>
      <c r="P21" s="1166"/>
    </row>
    <row r="22" spans="1:16" ht="12.75" hidden="1">
      <c r="A22" s="1172" t="s">
        <v>118</v>
      </c>
      <c r="B22" s="1173"/>
      <c r="C22" s="1174"/>
      <c r="D22" s="1175">
        <v>0.711</v>
      </c>
      <c r="E22" s="1175">
        <v>0.711</v>
      </c>
      <c r="F22" s="1175">
        <v>0.711</v>
      </c>
      <c r="G22" s="1175">
        <v>1.016</v>
      </c>
      <c r="H22" s="1175">
        <v>0.387</v>
      </c>
      <c r="I22" s="1175">
        <v>0.387</v>
      </c>
      <c r="J22" s="1175">
        <v>0.387</v>
      </c>
      <c r="K22" s="1175">
        <v>0.387</v>
      </c>
      <c r="L22" s="1176">
        <v>0.387</v>
      </c>
      <c r="M22" s="1177">
        <v>0.387</v>
      </c>
      <c r="N22" s="1177">
        <v>0.387</v>
      </c>
      <c r="O22" s="1178">
        <v>0.387</v>
      </c>
      <c r="P22" s="1178">
        <v>0.387</v>
      </c>
    </row>
    <row r="23" spans="1:16" ht="12.75" hidden="1">
      <c r="A23" s="1156" t="s">
        <v>119</v>
      </c>
      <c r="B23" s="20"/>
      <c r="C23" s="977"/>
      <c r="D23" s="1163"/>
      <c r="E23" s="1163"/>
      <c r="F23" s="111"/>
      <c r="G23" s="111"/>
      <c r="H23" s="111"/>
      <c r="I23" s="1163"/>
      <c r="J23" s="111"/>
      <c r="K23" s="1163"/>
      <c r="L23" s="1164"/>
      <c r="M23" s="1165"/>
      <c r="N23" s="1165"/>
      <c r="O23" s="1166"/>
      <c r="P23" s="1166"/>
    </row>
    <row r="24" spans="1:16" ht="12.75" hidden="1">
      <c r="A24" s="98"/>
      <c r="B24" s="391" t="s">
        <v>120</v>
      </c>
      <c r="C24" s="977"/>
      <c r="D24" s="1163"/>
      <c r="E24" s="1163"/>
      <c r="F24" s="111"/>
      <c r="G24" s="111"/>
      <c r="H24" s="111"/>
      <c r="I24" s="1163"/>
      <c r="J24" s="111"/>
      <c r="K24" s="1163"/>
      <c r="L24" s="1164"/>
      <c r="M24" s="1165"/>
      <c r="N24" s="1165"/>
      <c r="O24" s="1166"/>
      <c r="P24" s="1166"/>
    </row>
    <row r="25" spans="1:16" ht="12.75" hidden="1">
      <c r="A25" s="98"/>
      <c r="B25" s="20" t="s">
        <v>121</v>
      </c>
      <c r="C25" s="977"/>
      <c r="D25" s="1163" t="s">
        <v>122</v>
      </c>
      <c r="E25" s="1163" t="s">
        <v>122</v>
      </c>
      <c r="F25" s="111" t="s">
        <v>122</v>
      </c>
      <c r="G25" s="111" t="s">
        <v>123</v>
      </c>
      <c r="H25" s="111" t="s">
        <v>123</v>
      </c>
      <c r="I25" s="1163" t="s">
        <v>123</v>
      </c>
      <c r="J25" s="111" t="s">
        <v>123</v>
      </c>
      <c r="K25" s="1163" t="s">
        <v>123</v>
      </c>
      <c r="L25" s="1164" t="s">
        <v>123</v>
      </c>
      <c r="M25" s="1165" t="s">
        <v>123</v>
      </c>
      <c r="N25" s="1165" t="s">
        <v>123</v>
      </c>
      <c r="O25" s="1166" t="s">
        <v>123</v>
      </c>
      <c r="P25" s="1166" t="s">
        <v>123</v>
      </c>
    </row>
    <row r="26" spans="1:16" ht="12.75" hidden="1">
      <c r="A26" s="98"/>
      <c r="B26" s="20" t="s">
        <v>124</v>
      </c>
      <c r="C26" s="977"/>
      <c r="D26" s="1163"/>
      <c r="E26" s="1163"/>
      <c r="F26" s="111"/>
      <c r="G26" s="111"/>
      <c r="H26" s="111"/>
      <c r="I26" s="1163"/>
      <c r="J26" s="111"/>
      <c r="K26" s="1163"/>
      <c r="L26" s="1164"/>
      <c r="M26" s="1165"/>
      <c r="N26" s="1165"/>
      <c r="O26" s="1166"/>
      <c r="P26" s="1166"/>
    </row>
    <row r="27" spans="1:16" ht="12.75" hidden="1">
      <c r="A27" s="98"/>
      <c r="B27" s="20"/>
      <c r="C27" s="977" t="s">
        <v>125</v>
      </c>
      <c r="D27" s="1163" t="s">
        <v>126</v>
      </c>
      <c r="E27" s="1163" t="s">
        <v>126</v>
      </c>
      <c r="F27" s="111" t="s">
        <v>126</v>
      </c>
      <c r="G27" s="111" t="s">
        <v>127</v>
      </c>
      <c r="H27" s="111" t="s">
        <v>127</v>
      </c>
      <c r="I27" s="1163" t="s">
        <v>127</v>
      </c>
      <c r="J27" s="111" t="s">
        <v>127</v>
      </c>
      <c r="K27" s="1163" t="s">
        <v>127</v>
      </c>
      <c r="L27" s="1164" t="s">
        <v>127</v>
      </c>
      <c r="M27" s="1165" t="s">
        <v>127</v>
      </c>
      <c r="N27" s="1165" t="s">
        <v>127</v>
      </c>
      <c r="O27" s="1166" t="s">
        <v>127</v>
      </c>
      <c r="P27" s="1166" t="s">
        <v>127</v>
      </c>
    </row>
    <row r="28" spans="1:16" ht="12.75" hidden="1">
      <c r="A28" s="98"/>
      <c r="B28" s="20"/>
      <c r="C28" s="977" t="s">
        <v>128</v>
      </c>
      <c r="D28" s="1163" t="s">
        <v>129</v>
      </c>
      <c r="E28" s="1163" t="s">
        <v>129</v>
      </c>
      <c r="F28" s="1163" t="s">
        <v>129</v>
      </c>
      <c r="G28" s="1163" t="s">
        <v>130</v>
      </c>
      <c r="H28" s="1163" t="s">
        <v>130</v>
      </c>
      <c r="I28" s="1163" t="s">
        <v>130</v>
      </c>
      <c r="J28" s="1163" t="s">
        <v>130</v>
      </c>
      <c r="K28" s="1163" t="s">
        <v>130</v>
      </c>
      <c r="L28" s="1164" t="s">
        <v>130</v>
      </c>
      <c r="M28" s="1165" t="s">
        <v>130</v>
      </c>
      <c r="N28" s="1165" t="s">
        <v>130</v>
      </c>
      <c r="O28" s="1166" t="s">
        <v>130</v>
      </c>
      <c r="P28" s="1166" t="s">
        <v>130</v>
      </c>
    </row>
    <row r="29" spans="1:16" ht="12.75" hidden="1">
      <c r="A29" s="98"/>
      <c r="B29" s="20"/>
      <c r="C29" s="977" t="s">
        <v>131</v>
      </c>
      <c r="D29" s="1163" t="s">
        <v>123</v>
      </c>
      <c r="E29" s="1163" t="s">
        <v>123</v>
      </c>
      <c r="F29" s="1163" t="s">
        <v>123</v>
      </c>
      <c r="G29" s="1163" t="s">
        <v>132</v>
      </c>
      <c r="H29" s="1163" t="s">
        <v>132</v>
      </c>
      <c r="I29" s="1163" t="s">
        <v>132</v>
      </c>
      <c r="J29" s="1163" t="s">
        <v>132</v>
      </c>
      <c r="K29" s="1163" t="s">
        <v>132</v>
      </c>
      <c r="L29" s="1164" t="s">
        <v>132</v>
      </c>
      <c r="M29" s="1165" t="s">
        <v>132</v>
      </c>
      <c r="N29" s="1165" t="s">
        <v>132</v>
      </c>
      <c r="O29" s="1166" t="s">
        <v>132</v>
      </c>
      <c r="P29" s="1166" t="s">
        <v>132</v>
      </c>
    </row>
    <row r="30" spans="1:16" ht="12.75" hidden="1">
      <c r="A30" s="98"/>
      <c r="B30" s="20"/>
      <c r="C30" s="977" t="s">
        <v>133</v>
      </c>
      <c r="D30" s="1163" t="s">
        <v>134</v>
      </c>
      <c r="E30" s="1163" t="s">
        <v>134</v>
      </c>
      <c r="F30" s="1163" t="s">
        <v>134</v>
      </c>
      <c r="G30" s="111" t="s">
        <v>135</v>
      </c>
      <c r="H30" s="1163" t="s">
        <v>136</v>
      </c>
      <c r="I30" s="1163" t="s">
        <v>136</v>
      </c>
      <c r="J30" s="1163" t="s">
        <v>136</v>
      </c>
      <c r="K30" s="1163" t="s">
        <v>136</v>
      </c>
      <c r="L30" s="1164" t="s">
        <v>136</v>
      </c>
      <c r="M30" s="1165" t="s">
        <v>136</v>
      </c>
      <c r="N30" s="1165" t="s">
        <v>136</v>
      </c>
      <c r="O30" s="1166" t="s">
        <v>136</v>
      </c>
      <c r="P30" s="1166" t="s">
        <v>136</v>
      </c>
    </row>
    <row r="31" spans="1:16" ht="12.75" hidden="1">
      <c r="A31" s="98"/>
      <c r="B31" s="20"/>
      <c r="C31" s="977" t="s">
        <v>137</v>
      </c>
      <c r="D31" s="1163" t="s">
        <v>138</v>
      </c>
      <c r="E31" s="1163" t="s">
        <v>138</v>
      </c>
      <c r="F31" s="1163" t="s">
        <v>138</v>
      </c>
      <c r="G31" s="111" t="s">
        <v>139</v>
      </c>
      <c r="H31" s="1163" t="s">
        <v>140</v>
      </c>
      <c r="I31" s="1163" t="s">
        <v>140</v>
      </c>
      <c r="J31" s="1163" t="s">
        <v>140</v>
      </c>
      <c r="K31" s="1163" t="s">
        <v>140</v>
      </c>
      <c r="L31" s="1164" t="s">
        <v>140</v>
      </c>
      <c r="M31" s="1165" t="s">
        <v>140</v>
      </c>
      <c r="N31" s="1165" t="s">
        <v>140</v>
      </c>
      <c r="O31" s="1166" t="s">
        <v>140</v>
      </c>
      <c r="P31" s="1166" t="s">
        <v>140</v>
      </c>
    </row>
    <row r="32" spans="1:16" ht="7.5" customHeight="1" hidden="1">
      <c r="A32" s="98"/>
      <c r="B32" s="20"/>
      <c r="C32" s="977"/>
      <c r="D32" s="1163"/>
      <c r="E32" s="1163"/>
      <c r="F32" s="111"/>
      <c r="G32" s="111"/>
      <c r="H32" s="111"/>
      <c r="I32" s="1163"/>
      <c r="J32" s="111"/>
      <c r="K32" s="1163"/>
      <c r="L32" s="1164"/>
      <c r="M32" s="1165"/>
      <c r="N32" s="1165"/>
      <c r="O32" s="1166"/>
      <c r="P32" s="1166"/>
    </row>
    <row r="33" spans="1:16" ht="12.75" hidden="1">
      <c r="A33" s="98"/>
      <c r="B33" s="391" t="s">
        <v>141</v>
      </c>
      <c r="C33" s="977"/>
      <c r="D33" s="1163"/>
      <c r="E33" s="1163"/>
      <c r="F33" s="111"/>
      <c r="G33" s="111"/>
      <c r="H33" s="111"/>
      <c r="I33" s="1163"/>
      <c r="J33" s="111"/>
      <c r="K33" s="1163"/>
      <c r="L33" s="1164"/>
      <c r="M33" s="1165"/>
      <c r="N33" s="1165"/>
      <c r="O33" s="1166"/>
      <c r="P33" s="1166"/>
    </row>
    <row r="34" spans="1:16" ht="12.75" hidden="1">
      <c r="A34" s="98"/>
      <c r="B34" s="20" t="s">
        <v>142</v>
      </c>
      <c r="C34" s="977"/>
      <c r="D34" s="1163" t="s">
        <v>143</v>
      </c>
      <c r="E34" s="1163" t="s">
        <v>143</v>
      </c>
      <c r="F34" s="111" t="s">
        <v>143</v>
      </c>
      <c r="G34" s="111" t="s">
        <v>143</v>
      </c>
      <c r="H34" s="111" t="s">
        <v>143</v>
      </c>
      <c r="I34" s="1163" t="s">
        <v>143</v>
      </c>
      <c r="J34" s="111" t="s">
        <v>143</v>
      </c>
      <c r="K34" s="1163" t="s">
        <v>143</v>
      </c>
      <c r="L34" s="1164" t="s">
        <v>143</v>
      </c>
      <c r="M34" s="1165" t="s">
        <v>143</v>
      </c>
      <c r="N34" s="1165" t="s">
        <v>143</v>
      </c>
      <c r="O34" s="1166" t="s">
        <v>143</v>
      </c>
      <c r="P34" s="1166" t="s">
        <v>143</v>
      </c>
    </row>
    <row r="35" spans="1:16" ht="12.75" hidden="1">
      <c r="A35" s="98"/>
      <c r="B35" s="109" t="s">
        <v>144</v>
      </c>
      <c r="C35" s="977"/>
      <c r="D35" s="1163" t="s">
        <v>145</v>
      </c>
      <c r="E35" s="1163" t="s">
        <v>145</v>
      </c>
      <c r="F35" s="111" t="s">
        <v>145</v>
      </c>
      <c r="G35" s="111" t="s">
        <v>146</v>
      </c>
      <c r="H35" s="111" t="s">
        <v>146</v>
      </c>
      <c r="I35" s="1163" t="s">
        <v>146</v>
      </c>
      <c r="J35" s="111" t="s">
        <v>146</v>
      </c>
      <c r="K35" s="1163" t="s">
        <v>146</v>
      </c>
      <c r="L35" s="1164" t="s">
        <v>146</v>
      </c>
      <c r="M35" s="1165" t="s">
        <v>146</v>
      </c>
      <c r="N35" s="1165" t="s">
        <v>146</v>
      </c>
      <c r="O35" s="1166" t="s">
        <v>146</v>
      </c>
      <c r="P35" s="1166" t="s">
        <v>146</v>
      </c>
    </row>
    <row r="36" spans="1:16" ht="12.75" hidden="1">
      <c r="A36" s="98"/>
      <c r="B36" s="109" t="s">
        <v>147</v>
      </c>
      <c r="C36" s="977"/>
      <c r="D36" s="1163" t="s">
        <v>148</v>
      </c>
      <c r="E36" s="1163" t="s">
        <v>148</v>
      </c>
      <c r="F36" s="111" t="s">
        <v>148</v>
      </c>
      <c r="G36" s="111" t="s">
        <v>149</v>
      </c>
      <c r="H36" s="111" t="s">
        <v>149</v>
      </c>
      <c r="I36" s="1163" t="s">
        <v>149</v>
      </c>
      <c r="J36" s="111" t="s">
        <v>149</v>
      </c>
      <c r="K36" s="1163" t="s">
        <v>149</v>
      </c>
      <c r="L36" s="1164" t="s">
        <v>149</v>
      </c>
      <c r="M36" s="1165" t="s">
        <v>149</v>
      </c>
      <c r="N36" s="1165" t="s">
        <v>149</v>
      </c>
      <c r="O36" s="1166" t="s">
        <v>149</v>
      </c>
      <c r="P36" s="1166" t="s">
        <v>149</v>
      </c>
    </row>
    <row r="37" spans="1:16" ht="12.75" hidden="1">
      <c r="A37" s="98"/>
      <c r="B37" s="109" t="s">
        <v>150</v>
      </c>
      <c r="C37" s="977"/>
      <c r="D37" s="1163" t="s">
        <v>151</v>
      </c>
      <c r="E37" s="1163" t="s">
        <v>151</v>
      </c>
      <c r="F37" s="111" t="s">
        <v>151</v>
      </c>
      <c r="G37" s="111" t="s">
        <v>152</v>
      </c>
      <c r="H37" s="111" t="s">
        <v>152</v>
      </c>
      <c r="I37" s="1163" t="s">
        <v>152</v>
      </c>
      <c r="J37" s="111" t="s">
        <v>152</v>
      </c>
      <c r="K37" s="1163" t="s">
        <v>152</v>
      </c>
      <c r="L37" s="1164" t="s">
        <v>152</v>
      </c>
      <c r="M37" s="1165" t="s">
        <v>152</v>
      </c>
      <c r="N37" s="1165" t="s">
        <v>152</v>
      </c>
      <c r="O37" s="1166" t="s">
        <v>152</v>
      </c>
      <c r="P37" s="1166" t="s">
        <v>152</v>
      </c>
    </row>
    <row r="38" spans="1:16" ht="12.75" hidden="1">
      <c r="A38" s="98"/>
      <c r="B38" s="109" t="s">
        <v>153</v>
      </c>
      <c r="C38" s="977"/>
      <c r="D38" s="1163" t="s">
        <v>154</v>
      </c>
      <c r="E38" s="1163" t="s">
        <v>154</v>
      </c>
      <c r="F38" s="111" t="s">
        <v>154</v>
      </c>
      <c r="G38" s="111" t="s">
        <v>155</v>
      </c>
      <c r="H38" s="111" t="s">
        <v>156</v>
      </c>
      <c r="I38" s="1163" t="s">
        <v>156</v>
      </c>
      <c r="J38" s="111" t="s">
        <v>156</v>
      </c>
      <c r="K38" s="1163" t="s">
        <v>156</v>
      </c>
      <c r="L38" s="1164" t="s">
        <v>156</v>
      </c>
      <c r="M38" s="1165" t="s">
        <v>156</v>
      </c>
      <c r="N38" s="1165" t="s">
        <v>156</v>
      </c>
      <c r="O38" s="1166" t="s">
        <v>156</v>
      </c>
      <c r="P38" s="1166" t="s">
        <v>156</v>
      </c>
    </row>
    <row r="39" spans="1:16" ht="7.5" customHeight="1" hidden="1">
      <c r="A39" s="1167"/>
      <c r="B39" s="1179"/>
      <c r="C39" s="988"/>
      <c r="D39" s="1163"/>
      <c r="E39" s="1163"/>
      <c r="F39" s="111"/>
      <c r="G39" s="111"/>
      <c r="H39" s="111"/>
      <c r="I39" s="1163"/>
      <c r="J39" s="111"/>
      <c r="K39" s="1163"/>
      <c r="L39" s="1164"/>
      <c r="M39" s="1165"/>
      <c r="N39" s="1165"/>
      <c r="O39" s="1166"/>
      <c r="P39" s="1166"/>
    </row>
    <row r="40" spans="1:16" s="1188" customFormat="1" ht="12.75" hidden="1">
      <c r="A40" s="1180"/>
      <c r="B40" s="1181" t="s">
        <v>157</v>
      </c>
      <c r="C40" s="1182"/>
      <c r="D40" s="1183">
        <v>4</v>
      </c>
      <c r="E40" s="1183">
        <v>4</v>
      </c>
      <c r="F40" s="1184">
        <v>4</v>
      </c>
      <c r="G40" s="1184"/>
      <c r="H40" s="1184"/>
      <c r="I40" s="1183"/>
      <c r="J40" s="1184"/>
      <c r="K40" s="1183"/>
      <c r="L40" s="1185"/>
      <c r="M40" s="1186"/>
      <c r="N40" s="1186"/>
      <c r="O40" s="1187"/>
      <c r="P40" s="1187"/>
    </row>
    <row r="41" spans="1:16" ht="12.75" hidden="1">
      <c r="A41" s="18" t="s">
        <v>158</v>
      </c>
      <c r="B41" s="20"/>
      <c r="C41" s="20"/>
      <c r="D41" s="820"/>
      <c r="E41" s="820"/>
      <c r="F41" s="18"/>
      <c r="G41" s="18"/>
      <c r="H41" s="18"/>
      <c r="I41" s="820"/>
      <c r="J41" s="18"/>
      <c r="K41" s="820"/>
      <c r="L41" s="820"/>
      <c r="M41" s="440"/>
      <c r="N41" s="440"/>
      <c r="O41" s="440"/>
      <c r="P41" s="440"/>
    </row>
    <row r="42" spans="1:16" ht="12.75" hidden="1">
      <c r="A42" s="18"/>
      <c r="B42" s="20" t="s">
        <v>159</v>
      </c>
      <c r="C42" s="20"/>
      <c r="D42" s="820"/>
      <c r="E42" s="820"/>
      <c r="F42" s="18"/>
      <c r="G42" s="18"/>
      <c r="H42" s="18"/>
      <c r="I42" s="820"/>
      <c r="J42" s="18"/>
      <c r="K42" s="820"/>
      <c r="L42" s="820"/>
      <c r="M42" s="440"/>
      <c r="N42" s="440"/>
      <c r="O42" s="440"/>
      <c r="P42" s="440"/>
    </row>
    <row r="43" spans="1:16" ht="12.75" hidden="1">
      <c r="A43" s="18"/>
      <c r="B43" s="20" t="s">
        <v>160</v>
      </c>
      <c r="C43" s="20"/>
      <c r="D43" s="820"/>
      <c r="E43" s="820"/>
      <c r="F43" s="18"/>
      <c r="G43" s="18"/>
      <c r="H43" s="18"/>
      <c r="I43" s="820"/>
      <c r="J43" s="18"/>
      <c r="K43" s="820"/>
      <c r="L43" s="820"/>
      <c r="M43" s="440"/>
      <c r="N43" s="440"/>
      <c r="O43" s="440"/>
      <c r="P43" s="440"/>
    </row>
    <row r="44" spans="1:16" ht="12.75" hidden="1">
      <c r="A44" s="18"/>
      <c r="B44" s="20" t="s">
        <v>161</v>
      </c>
      <c r="C44" s="20"/>
      <c r="D44" s="820"/>
      <c r="E44" s="820"/>
      <c r="F44" s="18"/>
      <c r="G44" s="18"/>
      <c r="H44" s="18"/>
      <c r="I44" s="820"/>
      <c r="J44" s="18"/>
      <c r="K44" s="820"/>
      <c r="L44" s="820"/>
      <c r="M44" s="440"/>
      <c r="N44" s="440"/>
      <c r="O44" s="440"/>
      <c r="P44" s="440"/>
    </row>
    <row r="45" spans="1:16" ht="12.75" hidden="1">
      <c r="A45" s="18"/>
      <c r="B45" s="20" t="s">
        <v>162</v>
      </c>
      <c r="C45" s="20"/>
      <c r="D45" s="820"/>
      <c r="E45" s="820"/>
      <c r="F45" s="18"/>
      <c r="G45" s="18"/>
      <c r="H45" s="18"/>
      <c r="I45" s="820"/>
      <c r="J45" s="18"/>
      <c r="K45" s="820"/>
      <c r="L45" s="820"/>
      <c r="M45" s="440"/>
      <c r="N45" s="440"/>
      <c r="O45" s="440"/>
      <c r="P45" s="440"/>
    </row>
    <row r="46" spans="1:16" ht="12.75" hidden="1">
      <c r="A46" s="18"/>
      <c r="B46" s="20"/>
      <c r="C46" s="20"/>
      <c r="D46" s="820"/>
      <c r="E46" s="820"/>
      <c r="F46" s="18"/>
      <c r="G46" s="18"/>
      <c r="H46" s="18"/>
      <c r="I46" s="820"/>
      <c r="J46" s="18"/>
      <c r="K46" s="820"/>
      <c r="L46" s="820"/>
      <c r="M46" s="440"/>
      <c r="N46" s="440"/>
      <c r="O46" s="440"/>
      <c r="P46" s="440"/>
    </row>
    <row r="47" spans="1:16" ht="12.75" hidden="1">
      <c r="A47" s="18" t="s">
        <v>163</v>
      </c>
      <c r="B47" s="20" t="s">
        <v>164</v>
      </c>
      <c r="C47" s="20"/>
      <c r="D47" s="820"/>
      <c r="E47" s="820"/>
      <c r="F47" s="18"/>
      <c r="G47" s="18"/>
      <c r="H47" s="18"/>
      <c r="I47" s="820"/>
      <c r="J47" s="18"/>
      <c r="K47" s="820"/>
      <c r="L47" s="820"/>
      <c r="M47" s="440"/>
      <c r="N47" s="440"/>
      <c r="O47" s="440"/>
      <c r="P47" s="440"/>
    </row>
    <row r="48" spans="1:16" ht="12.75" hidden="1">
      <c r="A48" s="18"/>
      <c r="B48" s="20"/>
      <c r="C48" s="20" t="s">
        <v>120</v>
      </c>
      <c r="D48" s="820"/>
      <c r="E48" s="820"/>
      <c r="F48" s="18"/>
      <c r="G48" s="18"/>
      <c r="H48" s="18"/>
      <c r="I48" s="820"/>
      <c r="J48" s="18"/>
      <c r="K48" s="820"/>
      <c r="L48" s="820"/>
      <c r="M48" s="440"/>
      <c r="N48" s="440"/>
      <c r="O48" s="440"/>
      <c r="P48" s="440"/>
    </row>
    <row r="49" spans="1:16" ht="12.75" hidden="1">
      <c r="A49" s="18"/>
      <c r="B49" s="20"/>
      <c r="C49" s="20" t="s">
        <v>124</v>
      </c>
      <c r="D49" s="820"/>
      <c r="E49" s="820"/>
      <c r="F49" s="18"/>
      <c r="G49" s="18"/>
      <c r="H49" s="18"/>
      <c r="I49" s="820"/>
      <c r="J49" s="18"/>
      <c r="K49" s="820"/>
      <c r="L49" s="820"/>
      <c r="M49" s="440"/>
      <c r="N49" s="440"/>
      <c r="O49" s="440"/>
      <c r="P49" s="440"/>
    </row>
    <row r="50" spans="1:16" ht="12.75" hidden="1">
      <c r="A50" s="18"/>
      <c r="B50" s="20"/>
      <c r="C50" s="1189" t="s">
        <v>128</v>
      </c>
      <c r="D50" s="820"/>
      <c r="E50" s="820"/>
      <c r="F50" s="18"/>
      <c r="G50" s="18"/>
      <c r="H50" s="18"/>
      <c r="I50" s="820"/>
      <c r="J50" s="18"/>
      <c r="K50" s="820"/>
      <c r="L50" s="820"/>
      <c r="M50" s="440"/>
      <c r="N50" s="440"/>
      <c r="O50" s="440"/>
      <c r="P50" s="440"/>
    </row>
    <row r="51" spans="1:16" ht="12.75" hidden="1">
      <c r="A51" s="18"/>
      <c r="B51" s="20"/>
      <c r="C51" s="1189" t="s">
        <v>131</v>
      </c>
      <c r="D51" s="820"/>
      <c r="E51" s="820"/>
      <c r="F51" s="18"/>
      <c r="G51" s="18"/>
      <c r="H51" s="18"/>
      <c r="I51" s="820"/>
      <c r="J51" s="18"/>
      <c r="K51" s="820"/>
      <c r="L51" s="820"/>
      <c r="M51" s="440"/>
      <c r="N51" s="440"/>
      <c r="O51" s="440"/>
      <c r="P51" s="440"/>
    </row>
    <row r="52" spans="1:16" ht="12.75" hidden="1">
      <c r="A52" s="18"/>
      <c r="B52" s="20"/>
      <c r="C52" s="1189" t="s">
        <v>133</v>
      </c>
      <c r="D52" s="820"/>
      <c r="E52" s="820"/>
      <c r="F52" s="18"/>
      <c r="G52" s="18"/>
      <c r="H52" s="18"/>
      <c r="I52" s="820"/>
      <c r="J52" s="18"/>
      <c r="K52" s="820"/>
      <c r="L52" s="820"/>
      <c r="M52" s="440"/>
      <c r="N52" s="440"/>
      <c r="O52" s="440"/>
      <c r="P52" s="440"/>
    </row>
    <row r="53" spans="1:16" ht="12.75" hidden="1">
      <c r="A53" s="18"/>
      <c r="B53" s="20"/>
      <c r="C53" s="1189" t="s">
        <v>165</v>
      </c>
      <c r="D53" s="820"/>
      <c r="E53" s="820"/>
      <c r="F53" s="18"/>
      <c r="G53" s="18"/>
      <c r="H53" s="18"/>
      <c r="I53" s="820"/>
      <c r="J53" s="18"/>
      <c r="K53" s="820"/>
      <c r="L53" s="820"/>
      <c r="M53" s="440"/>
      <c r="N53" s="440"/>
      <c r="O53" s="440"/>
      <c r="P53" s="440"/>
    </row>
    <row r="54" spans="1:16" ht="12.75" hidden="1">
      <c r="A54" s="18"/>
      <c r="B54" s="20"/>
      <c r="C54" s="1189" t="s">
        <v>166</v>
      </c>
      <c r="D54" s="820"/>
      <c r="E54" s="820"/>
      <c r="F54" s="18"/>
      <c r="G54" s="18"/>
      <c r="H54" s="18"/>
      <c r="I54" s="820"/>
      <c r="J54" s="18"/>
      <c r="K54" s="820"/>
      <c r="L54" s="820"/>
      <c r="M54" s="440"/>
      <c r="N54" s="440"/>
      <c r="O54" s="440"/>
      <c r="P54" s="440"/>
    </row>
    <row r="55" spans="1:16" ht="12.75" hidden="1">
      <c r="A55" s="18"/>
      <c r="B55" s="20"/>
      <c r="C55" s="1189" t="s">
        <v>167</v>
      </c>
      <c r="D55" s="820"/>
      <c r="E55" s="820"/>
      <c r="F55" s="18"/>
      <c r="G55" s="18"/>
      <c r="H55" s="18"/>
      <c r="I55" s="820"/>
      <c r="J55" s="18"/>
      <c r="K55" s="820"/>
      <c r="L55" s="820"/>
      <c r="M55" s="440"/>
      <c r="N55" s="440"/>
      <c r="O55" s="440"/>
      <c r="P55" s="440"/>
    </row>
    <row r="56" spans="1:16" ht="12.75" hidden="1">
      <c r="A56" s="18"/>
      <c r="B56" s="20"/>
      <c r="C56" s="1189" t="s">
        <v>168</v>
      </c>
      <c r="D56" s="820"/>
      <c r="E56" s="820"/>
      <c r="F56" s="18"/>
      <c r="G56" s="18"/>
      <c r="H56" s="18"/>
      <c r="I56" s="820"/>
      <c r="J56" s="18"/>
      <c r="K56" s="820"/>
      <c r="L56" s="820"/>
      <c r="M56" s="440"/>
      <c r="N56" s="440"/>
      <c r="O56" s="440"/>
      <c r="P56" s="440"/>
    </row>
    <row r="57" spans="1:16" ht="12.75" hidden="1">
      <c r="A57" s="18"/>
      <c r="B57" s="20"/>
      <c r="C57" s="20" t="s">
        <v>141</v>
      </c>
      <c r="D57" s="820"/>
      <c r="E57" s="820"/>
      <c r="F57" s="18"/>
      <c r="G57" s="18"/>
      <c r="H57" s="18"/>
      <c r="I57" s="820"/>
      <c r="J57" s="18"/>
      <c r="K57" s="820"/>
      <c r="L57" s="820"/>
      <c r="M57" s="440"/>
      <c r="N57" s="440"/>
      <c r="O57" s="440"/>
      <c r="P57" s="440"/>
    </row>
    <row r="58" spans="1:16" ht="12.75" hidden="1">
      <c r="A58" s="18"/>
      <c r="B58" s="20"/>
      <c r="C58" s="20" t="s">
        <v>142</v>
      </c>
      <c r="D58" s="820"/>
      <c r="E58" s="820"/>
      <c r="F58" s="18"/>
      <c r="G58" s="18"/>
      <c r="H58" s="18"/>
      <c r="I58" s="820"/>
      <c r="J58" s="18"/>
      <c r="K58" s="820"/>
      <c r="L58" s="820"/>
      <c r="M58" s="440"/>
      <c r="N58" s="440"/>
      <c r="O58" s="440"/>
      <c r="P58" s="440"/>
    </row>
    <row r="59" spans="1:16" ht="12.75" hidden="1">
      <c r="A59" s="18"/>
      <c r="B59" s="20"/>
      <c r="C59" s="34" t="s">
        <v>169</v>
      </c>
      <c r="D59" s="820"/>
      <c r="E59" s="820"/>
      <c r="F59" s="18"/>
      <c r="G59" s="18"/>
      <c r="H59" s="18"/>
      <c r="I59" s="820"/>
      <c r="J59" s="18"/>
      <c r="K59" s="820"/>
      <c r="L59" s="820"/>
      <c r="M59" s="440"/>
      <c r="N59" s="440"/>
      <c r="O59" s="440"/>
      <c r="P59" s="440"/>
    </row>
    <row r="60" spans="1:16" ht="12.75" hidden="1">
      <c r="A60" s="18"/>
      <c r="B60" s="20"/>
      <c r="C60" s="34" t="s">
        <v>170</v>
      </c>
      <c r="D60" s="820"/>
      <c r="E60" s="820"/>
      <c r="F60" s="18"/>
      <c r="G60" s="18"/>
      <c r="H60" s="18"/>
      <c r="I60" s="820"/>
      <c r="J60" s="18"/>
      <c r="K60" s="820"/>
      <c r="L60" s="820"/>
      <c r="M60" s="440"/>
      <c r="N60" s="440"/>
      <c r="O60" s="440"/>
      <c r="P60" s="440"/>
    </row>
    <row r="61" spans="1:16" ht="12.75" hidden="1">
      <c r="A61" s="18"/>
      <c r="B61" s="20"/>
      <c r="C61" s="109" t="s">
        <v>150</v>
      </c>
      <c r="D61" s="820"/>
      <c r="E61" s="820"/>
      <c r="F61" s="18"/>
      <c r="G61" s="18"/>
      <c r="H61" s="18"/>
      <c r="I61" s="820"/>
      <c r="J61" s="18"/>
      <c r="K61" s="820"/>
      <c r="L61" s="820"/>
      <c r="M61" s="440"/>
      <c r="N61" s="440"/>
      <c r="O61" s="440"/>
      <c r="P61" s="440"/>
    </row>
    <row r="62" spans="1:16" ht="12.75" hidden="1">
      <c r="A62" s="18"/>
      <c r="B62" s="20"/>
      <c r="C62" s="109"/>
      <c r="D62" s="820"/>
      <c r="E62" s="820"/>
      <c r="F62" s="18"/>
      <c r="G62" s="18"/>
      <c r="H62" s="18"/>
      <c r="I62" s="820"/>
      <c r="J62" s="18"/>
      <c r="K62" s="820"/>
      <c r="L62" s="820"/>
      <c r="M62" s="440"/>
      <c r="N62" s="440"/>
      <c r="O62" s="440"/>
      <c r="P62" s="440"/>
    </row>
    <row r="63" spans="1:16" ht="12.75" hidden="1">
      <c r="A63" s="108" t="s">
        <v>171</v>
      </c>
      <c r="B63" s="20"/>
      <c r="C63" s="20"/>
      <c r="D63" s="820"/>
      <c r="E63" s="820"/>
      <c r="F63" s="18"/>
      <c r="G63" s="18"/>
      <c r="H63" s="18"/>
      <c r="I63" s="820"/>
      <c r="J63" s="18"/>
      <c r="K63" s="820"/>
      <c r="L63" s="820"/>
      <c r="M63" s="440"/>
      <c r="N63" s="440"/>
      <c r="O63" s="440"/>
      <c r="P63" s="440"/>
    </row>
    <row r="64" spans="1:16" ht="12.75" hidden="1">
      <c r="A64" s="108" t="s">
        <v>172</v>
      </c>
      <c r="B64" s="20"/>
      <c r="C64" s="20"/>
      <c r="D64" s="820"/>
      <c r="E64" s="820"/>
      <c r="F64" s="18"/>
      <c r="G64" s="18"/>
      <c r="H64" s="18"/>
      <c r="I64" s="820"/>
      <c r="J64" s="18"/>
      <c r="K64" s="820"/>
      <c r="L64" s="820"/>
      <c r="M64" s="440"/>
      <c r="N64" s="440"/>
      <c r="O64" s="440"/>
      <c r="P64" s="440"/>
    </row>
    <row r="65" spans="2:3" ht="12.75" hidden="1">
      <c r="B65" s="1190"/>
      <c r="C65" s="1190"/>
    </row>
    <row r="66" spans="1:19" s="1003" customFormat="1" ht="12.75">
      <c r="A66" s="1586" t="s">
        <v>1168</v>
      </c>
      <c r="B66" s="1586"/>
      <c r="C66" s="1586"/>
      <c r="D66" s="1586"/>
      <c r="E66" s="1586"/>
      <c r="F66" s="1586"/>
      <c r="G66" s="1586"/>
      <c r="H66" s="1586"/>
      <c r="I66" s="1586"/>
      <c r="J66" s="1586"/>
      <c r="K66" s="1586"/>
      <c r="L66" s="1586"/>
      <c r="M66" s="1586"/>
      <c r="N66" s="1586"/>
      <c r="O66" s="1586"/>
      <c r="P66" s="1586"/>
      <c r="Q66" s="1586"/>
      <c r="R66" s="1586"/>
      <c r="S66" s="1586"/>
    </row>
    <row r="67" spans="1:19" ht="18.75">
      <c r="A67" s="1603" t="s">
        <v>99</v>
      </c>
      <c r="B67" s="1603"/>
      <c r="C67" s="1603"/>
      <c r="D67" s="1603"/>
      <c r="E67" s="1603"/>
      <c r="F67" s="1603"/>
      <c r="G67" s="1603"/>
      <c r="H67" s="1603"/>
      <c r="I67" s="1603"/>
      <c r="J67" s="1603"/>
      <c r="K67" s="1603"/>
      <c r="L67" s="1603"/>
      <c r="M67" s="1603"/>
      <c r="N67" s="1603"/>
      <c r="O67" s="1603"/>
      <c r="P67" s="1603"/>
      <c r="Q67" s="1603"/>
      <c r="R67" s="1603"/>
      <c r="S67" s="1603"/>
    </row>
    <row r="68" spans="1:19" ht="12.75">
      <c r="A68" s="1569" t="s">
        <v>173</v>
      </c>
      <c r="B68" s="1569"/>
      <c r="C68" s="1569"/>
      <c r="D68" s="1569"/>
      <c r="E68" s="1569"/>
      <c r="F68" s="1569"/>
      <c r="G68" s="1569"/>
      <c r="H68" s="1569"/>
      <c r="I68" s="1569"/>
      <c r="J68" s="1569"/>
      <c r="K68" s="1569"/>
      <c r="L68" s="1569"/>
      <c r="M68" s="1569"/>
      <c r="N68" s="1569"/>
      <c r="O68" s="1569"/>
      <c r="P68" s="1569"/>
      <c r="Q68" s="1569"/>
      <c r="R68" s="1569"/>
      <c r="S68" s="1569"/>
    </row>
    <row r="69" spans="1:16" ht="13.5" thickBot="1">
      <c r="A69" s="18"/>
      <c r="B69" s="18"/>
      <c r="C69" s="18"/>
      <c r="D69" s="820"/>
      <c r="E69" s="820"/>
      <c r="F69" s="18"/>
      <c r="G69" s="18"/>
      <c r="H69" s="18"/>
      <c r="I69" s="820"/>
      <c r="J69" s="18"/>
      <c r="K69" s="820"/>
      <c r="L69" s="820"/>
      <c r="M69" s="440"/>
      <c r="N69" s="440"/>
      <c r="O69" s="440"/>
      <c r="P69" s="440"/>
    </row>
    <row r="70" spans="1:20" ht="12.75">
      <c r="A70" s="1614" t="s">
        <v>101</v>
      </c>
      <c r="B70" s="1615"/>
      <c r="C70" s="1616"/>
      <c r="D70" s="1191">
        <v>2003</v>
      </c>
      <c r="E70" s="1191">
        <v>2004</v>
      </c>
      <c r="F70" s="1191">
        <v>2005</v>
      </c>
      <c r="G70" s="1191">
        <v>2005</v>
      </c>
      <c r="H70" s="1191">
        <v>2006</v>
      </c>
      <c r="I70" s="1191">
        <v>2006</v>
      </c>
      <c r="J70" s="1191">
        <v>2006</v>
      </c>
      <c r="K70" s="1191">
        <v>2006</v>
      </c>
      <c r="L70" s="1191">
        <v>2007</v>
      </c>
      <c r="M70" s="1191">
        <v>2007</v>
      </c>
      <c r="N70" s="1191">
        <v>2007</v>
      </c>
      <c r="O70" s="1191">
        <v>2007</v>
      </c>
      <c r="P70" s="1191">
        <v>2008</v>
      </c>
      <c r="Q70" s="1191">
        <v>2008</v>
      </c>
      <c r="R70" s="1191">
        <v>2008</v>
      </c>
      <c r="S70" s="1191">
        <v>2008</v>
      </c>
      <c r="T70" s="1192">
        <v>2008</v>
      </c>
    </row>
    <row r="71" spans="1:20" ht="12.75">
      <c r="A71" s="1617" t="s">
        <v>174</v>
      </c>
      <c r="B71" s="1618"/>
      <c r="C71" s="1619"/>
      <c r="D71" s="557" t="s">
        <v>1200</v>
      </c>
      <c r="E71" s="557" t="s">
        <v>1200</v>
      </c>
      <c r="F71" s="557" t="s">
        <v>1200</v>
      </c>
      <c r="G71" s="557" t="s">
        <v>1101</v>
      </c>
      <c r="H71" s="557" t="s">
        <v>1104</v>
      </c>
      <c r="I71" s="557" t="s">
        <v>1107</v>
      </c>
      <c r="J71" s="557" t="s">
        <v>1200</v>
      </c>
      <c r="K71" s="557" t="s">
        <v>1101</v>
      </c>
      <c r="L71" s="557" t="s">
        <v>1104</v>
      </c>
      <c r="M71" s="557" t="s">
        <v>1107</v>
      </c>
      <c r="N71" s="557" t="s">
        <v>1200</v>
      </c>
      <c r="O71" s="557" t="s">
        <v>1101</v>
      </c>
      <c r="P71" s="557" t="s">
        <v>1104</v>
      </c>
      <c r="Q71" s="557" t="s">
        <v>1105</v>
      </c>
      <c r="R71" s="557" t="s">
        <v>68</v>
      </c>
      <c r="S71" s="557" t="s">
        <v>69</v>
      </c>
      <c r="T71" s="1193" t="s">
        <v>1108</v>
      </c>
    </row>
    <row r="72" spans="1:20" ht="12.75">
      <c r="A72" s="655" t="s">
        <v>175</v>
      </c>
      <c r="B72" s="20"/>
      <c r="C72" s="977"/>
      <c r="D72" s="1165"/>
      <c r="E72" s="1165"/>
      <c r="F72" s="1194"/>
      <c r="G72" s="1194"/>
      <c r="H72" s="1194"/>
      <c r="I72" s="1165"/>
      <c r="J72" s="1165"/>
      <c r="K72" s="1165"/>
      <c r="L72" s="1165"/>
      <c r="M72" s="1165"/>
      <c r="N72" s="1144"/>
      <c r="O72" s="1144"/>
      <c r="P72" s="1144"/>
      <c r="Q72" s="1144"/>
      <c r="R72" s="1144"/>
      <c r="S72" s="1144"/>
      <c r="T72" s="1195"/>
    </row>
    <row r="73" spans="1:20" ht="12.75">
      <c r="A73" s="655"/>
      <c r="B73" s="20" t="s">
        <v>114</v>
      </c>
      <c r="C73" s="977"/>
      <c r="D73" s="1170">
        <v>6</v>
      </c>
      <c r="E73" s="1170">
        <v>6</v>
      </c>
      <c r="F73" s="560">
        <v>5</v>
      </c>
      <c r="G73" s="560">
        <v>5</v>
      </c>
      <c r="H73" s="560">
        <v>5</v>
      </c>
      <c r="I73" s="1170">
        <v>5</v>
      </c>
      <c r="J73" s="1170">
        <v>5</v>
      </c>
      <c r="K73" s="1170">
        <v>5</v>
      </c>
      <c r="L73" s="1170">
        <v>5</v>
      </c>
      <c r="M73" s="1170">
        <v>5</v>
      </c>
      <c r="N73" s="1170">
        <v>5</v>
      </c>
      <c r="O73" s="1170">
        <v>5</v>
      </c>
      <c r="P73" s="1170">
        <v>5</v>
      </c>
      <c r="Q73" s="1170">
        <v>5</v>
      </c>
      <c r="R73" s="1170">
        <v>5</v>
      </c>
      <c r="S73" s="1170">
        <v>5</v>
      </c>
      <c r="T73" s="1196">
        <v>5</v>
      </c>
    </row>
    <row r="74" spans="1:20" ht="12.75">
      <c r="A74" s="57"/>
      <c r="B74" s="20" t="s">
        <v>176</v>
      </c>
      <c r="C74" s="977"/>
      <c r="D74" s="1165">
        <v>5.5</v>
      </c>
      <c r="E74" s="1165">
        <v>5.5</v>
      </c>
      <c r="F74" s="1194">
        <v>5.5</v>
      </c>
      <c r="G74" s="560">
        <v>6</v>
      </c>
      <c r="H74" s="560">
        <v>6</v>
      </c>
      <c r="I74" s="1165">
        <v>6.25</v>
      </c>
      <c r="J74" s="1165">
        <v>6.25</v>
      </c>
      <c r="K74" s="1165">
        <v>6.25</v>
      </c>
      <c r="L74" s="1165">
        <v>6.25</v>
      </c>
      <c r="M74" s="1165">
        <v>6.25</v>
      </c>
      <c r="N74" s="1165">
        <v>6.25</v>
      </c>
      <c r="O74" s="1165">
        <v>6.25</v>
      </c>
      <c r="P74" s="1165">
        <v>6.25</v>
      </c>
      <c r="Q74" s="1165">
        <v>6.25</v>
      </c>
      <c r="R74" s="1165">
        <v>6.25</v>
      </c>
      <c r="S74" s="1165">
        <v>6.25</v>
      </c>
      <c r="T74" s="1197">
        <v>6.25</v>
      </c>
    </row>
    <row r="75" spans="1:20" ht="12.75" hidden="1">
      <c r="A75" s="442"/>
      <c r="B75" s="1179" t="s">
        <v>117</v>
      </c>
      <c r="C75" s="988"/>
      <c r="D75" s="1150"/>
      <c r="E75" s="1150"/>
      <c r="F75" s="999"/>
      <c r="G75" s="999"/>
      <c r="H75" s="999"/>
      <c r="I75" s="1150"/>
      <c r="J75" s="1150"/>
      <c r="K75" s="1150"/>
      <c r="L75" s="1150"/>
      <c r="M75" s="1150"/>
      <c r="N75" s="1150"/>
      <c r="O75" s="1150"/>
      <c r="P75" s="1150"/>
      <c r="Q75" s="1150"/>
      <c r="R75" s="1150"/>
      <c r="S75" s="1150"/>
      <c r="T75" s="1198"/>
    </row>
    <row r="76" spans="1:20" s="1190" customFormat="1" ht="12.75">
      <c r="A76" s="57"/>
      <c r="B76" s="20" t="s">
        <v>177</v>
      </c>
      <c r="C76" s="977"/>
      <c r="D76" s="1164"/>
      <c r="E76" s="1165"/>
      <c r="F76" s="1194"/>
      <c r="G76" s="1194"/>
      <c r="H76" s="1194"/>
      <c r="I76" s="1194"/>
      <c r="J76" s="1194"/>
      <c r="K76" s="1194"/>
      <c r="L76" s="1194"/>
      <c r="M76" s="1194"/>
      <c r="N76" s="1165"/>
      <c r="O76" s="1165"/>
      <c r="P76" s="1165"/>
      <c r="Q76" s="1165"/>
      <c r="R76" s="1165"/>
      <c r="S76" s="1165"/>
      <c r="T76" s="1197"/>
    </row>
    <row r="77" spans="1:20" s="1190" customFormat="1" ht="12.75">
      <c r="A77" s="57"/>
      <c r="B77" s="20"/>
      <c r="C77" s="977" t="s">
        <v>178</v>
      </c>
      <c r="D77" s="1170">
        <v>3</v>
      </c>
      <c r="E77" s="1170">
        <v>2</v>
      </c>
      <c r="F77" s="1194">
        <v>1.5</v>
      </c>
      <c r="G77" s="1194">
        <v>1.5</v>
      </c>
      <c r="H77" s="1194">
        <v>1.5</v>
      </c>
      <c r="I77" s="1194">
        <v>1.5</v>
      </c>
      <c r="J77" s="1194">
        <v>1.5</v>
      </c>
      <c r="K77" s="1194">
        <v>1.5</v>
      </c>
      <c r="L77" s="1194">
        <v>1.5</v>
      </c>
      <c r="M77" s="1194">
        <v>1.5</v>
      </c>
      <c r="N77" s="1194">
        <v>1.5</v>
      </c>
      <c r="O77" s="1165">
        <v>1.5</v>
      </c>
      <c r="P77" s="1165">
        <v>1.5</v>
      </c>
      <c r="Q77" s="1165">
        <v>1.5</v>
      </c>
      <c r="R77" s="1165">
        <v>1.5</v>
      </c>
      <c r="S77" s="1165">
        <v>1.5</v>
      </c>
      <c r="T77" s="1197">
        <v>1.5</v>
      </c>
    </row>
    <row r="78" spans="1:20" s="1190" customFormat="1" ht="12.75">
      <c r="A78" s="57"/>
      <c r="B78" s="20"/>
      <c r="C78" s="977" t="s">
        <v>179</v>
      </c>
      <c r="D78" s="1199">
        <v>4.5</v>
      </c>
      <c r="E78" s="1199">
        <v>4.5</v>
      </c>
      <c r="F78" s="1200">
        <v>3</v>
      </c>
      <c r="G78" s="1201">
        <v>3.5</v>
      </c>
      <c r="H78" s="1201">
        <v>3.5</v>
      </c>
      <c r="I78" s="1201">
        <v>3.5</v>
      </c>
      <c r="J78" s="1201">
        <v>3.5</v>
      </c>
      <c r="K78" s="1201">
        <v>3.5</v>
      </c>
      <c r="L78" s="1201">
        <v>3.5</v>
      </c>
      <c r="M78" s="1201">
        <v>3.5</v>
      </c>
      <c r="N78" s="1201">
        <v>3.5</v>
      </c>
      <c r="O78" s="1165">
        <v>3.5</v>
      </c>
      <c r="P78" s="1165">
        <v>3.5</v>
      </c>
      <c r="Q78" s="1165">
        <v>2.5</v>
      </c>
      <c r="R78" s="1165">
        <v>2.5</v>
      </c>
      <c r="S78" s="1165">
        <v>2.5</v>
      </c>
      <c r="T78" s="1197">
        <v>2.5</v>
      </c>
    </row>
    <row r="79" spans="1:20" s="1190" customFormat="1" ht="12.75">
      <c r="A79" s="57"/>
      <c r="B79" s="20"/>
      <c r="C79" s="977" t="s">
        <v>180</v>
      </c>
      <c r="D79" s="1165">
        <v>4.5</v>
      </c>
      <c r="E79" s="1165">
        <v>4.5</v>
      </c>
      <c r="F79" s="560">
        <v>3</v>
      </c>
      <c r="G79" s="1194">
        <v>3.5</v>
      </c>
      <c r="H79" s="1194">
        <v>3.5</v>
      </c>
      <c r="I79" s="1194">
        <v>3.5</v>
      </c>
      <c r="J79" s="1194">
        <v>3.5</v>
      </c>
      <c r="K79" s="1194">
        <v>3.5</v>
      </c>
      <c r="L79" s="1194">
        <v>3.5</v>
      </c>
      <c r="M79" s="1194">
        <v>3.5</v>
      </c>
      <c r="N79" s="1194">
        <v>3.5</v>
      </c>
      <c r="O79" s="1199">
        <v>2.5</v>
      </c>
      <c r="P79" s="1165">
        <v>2.5</v>
      </c>
      <c r="Q79" s="1165">
        <v>3.5</v>
      </c>
      <c r="R79" s="1165">
        <v>3.5</v>
      </c>
      <c r="S79" s="1165">
        <v>3.5</v>
      </c>
      <c r="T79" s="1197">
        <v>3.5</v>
      </c>
    </row>
    <row r="80" spans="1:20" s="1190" customFormat="1" ht="12.75">
      <c r="A80" s="57"/>
      <c r="B80" s="20"/>
      <c r="C80" s="977" t="s">
        <v>181</v>
      </c>
      <c r="D80" s="1170">
        <v>2</v>
      </c>
      <c r="E80" s="1170">
        <v>2</v>
      </c>
      <c r="F80" s="560">
        <v>2</v>
      </c>
      <c r="G80" s="1194">
        <v>3.25</v>
      </c>
      <c r="H80" s="1194">
        <v>3.25</v>
      </c>
      <c r="I80" s="1194">
        <v>3.25</v>
      </c>
      <c r="J80" s="1194">
        <v>3.25</v>
      </c>
      <c r="K80" s="1194">
        <v>3.25</v>
      </c>
      <c r="L80" s="1194">
        <v>3.25</v>
      </c>
      <c r="M80" s="1194">
        <v>3.25</v>
      </c>
      <c r="N80" s="1194">
        <v>3.25</v>
      </c>
      <c r="O80" s="1165">
        <v>3.25</v>
      </c>
      <c r="P80" s="1165">
        <v>3.25</v>
      </c>
      <c r="Q80" s="1165">
        <v>3.25</v>
      </c>
      <c r="R80" s="1165">
        <v>3.25</v>
      </c>
      <c r="S80" s="1165">
        <v>3.25</v>
      </c>
      <c r="T80" s="1197">
        <v>3.25</v>
      </c>
    </row>
    <row r="81" spans="1:20" ht="15.75">
      <c r="A81" s="442"/>
      <c r="B81" s="167" t="s">
        <v>182</v>
      </c>
      <c r="C81" s="988"/>
      <c r="D81" s="1202">
        <v>0</v>
      </c>
      <c r="E81" s="1202">
        <v>0</v>
      </c>
      <c r="F81" s="999">
        <v>1.5</v>
      </c>
      <c r="G81" s="999">
        <v>1.5</v>
      </c>
      <c r="H81" s="999">
        <v>1.5</v>
      </c>
      <c r="I81" s="999">
        <v>1.5</v>
      </c>
      <c r="J81" s="999">
        <v>1.5</v>
      </c>
      <c r="K81" s="999">
        <v>1.5</v>
      </c>
      <c r="L81" s="999">
        <v>1.5</v>
      </c>
      <c r="M81" s="999">
        <v>1.5</v>
      </c>
      <c r="N81" s="999">
        <v>1.5</v>
      </c>
      <c r="O81" s="1203">
        <v>2</v>
      </c>
      <c r="P81" s="1322">
        <v>2</v>
      </c>
      <c r="Q81" s="1322">
        <v>2</v>
      </c>
      <c r="R81" s="1322">
        <v>2</v>
      </c>
      <c r="S81" s="1322">
        <v>2</v>
      </c>
      <c r="T81" s="1204">
        <v>2</v>
      </c>
    </row>
    <row r="82" spans="1:20" ht="12.75">
      <c r="A82" s="655" t="s">
        <v>183</v>
      </c>
      <c r="B82" s="20"/>
      <c r="C82" s="977"/>
      <c r="D82" s="440"/>
      <c r="E82" s="440"/>
      <c r="F82" s="20"/>
      <c r="G82" s="20"/>
      <c r="H82" s="20"/>
      <c r="I82" s="440"/>
      <c r="J82" s="440"/>
      <c r="K82" s="440"/>
      <c r="L82" s="440"/>
      <c r="M82" s="440"/>
      <c r="N82" s="440"/>
      <c r="O82" s="440"/>
      <c r="P82" s="440"/>
      <c r="Q82" s="440"/>
      <c r="R82" s="440"/>
      <c r="S82" s="440"/>
      <c r="T82" s="1205"/>
    </row>
    <row r="83" spans="1:20" ht="12.75">
      <c r="A83" s="655"/>
      <c r="B83" s="109" t="s">
        <v>184</v>
      </c>
      <c r="C83" s="977"/>
      <c r="D83" s="290" t="s">
        <v>1395</v>
      </c>
      <c r="E83" s="290">
        <v>1.820083870967742</v>
      </c>
      <c r="F83" s="290" t="s">
        <v>1395</v>
      </c>
      <c r="G83" s="290">
        <v>2.62</v>
      </c>
      <c r="H83" s="290">
        <v>1.5925</v>
      </c>
      <c r="I83" s="290">
        <v>2.54</v>
      </c>
      <c r="J83" s="290">
        <v>2.3997</v>
      </c>
      <c r="K83" s="290">
        <v>2.01</v>
      </c>
      <c r="L83" s="290">
        <v>2.3749</v>
      </c>
      <c r="M83" s="290">
        <v>1.5013</v>
      </c>
      <c r="N83" s="290">
        <v>2.1337</v>
      </c>
      <c r="O83" s="290">
        <v>2.9733</v>
      </c>
      <c r="P83" s="290">
        <v>4.3458</v>
      </c>
      <c r="Q83" s="290">
        <v>6.2997</v>
      </c>
      <c r="R83" s="290">
        <v>5.7927</v>
      </c>
      <c r="S83" s="290">
        <v>3.17</v>
      </c>
      <c r="T83" s="1206">
        <v>3.17</v>
      </c>
    </row>
    <row r="84" spans="1:20" ht="12.75">
      <c r="A84" s="57"/>
      <c r="B84" s="109" t="s">
        <v>185</v>
      </c>
      <c r="C84" s="977"/>
      <c r="D84" s="1207">
        <v>2.9805422437758247</v>
      </c>
      <c r="E84" s="1207">
        <v>1.4706548192771083</v>
      </c>
      <c r="F84" s="1207">
        <v>3.9398</v>
      </c>
      <c r="G84" s="290">
        <v>3.1</v>
      </c>
      <c r="H84" s="290">
        <v>2.4648049469964666</v>
      </c>
      <c r="I84" s="290">
        <v>2.89</v>
      </c>
      <c r="J84" s="290">
        <v>3.2485</v>
      </c>
      <c r="K84" s="290">
        <v>2.54</v>
      </c>
      <c r="L84" s="290">
        <v>2.6702572438162546</v>
      </c>
      <c r="M84" s="290">
        <v>1.8496</v>
      </c>
      <c r="N84" s="290">
        <v>2.7651</v>
      </c>
      <c r="O84" s="290">
        <v>2.3486</v>
      </c>
      <c r="P84" s="290">
        <v>3.8637</v>
      </c>
      <c r="Q84" s="290">
        <v>5.7924</v>
      </c>
      <c r="R84" s="290">
        <v>5.5404</v>
      </c>
      <c r="S84" s="290">
        <v>4.0699</v>
      </c>
      <c r="T84" s="1206">
        <v>5.32</v>
      </c>
    </row>
    <row r="85" spans="1:20" ht="12.75">
      <c r="A85" s="57"/>
      <c r="B85" s="109" t="s">
        <v>186</v>
      </c>
      <c r="C85" s="977"/>
      <c r="D85" s="290" t="s">
        <v>1395</v>
      </c>
      <c r="E85" s="290" t="s">
        <v>1395</v>
      </c>
      <c r="F85" s="1208">
        <v>4.420184745762712</v>
      </c>
      <c r="G85" s="1209">
        <v>3.7</v>
      </c>
      <c r="H85" s="290">
        <v>2.5683</v>
      </c>
      <c r="I85" s="290">
        <v>3.77</v>
      </c>
      <c r="J85" s="290">
        <v>3.8641</v>
      </c>
      <c r="K85" s="290">
        <v>2.7782</v>
      </c>
      <c r="L85" s="1210">
        <v>3.2519</v>
      </c>
      <c r="M85" s="1210">
        <v>2.6727</v>
      </c>
      <c r="N85" s="1210">
        <v>3.51395</v>
      </c>
      <c r="O85" s="290">
        <v>2.6605</v>
      </c>
      <c r="P85" s="290">
        <v>4.325</v>
      </c>
      <c r="Q85" s="1353">
        <v>0</v>
      </c>
      <c r="R85" s="1353">
        <v>0</v>
      </c>
      <c r="S85" s="1353">
        <v>4.39</v>
      </c>
      <c r="T85" s="1352">
        <v>4.98</v>
      </c>
    </row>
    <row r="86" spans="1:20" ht="12.75">
      <c r="A86" s="57"/>
      <c r="B86" s="109" t="s">
        <v>187</v>
      </c>
      <c r="C86" s="977"/>
      <c r="D86" s="290">
        <v>4.928079080914116</v>
      </c>
      <c r="E86" s="290">
        <v>3.8123749843660346</v>
      </c>
      <c r="F86" s="1211">
        <v>4.78535242830253</v>
      </c>
      <c r="G86" s="290">
        <v>3.8745670329670325</v>
      </c>
      <c r="H86" s="290">
        <v>3.4186746835443036</v>
      </c>
      <c r="I86" s="290">
        <v>4.31</v>
      </c>
      <c r="J86" s="290">
        <v>4.04</v>
      </c>
      <c r="K86" s="290">
        <v>3.78</v>
      </c>
      <c r="L86" s="290">
        <v>3.1393493670886072</v>
      </c>
      <c r="M86" s="290">
        <v>3.0861</v>
      </c>
      <c r="N86" s="290">
        <v>3.9996456840042054</v>
      </c>
      <c r="O86" s="290">
        <v>3.0448</v>
      </c>
      <c r="P86" s="290">
        <v>4.6724</v>
      </c>
      <c r="Q86" s="290">
        <v>6.4471</v>
      </c>
      <c r="R86" s="290">
        <v>5.9542</v>
      </c>
      <c r="S86" s="290">
        <v>4.8222</v>
      </c>
      <c r="T86" s="1206">
        <v>5.3</v>
      </c>
    </row>
    <row r="87" spans="1:20" s="1190" customFormat="1" ht="12.75">
      <c r="A87" s="57"/>
      <c r="B87" s="20" t="s">
        <v>111</v>
      </c>
      <c r="C87" s="977"/>
      <c r="D87" s="1165" t="s">
        <v>112</v>
      </c>
      <c r="E87" s="1165" t="s">
        <v>112</v>
      </c>
      <c r="F87" s="1194" t="s">
        <v>112</v>
      </c>
      <c r="G87" s="1194" t="s">
        <v>112</v>
      </c>
      <c r="H87" s="1194" t="s">
        <v>112</v>
      </c>
      <c r="I87" s="1165" t="s">
        <v>188</v>
      </c>
      <c r="J87" s="1165" t="s">
        <v>188</v>
      </c>
      <c r="K87" s="1165" t="s">
        <v>188</v>
      </c>
      <c r="L87" s="1165" t="s">
        <v>188</v>
      </c>
      <c r="M87" s="1165" t="s">
        <v>188</v>
      </c>
      <c r="N87" s="1165" t="s">
        <v>188</v>
      </c>
      <c r="O87" s="1165" t="s">
        <v>188</v>
      </c>
      <c r="P87" s="1165" t="s">
        <v>189</v>
      </c>
      <c r="Q87" s="1165" t="s">
        <v>189</v>
      </c>
      <c r="R87" s="1165" t="s">
        <v>189</v>
      </c>
      <c r="S87" s="1165" t="s">
        <v>189</v>
      </c>
      <c r="T87" s="1197" t="s">
        <v>586</v>
      </c>
    </row>
    <row r="88" spans="1:20" ht="12.75">
      <c r="A88" s="442"/>
      <c r="B88" s="167" t="s">
        <v>190</v>
      </c>
      <c r="C88" s="988"/>
      <c r="D88" s="1150" t="s">
        <v>191</v>
      </c>
      <c r="E88" s="1150" t="s">
        <v>110</v>
      </c>
      <c r="F88" s="999" t="s">
        <v>110</v>
      </c>
      <c r="G88" s="999" t="s">
        <v>110</v>
      </c>
      <c r="H88" s="999" t="s">
        <v>110</v>
      </c>
      <c r="I88" s="1150" t="s">
        <v>192</v>
      </c>
      <c r="J88" s="1150" t="s">
        <v>193</v>
      </c>
      <c r="K88" s="1150" t="s">
        <v>193</v>
      </c>
      <c r="L88" s="1150" t="s">
        <v>193</v>
      </c>
      <c r="M88" s="1150" t="s">
        <v>193</v>
      </c>
      <c r="N88" s="1150" t="s">
        <v>193</v>
      </c>
      <c r="O88" s="1150" t="s">
        <v>194</v>
      </c>
      <c r="P88" s="1150" t="s">
        <v>195</v>
      </c>
      <c r="Q88" s="1150" t="s">
        <v>195</v>
      </c>
      <c r="R88" s="1150" t="s">
        <v>195</v>
      </c>
      <c r="S88" s="1150" t="s">
        <v>195</v>
      </c>
      <c r="T88" s="1198" t="s">
        <v>587</v>
      </c>
    </row>
    <row r="89" spans="1:20" s="1218" customFormat="1" ht="12.75">
      <c r="A89" s="1212" t="s">
        <v>196</v>
      </c>
      <c r="B89" s="1213"/>
      <c r="C89" s="1214"/>
      <c r="D89" s="1215">
        <v>4.5</v>
      </c>
      <c r="E89" s="1215">
        <v>0.711</v>
      </c>
      <c r="F89" s="1215">
        <v>4.712</v>
      </c>
      <c r="G89" s="1215">
        <v>3.177</v>
      </c>
      <c r="H89" s="1215">
        <v>1.222</v>
      </c>
      <c r="I89" s="1215">
        <v>1.965</v>
      </c>
      <c r="J89" s="1215">
        <v>2.133</v>
      </c>
      <c r="K89" s="1215">
        <v>2.111</v>
      </c>
      <c r="L89" s="1215">
        <v>3.029</v>
      </c>
      <c r="M89" s="1215">
        <v>1.688</v>
      </c>
      <c r="N89" s="1215">
        <v>3.0342345624701954</v>
      </c>
      <c r="O89" s="1216">
        <v>3.3517</v>
      </c>
      <c r="P89" s="1216">
        <v>4.9267</v>
      </c>
      <c r="Q89" s="1216">
        <v>7.5521</v>
      </c>
      <c r="R89" s="1216">
        <v>5.0667</v>
      </c>
      <c r="S89" s="1216">
        <v>2.69</v>
      </c>
      <c r="T89" s="1217">
        <v>6.48</v>
      </c>
    </row>
    <row r="90" spans="1:20" ht="12.75">
      <c r="A90" s="655" t="s">
        <v>119</v>
      </c>
      <c r="B90" s="20"/>
      <c r="C90" s="977"/>
      <c r="D90" s="1165"/>
      <c r="E90" s="1165"/>
      <c r="F90" s="1194"/>
      <c r="G90" s="1194"/>
      <c r="H90" s="1194"/>
      <c r="I90" s="1165"/>
      <c r="J90" s="1165"/>
      <c r="K90" s="1165"/>
      <c r="L90" s="1165"/>
      <c r="M90" s="1165"/>
      <c r="N90" s="1165"/>
      <c r="O90" s="1165"/>
      <c r="P90" s="1165"/>
      <c r="Q90" s="1165"/>
      <c r="R90" s="1165"/>
      <c r="S90" s="1165"/>
      <c r="T90" s="1197"/>
    </row>
    <row r="91" spans="1:20" ht="12.75">
      <c r="A91" s="57"/>
      <c r="B91" s="391" t="s">
        <v>120</v>
      </c>
      <c r="C91" s="977"/>
      <c r="D91" s="1165"/>
      <c r="E91" s="1165"/>
      <c r="F91" s="1194"/>
      <c r="G91" s="1194"/>
      <c r="H91" s="1194"/>
      <c r="I91" s="1165"/>
      <c r="J91" s="1165"/>
      <c r="K91" s="1165"/>
      <c r="L91" s="1165"/>
      <c r="M91" s="1165"/>
      <c r="N91" s="1165"/>
      <c r="O91" s="1165"/>
      <c r="P91" s="1165"/>
      <c r="Q91" s="1165"/>
      <c r="R91" s="1165"/>
      <c r="S91" s="1165"/>
      <c r="T91" s="1197"/>
    </row>
    <row r="92" spans="1:20" ht="12.75">
      <c r="A92" s="57"/>
      <c r="B92" s="20" t="s">
        <v>121</v>
      </c>
      <c r="C92" s="977"/>
      <c r="D92" s="1165" t="s">
        <v>197</v>
      </c>
      <c r="E92" s="1165" t="s">
        <v>122</v>
      </c>
      <c r="F92" s="1194" t="s">
        <v>198</v>
      </c>
      <c r="G92" s="1194" t="s">
        <v>122</v>
      </c>
      <c r="H92" s="1194" t="s">
        <v>122</v>
      </c>
      <c r="I92" s="1165" t="s">
        <v>122</v>
      </c>
      <c r="J92" s="1165" t="s">
        <v>122</v>
      </c>
      <c r="K92" s="1165" t="s">
        <v>122</v>
      </c>
      <c r="L92" s="1165" t="s">
        <v>122</v>
      </c>
      <c r="M92" s="1165" t="s">
        <v>122</v>
      </c>
      <c r="N92" s="1165" t="s">
        <v>122</v>
      </c>
      <c r="O92" s="1165" t="s">
        <v>122</v>
      </c>
      <c r="P92" s="1165" t="s">
        <v>122</v>
      </c>
      <c r="Q92" s="1165" t="s">
        <v>264</v>
      </c>
      <c r="R92" s="1165" t="s">
        <v>583</v>
      </c>
      <c r="S92" s="1165" t="s">
        <v>325</v>
      </c>
      <c r="T92" s="1197" t="s">
        <v>325</v>
      </c>
    </row>
    <row r="93" spans="1:20" ht="12.75">
      <c r="A93" s="57"/>
      <c r="B93" s="20" t="s">
        <v>124</v>
      </c>
      <c r="C93" s="977"/>
      <c r="D93" s="1165"/>
      <c r="E93" s="1165"/>
      <c r="F93" s="1194"/>
      <c r="G93" s="1194"/>
      <c r="H93" s="1194"/>
      <c r="I93" s="1165"/>
      <c r="J93" s="1165"/>
      <c r="K93" s="1165"/>
      <c r="L93" s="1165"/>
      <c r="M93" s="1165"/>
      <c r="N93" s="1165"/>
      <c r="O93" s="1165"/>
      <c r="P93" s="1165"/>
      <c r="Q93" s="1165"/>
      <c r="R93" s="1165"/>
      <c r="S93" s="1165"/>
      <c r="T93" s="1197"/>
    </row>
    <row r="94" spans="1:20" ht="12.75">
      <c r="A94" s="57"/>
      <c r="B94" s="20"/>
      <c r="C94" s="977" t="s">
        <v>125</v>
      </c>
      <c r="D94" s="1219">
        <v>0</v>
      </c>
      <c r="E94" s="1165" t="s">
        <v>126</v>
      </c>
      <c r="F94" s="1194" t="s">
        <v>199</v>
      </c>
      <c r="G94" s="1194" t="s">
        <v>127</v>
      </c>
      <c r="H94" s="1194" t="s">
        <v>127</v>
      </c>
      <c r="I94" s="1165" t="s">
        <v>127</v>
      </c>
      <c r="J94" s="1165" t="s">
        <v>127</v>
      </c>
      <c r="K94" s="1165" t="s">
        <v>127</v>
      </c>
      <c r="L94" s="1165" t="s">
        <v>127</v>
      </c>
      <c r="M94" s="1165" t="s">
        <v>127</v>
      </c>
      <c r="N94" s="1165" t="s">
        <v>127</v>
      </c>
      <c r="O94" s="1165" t="s">
        <v>127</v>
      </c>
      <c r="P94" s="1165" t="s">
        <v>127</v>
      </c>
      <c r="Q94" s="1165" t="s">
        <v>584</v>
      </c>
      <c r="R94" s="1165" t="s">
        <v>307</v>
      </c>
      <c r="S94" s="1165" t="s">
        <v>307</v>
      </c>
      <c r="T94" s="1197" t="s">
        <v>588</v>
      </c>
    </row>
    <row r="95" spans="1:20" ht="12.75">
      <c r="A95" s="57"/>
      <c r="B95" s="20"/>
      <c r="C95" s="977" t="s">
        <v>128</v>
      </c>
      <c r="D95" s="1165" t="s">
        <v>122</v>
      </c>
      <c r="E95" s="1165" t="s">
        <v>129</v>
      </c>
      <c r="F95" s="1165" t="s">
        <v>130</v>
      </c>
      <c r="G95" s="1165" t="s">
        <v>127</v>
      </c>
      <c r="H95" s="1165" t="s">
        <v>130</v>
      </c>
      <c r="I95" s="1165" t="s">
        <v>130</v>
      </c>
      <c r="J95" s="1165" t="s">
        <v>130</v>
      </c>
      <c r="K95" s="1165" t="s">
        <v>130</v>
      </c>
      <c r="L95" s="1165" t="s">
        <v>200</v>
      </c>
      <c r="M95" s="1165" t="s">
        <v>200</v>
      </c>
      <c r="N95" s="1165" t="s">
        <v>200</v>
      </c>
      <c r="O95" s="1165" t="s">
        <v>200</v>
      </c>
      <c r="P95" s="1165" t="s">
        <v>200</v>
      </c>
      <c r="Q95" s="1165" t="s">
        <v>265</v>
      </c>
      <c r="R95" s="1165" t="s">
        <v>265</v>
      </c>
      <c r="S95" s="1165" t="s">
        <v>265</v>
      </c>
      <c r="T95" s="1197" t="s">
        <v>265</v>
      </c>
    </row>
    <row r="96" spans="1:20" ht="12.75">
      <c r="A96" s="57"/>
      <c r="B96" s="20"/>
      <c r="C96" s="977" t="s">
        <v>131</v>
      </c>
      <c r="D96" s="1165" t="s">
        <v>197</v>
      </c>
      <c r="E96" s="1165" t="s">
        <v>123</v>
      </c>
      <c r="F96" s="1165" t="s">
        <v>201</v>
      </c>
      <c r="G96" s="1165" t="s">
        <v>132</v>
      </c>
      <c r="H96" s="1165" t="s">
        <v>132</v>
      </c>
      <c r="I96" s="1165" t="s">
        <v>132</v>
      </c>
      <c r="J96" s="1165" t="s">
        <v>132</v>
      </c>
      <c r="K96" s="1165" t="s">
        <v>132</v>
      </c>
      <c r="L96" s="1165" t="s">
        <v>132</v>
      </c>
      <c r="M96" s="1165" t="s">
        <v>132</v>
      </c>
      <c r="N96" s="1165" t="s">
        <v>132</v>
      </c>
      <c r="O96" s="1165" t="s">
        <v>132</v>
      </c>
      <c r="P96" s="1165" t="s">
        <v>132</v>
      </c>
      <c r="Q96" s="1165" t="s">
        <v>266</v>
      </c>
      <c r="R96" s="1165" t="s">
        <v>266</v>
      </c>
      <c r="S96" s="1165" t="s">
        <v>266</v>
      </c>
      <c r="T96" s="1197" t="s">
        <v>266</v>
      </c>
    </row>
    <row r="97" spans="1:20" ht="12.75">
      <c r="A97" s="57"/>
      <c r="B97" s="20"/>
      <c r="C97" s="977" t="s">
        <v>133</v>
      </c>
      <c r="D97" s="1165" t="s">
        <v>202</v>
      </c>
      <c r="E97" s="1165" t="s">
        <v>134</v>
      </c>
      <c r="F97" s="1165" t="s">
        <v>136</v>
      </c>
      <c r="G97" s="1194" t="s">
        <v>136</v>
      </c>
      <c r="H97" s="1165" t="s">
        <v>136</v>
      </c>
      <c r="I97" s="1165" t="s">
        <v>136</v>
      </c>
      <c r="J97" s="1165" t="s">
        <v>136</v>
      </c>
      <c r="K97" s="1165" t="s">
        <v>136</v>
      </c>
      <c r="L97" s="1165" t="s">
        <v>136</v>
      </c>
      <c r="M97" s="1165" t="s">
        <v>136</v>
      </c>
      <c r="N97" s="1165" t="s">
        <v>136</v>
      </c>
      <c r="O97" s="1165" t="s">
        <v>136</v>
      </c>
      <c r="P97" s="1165" t="s">
        <v>136</v>
      </c>
      <c r="Q97" s="1165" t="s">
        <v>267</v>
      </c>
      <c r="R97" s="1165" t="s">
        <v>585</v>
      </c>
      <c r="S97" s="1165" t="s">
        <v>326</v>
      </c>
      <c r="T97" s="1197" t="s">
        <v>589</v>
      </c>
    </row>
    <row r="98" spans="1:20" ht="12.75">
      <c r="A98" s="57"/>
      <c r="B98" s="20"/>
      <c r="C98" s="977" t="s">
        <v>137</v>
      </c>
      <c r="D98" s="1165" t="s">
        <v>203</v>
      </c>
      <c r="E98" s="1165" t="s">
        <v>206</v>
      </c>
      <c r="F98" s="1165" t="s">
        <v>207</v>
      </c>
      <c r="G98" s="1194" t="s">
        <v>207</v>
      </c>
      <c r="H98" s="1165" t="s">
        <v>208</v>
      </c>
      <c r="I98" s="1165" t="s">
        <v>208</v>
      </c>
      <c r="J98" s="1165" t="s">
        <v>208</v>
      </c>
      <c r="K98" s="1165" t="s">
        <v>208</v>
      </c>
      <c r="L98" s="1165" t="s">
        <v>209</v>
      </c>
      <c r="M98" s="1165" t="s">
        <v>209</v>
      </c>
      <c r="N98" s="1165" t="s">
        <v>209</v>
      </c>
      <c r="O98" s="1165" t="s">
        <v>209</v>
      </c>
      <c r="P98" s="1165" t="s">
        <v>209</v>
      </c>
      <c r="Q98" s="1165" t="s">
        <v>268</v>
      </c>
      <c r="R98" s="1165" t="s">
        <v>268</v>
      </c>
      <c r="S98" s="1165" t="s">
        <v>268</v>
      </c>
      <c r="T98" s="1197" t="s">
        <v>268</v>
      </c>
    </row>
    <row r="99" spans="1:20" ht="12.75">
      <c r="A99" s="57"/>
      <c r="B99" s="391" t="s">
        <v>141</v>
      </c>
      <c r="C99" s="977"/>
      <c r="D99" s="1165"/>
      <c r="E99" s="1165"/>
      <c r="F99" s="1194"/>
      <c r="G99" s="1194"/>
      <c r="H99" s="1194"/>
      <c r="I99" s="1165"/>
      <c r="J99" s="1165"/>
      <c r="K99" s="1165"/>
      <c r="L99" s="1165"/>
      <c r="M99" s="1165"/>
      <c r="N99" s="1165"/>
      <c r="O99" s="1165"/>
      <c r="P99" s="1165"/>
      <c r="Q99" s="1165"/>
      <c r="R99" s="1165"/>
      <c r="S99" s="1165"/>
      <c r="T99" s="1197"/>
    </row>
    <row r="100" spans="1:20" ht="12.75">
      <c r="A100" s="57"/>
      <c r="B100" s="20" t="s">
        <v>142</v>
      </c>
      <c r="C100" s="977"/>
      <c r="D100" s="1165" t="s">
        <v>210</v>
      </c>
      <c r="E100" s="1165" t="s">
        <v>143</v>
      </c>
      <c r="F100" s="1194" t="s">
        <v>211</v>
      </c>
      <c r="G100" s="1194" t="s">
        <v>212</v>
      </c>
      <c r="H100" s="1194" t="s">
        <v>212</v>
      </c>
      <c r="I100" s="1165" t="s">
        <v>212</v>
      </c>
      <c r="J100" s="1165" t="s">
        <v>212</v>
      </c>
      <c r="K100" s="1165" t="s">
        <v>212</v>
      </c>
      <c r="L100" s="1165" t="s">
        <v>212</v>
      </c>
      <c r="M100" s="1165" t="s">
        <v>212</v>
      </c>
      <c r="N100" s="1165" t="s">
        <v>212</v>
      </c>
      <c r="O100" s="1165" t="s">
        <v>212</v>
      </c>
      <c r="P100" s="1165" t="s">
        <v>213</v>
      </c>
      <c r="Q100" s="1165" t="s">
        <v>213</v>
      </c>
      <c r="R100" s="1165" t="s">
        <v>191</v>
      </c>
      <c r="S100" s="1165" t="s">
        <v>191</v>
      </c>
      <c r="T100" s="1197" t="s">
        <v>191</v>
      </c>
    </row>
    <row r="101" spans="1:20" ht="12.75">
      <c r="A101" s="57"/>
      <c r="B101" s="109" t="s">
        <v>144</v>
      </c>
      <c r="C101" s="977"/>
      <c r="D101" s="1165" t="s">
        <v>214</v>
      </c>
      <c r="E101" s="1165" t="s">
        <v>145</v>
      </c>
      <c r="F101" s="1194" t="s">
        <v>215</v>
      </c>
      <c r="G101" s="1194" t="s">
        <v>146</v>
      </c>
      <c r="H101" s="1194" t="s">
        <v>146</v>
      </c>
      <c r="I101" s="1194" t="s">
        <v>146</v>
      </c>
      <c r="J101" s="1194" t="s">
        <v>146</v>
      </c>
      <c r="K101" s="1194" t="s">
        <v>146</v>
      </c>
      <c r="L101" s="1165" t="s">
        <v>146</v>
      </c>
      <c r="M101" s="1165" t="s">
        <v>146</v>
      </c>
      <c r="N101" s="1165" t="s">
        <v>146</v>
      </c>
      <c r="O101" s="1165" t="s">
        <v>146</v>
      </c>
      <c r="P101" s="1165" t="s">
        <v>146</v>
      </c>
      <c r="Q101" s="1165" t="s">
        <v>146</v>
      </c>
      <c r="R101" s="1165" t="s">
        <v>308</v>
      </c>
      <c r="S101" s="1165" t="s">
        <v>308</v>
      </c>
      <c r="T101" s="1197" t="s">
        <v>590</v>
      </c>
    </row>
    <row r="102" spans="1:20" ht="12.75">
      <c r="A102" s="57"/>
      <c r="B102" s="109" t="s">
        <v>147</v>
      </c>
      <c r="C102" s="977"/>
      <c r="D102" s="1165" t="s">
        <v>216</v>
      </c>
      <c r="E102" s="1165" t="s">
        <v>148</v>
      </c>
      <c r="F102" s="1194" t="s">
        <v>217</v>
      </c>
      <c r="G102" s="1194" t="s">
        <v>217</v>
      </c>
      <c r="H102" s="1194" t="s">
        <v>218</v>
      </c>
      <c r="I102" s="1165" t="s">
        <v>218</v>
      </c>
      <c r="J102" s="1165" t="s">
        <v>218</v>
      </c>
      <c r="K102" s="1165" t="s">
        <v>218</v>
      </c>
      <c r="L102" s="1165" t="s">
        <v>218</v>
      </c>
      <c r="M102" s="1165" t="s">
        <v>218</v>
      </c>
      <c r="N102" s="1165" t="s">
        <v>218</v>
      </c>
      <c r="O102" s="1165" t="s">
        <v>148</v>
      </c>
      <c r="P102" s="1165" t="s">
        <v>148</v>
      </c>
      <c r="Q102" s="1165" t="s">
        <v>218</v>
      </c>
      <c r="R102" s="1165" t="s">
        <v>218</v>
      </c>
      <c r="S102" s="1165" t="s">
        <v>218</v>
      </c>
      <c r="T102" s="1197" t="s">
        <v>218</v>
      </c>
    </row>
    <row r="103" spans="1:20" ht="12.75">
      <c r="A103" s="57"/>
      <c r="B103" s="109" t="s">
        <v>150</v>
      </c>
      <c r="C103" s="977"/>
      <c r="D103" s="1165" t="s">
        <v>219</v>
      </c>
      <c r="E103" s="1165" t="s">
        <v>151</v>
      </c>
      <c r="F103" s="1194" t="s">
        <v>220</v>
      </c>
      <c r="G103" s="1194" t="s">
        <v>220</v>
      </c>
      <c r="H103" s="1194" t="s">
        <v>220</v>
      </c>
      <c r="I103" s="1165" t="s">
        <v>220</v>
      </c>
      <c r="J103" s="1165" t="s">
        <v>220</v>
      </c>
      <c r="K103" s="1165" t="s">
        <v>220</v>
      </c>
      <c r="L103" s="1165" t="s">
        <v>221</v>
      </c>
      <c r="M103" s="1165" t="s">
        <v>221</v>
      </c>
      <c r="N103" s="1165" t="s">
        <v>221</v>
      </c>
      <c r="O103" s="1165" t="s">
        <v>221</v>
      </c>
      <c r="P103" s="1165" t="s">
        <v>221</v>
      </c>
      <c r="Q103" s="1165" t="s">
        <v>221</v>
      </c>
      <c r="R103" s="1165" t="s">
        <v>212</v>
      </c>
      <c r="S103" s="1165" t="s">
        <v>212</v>
      </c>
      <c r="T103" s="1197" t="s">
        <v>212</v>
      </c>
    </row>
    <row r="104" spans="1:20" ht="12.75">
      <c r="A104" s="442"/>
      <c r="B104" s="1179" t="s">
        <v>153</v>
      </c>
      <c r="C104" s="988"/>
      <c r="D104" s="1150" t="s">
        <v>222</v>
      </c>
      <c r="E104" s="1150" t="s">
        <v>154</v>
      </c>
      <c r="F104" s="999" t="s">
        <v>223</v>
      </c>
      <c r="G104" s="999" t="s">
        <v>224</v>
      </c>
      <c r="H104" s="999" t="s">
        <v>224</v>
      </c>
      <c r="I104" s="1150" t="s">
        <v>224</v>
      </c>
      <c r="J104" s="1150" t="s">
        <v>224</v>
      </c>
      <c r="K104" s="1150" t="s">
        <v>224</v>
      </c>
      <c r="L104" s="1150" t="s">
        <v>225</v>
      </c>
      <c r="M104" s="1150" t="s">
        <v>225</v>
      </c>
      <c r="N104" s="1150" t="s">
        <v>225</v>
      </c>
      <c r="O104" s="1150" t="s">
        <v>225</v>
      </c>
      <c r="P104" s="1150" t="s">
        <v>225</v>
      </c>
      <c r="Q104" s="1150" t="s">
        <v>269</v>
      </c>
      <c r="R104" s="1150" t="s">
        <v>309</v>
      </c>
      <c r="S104" s="1150" t="s">
        <v>309</v>
      </c>
      <c r="T104" s="1198" t="s">
        <v>591</v>
      </c>
    </row>
    <row r="105" spans="1:20" s="1227" customFormat="1" ht="14.25" customHeight="1" thickBot="1">
      <c r="A105" s="1220" t="s">
        <v>157</v>
      </c>
      <c r="B105" s="1221"/>
      <c r="C105" s="1222"/>
      <c r="D105" s="1223">
        <v>4.8</v>
      </c>
      <c r="E105" s="1223">
        <v>4</v>
      </c>
      <c r="F105" s="1223">
        <v>4.5</v>
      </c>
      <c r="G105" s="1224"/>
      <c r="H105" s="1224"/>
      <c r="I105" s="1225"/>
      <c r="J105" s="1226">
        <v>8</v>
      </c>
      <c r="K105" s="1225"/>
      <c r="L105" s="1225"/>
      <c r="M105" s="1225"/>
      <c r="N105" s="1223">
        <v>6.4</v>
      </c>
      <c r="O105" s="1223"/>
      <c r="P105" s="1223"/>
      <c r="Q105" s="1333"/>
      <c r="R105" s="1333"/>
      <c r="S105" s="1333"/>
      <c r="T105" s="1323"/>
    </row>
    <row r="106" spans="1:16" ht="15.75" customHeight="1" hidden="1">
      <c r="A106" s="108" t="s">
        <v>171</v>
      </c>
      <c r="B106" s="20"/>
      <c r="C106" s="20"/>
      <c r="D106" s="820"/>
      <c r="E106" s="820"/>
      <c r="F106" s="18"/>
      <c r="G106" s="18"/>
      <c r="H106" s="18"/>
      <c r="I106" s="820"/>
      <c r="J106" s="18"/>
      <c r="K106" s="820"/>
      <c r="L106" s="820"/>
      <c r="M106" s="440"/>
      <c r="N106" s="440"/>
      <c r="O106" s="440"/>
      <c r="P106" s="440"/>
    </row>
    <row r="107" spans="1:16" ht="12.75">
      <c r="A107" s="108" t="s">
        <v>172</v>
      </c>
      <c r="B107" s="20"/>
      <c r="C107" s="20"/>
      <c r="D107" s="820"/>
      <c r="E107" s="820"/>
      <c r="F107" s="18"/>
      <c r="G107" s="18"/>
      <c r="H107" s="18"/>
      <c r="I107" s="820"/>
      <c r="J107" s="18"/>
      <c r="K107" s="820"/>
      <c r="L107" s="820"/>
      <c r="M107" s="440"/>
      <c r="N107" s="440"/>
      <c r="O107" s="440"/>
      <c r="P107" s="440"/>
    </row>
    <row r="108" spans="1:16" ht="12.75">
      <c r="A108" s="823" t="s">
        <v>329</v>
      </c>
      <c r="B108" s="20"/>
      <c r="C108" s="20"/>
      <c r="D108" s="820"/>
      <c r="E108" s="820"/>
      <c r="F108" s="18"/>
      <c r="G108" s="18"/>
      <c r="H108" s="18"/>
      <c r="I108" s="820"/>
      <c r="J108" s="18"/>
      <c r="K108" s="820"/>
      <c r="L108" s="820"/>
      <c r="M108" s="440"/>
      <c r="N108" s="440"/>
      <c r="O108" s="440"/>
      <c r="P108" s="440"/>
    </row>
    <row r="109" spans="1:3" ht="12.75">
      <c r="A109" s="19"/>
      <c r="B109" s="1190"/>
      <c r="C109" s="1190"/>
    </row>
    <row r="110" spans="2:3" ht="12.75">
      <c r="B110" s="1190"/>
      <c r="C110" s="1190"/>
    </row>
    <row r="111" spans="2:3" ht="12.75">
      <c r="B111" s="1190"/>
      <c r="C111" s="1190"/>
    </row>
    <row r="112" spans="2:3" ht="12.75">
      <c r="B112" s="1190"/>
      <c r="C112" s="1190"/>
    </row>
    <row r="113" spans="2:3" ht="12.75">
      <c r="B113" s="1190"/>
      <c r="C113" s="1190"/>
    </row>
    <row r="114" spans="2:3" ht="12.75">
      <c r="B114" s="1190"/>
      <c r="C114" s="1190"/>
    </row>
    <row r="115" spans="2:3" ht="12.75">
      <c r="B115" s="1190"/>
      <c r="C115" s="1190"/>
    </row>
    <row r="116" spans="2:3" ht="12.75">
      <c r="B116" s="1190"/>
      <c r="C116" s="1190"/>
    </row>
    <row r="117" spans="2:3" ht="12.75">
      <c r="B117" s="1190"/>
      <c r="C117" s="1190"/>
    </row>
    <row r="118" spans="2:3" ht="12.75">
      <c r="B118" s="1190"/>
      <c r="C118" s="1190"/>
    </row>
    <row r="119" spans="2:3" ht="12.75">
      <c r="B119" s="1190"/>
      <c r="C119" s="1190"/>
    </row>
    <row r="120" spans="2:3" ht="12.75">
      <c r="B120" s="1190"/>
      <c r="C120" s="1190"/>
    </row>
    <row r="121" spans="2:3" ht="12.75">
      <c r="B121" s="1190"/>
      <c r="C121" s="1190"/>
    </row>
    <row r="122" spans="2:3" ht="12.75">
      <c r="B122" s="1190"/>
      <c r="C122" s="1190"/>
    </row>
    <row r="123" spans="2:3" ht="12.75">
      <c r="B123" s="1190"/>
      <c r="C123" s="1190"/>
    </row>
    <row r="124" spans="2:3" ht="12.75">
      <c r="B124" s="1190"/>
      <c r="C124" s="1190"/>
    </row>
    <row r="125" spans="2:3" ht="12.75">
      <c r="B125" s="1190"/>
      <c r="C125" s="1190"/>
    </row>
    <row r="126" spans="2:3" ht="12.75">
      <c r="B126" s="1190"/>
      <c r="C126" s="1190"/>
    </row>
    <row r="127" spans="2:3" ht="12.75">
      <c r="B127" s="1190"/>
      <c r="C127" s="1190"/>
    </row>
    <row r="128" spans="2:3" ht="12.75">
      <c r="B128" s="1190"/>
      <c r="C128" s="1190"/>
    </row>
    <row r="129" spans="2:3" ht="12.75">
      <c r="B129" s="1190"/>
      <c r="C129" s="1190"/>
    </row>
    <row r="130" spans="2:3" ht="12.75">
      <c r="B130" s="1190"/>
      <c r="C130" s="1190"/>
    </row>
    <row r="131" spans="2:3" ht="12.75">
      <c r="B131" s="1190"/>
      <c r="C131" s="1190"/>
    </row>
    <row r="132" spans="2:3" ht="12.75">
      <c r="B132" s="1190"/>
      <c r="C132" s="1190"/>
    </row>
  </sheetData>
  <sheetProtection/>
  <mergeCells count="12">
    <mergeCell ref="A1:I1"/>
    <mergeCell ref="A2:I2"/>
    <mergeCell ref="A3:I3"/>
    <mergeCell ref="A5:I5"/>
    <mergeCell ref="A6:I6"/>
    <mergeCell ref="A8:C8"/>
    <mergeCell ref="A9:C9"/>
    <mergeCell ref="A66:S66"/>
    <mergeCell ref="A70:C70"/>
    <mergeCell ref="A71:C71"/>
    <mergeCell ref="A67:S67"/>
    <mergeCell ref="A68:S68"/>
  </mergeCells>
  <printOptions horizontalCentered="1"/>
  <pageMargins left="0.25" right="0.25" top="1" bottom="1" header="0.5" footer="0.5"/>
  <pageSetup fitToHeight="1" fitToWidth="1" horizontalDpi="600" verticalDpi="600" orientation="landscape" scale="78" r:id="rId1"/>
</worksheet>
</file>

<file path=xl/worksheets/sheet16.xml><?xml version="1.0" encoding="utf-8"?>
<worksheet xmlns="http://schemas.openxmlformats.org/spreadsheetml/2006/main" xmlns:r="http://schemas.openxmlformats.org/officeDocument/2006/relationships">
  <dimension ref="A1:P23"/>
  <sheetViews>
    <sheetView zoomScalePageLayoutView="0" workbookViewId="0" topLeftCell="B1">
      <selection activeCell="A1" sqref="A1:O1"/>
    </sheetView>
  </sheetViews>
  <sheetFormatPr defaultColWidth="9.421875" defaultRowHeight="12.75"/>
  <cols>
    <col min="1" max="1" width="13.140625" style="1232" hidden="1" customWidth="1"/>
    <col min="2" max="2" width="8.00390625" style="1232" customWidth="1"/>
    <col min="3" max="14" width="6.28125" style="1228" customWidth="1"/>
    <col min="15" max="15" width="7.421875" style="1232" bestFit="1" customWidth="1"/>
    <col min="16" max="16384" width="9.421875" style="1228" customWidth="1"/>
  </cols>
  <sheetData>
    <row r="1" spans="1:15" ht="12.75">
      <c r="A1" s="1586" t="s">
        <v>1169</v>
      </c>
      <c r="B1" s="1586"/>
      <c r="C1" s="1586"/>
      <c r="D1" s="1586"/>
      <c r="E1" s="1586"/>
      <c r="F1" s="1586"/>
      <c r="G1" s="1586"/>
      <c r="H1" s="1586"/>
      <c r="I1" s="1586"/>
      <c r="J1" s="1586"/>
      <c r="K1" s="1586"/>
      <c r="L1" s="1586"/>
      <c r="M1" s="1586"/>
      <c r="N1" s="1586"/>
      <c r="O1" s="1586"/>
    </row>
    <row r="2" spans="1:15" ht="18.75">
      <c r="A2" s="1609" t="s">
        <v>226</v>
      </c>
      <c r="B2" s="1609"/>
      <c r="C2" s="1609"/>
      <c r="D2" s="1609"/>
      <c r="E2" s="1609"/>
      <c r="F2" s="1609"/>
      <c r="G2" s="1609"/>
      <c r="H2" s="1609"/>
      <c r="I2" s="1609"/>
      <c r="J2" s="1609"/>
      <c r="K2" s="1609"/>
      <c r="L2" s="1609"/>
      <c r="M2" s="1609"/>
      <c r="N2" s="1609"/>
      <c r="O2" s="1609"/>
    </row>
    <row r="3" spans="1:15" ht="12.75" hidden="1">
      <c r="A3" s="152"/>
      <c r="B3" s="152"/>
      <c r="C3" s="1067"/>
      <c r="D3" s="1229"/>
      <c r="E3" s="1229"/>
      <c r="F3" s="1229"/>
      <c r="G3" s="1067"/>
      <c r="H3" s="1067"/>
      <c r="I3" s="1067"/>
      <c r="J3" s="1067"/>
      <c r="K3" s="1067"/>
      <c r="L3" s="1067"/>
      <c r="M3" s="1067"/>
      <c r="N3" s="1067"/>
      <c r="O3" s="152"/>
    </row>
    <row r="4" spans="1:15" ht="13.5" thickBot="1">
      <c r="A4" s="152"/>
      <c r="B4" s="152"/>
      <c r="C4" s="1067"/>
      <c r="D4" s="1067"/>
      <c r="E4" s="1067"/>
      <c r="F4" s="1067"/>
      <c r="G4" s="1067"/>
      <c r="H4" s="1067"/>
      <c r="I4" s="1067"/>
      <c r="J4" s="1067"/>
      <c r="K4" s="1067"/>
      <c r="L4" s="1229"/>
      <c r="M4" s="1067"/>
      <c r="N4" s="1067"/>
      <c r="O4" s="1230" t="s">
        <v>227</v>
      </c>
    </row>
    <row r="5" spans="1:15" s="1232" customFormat="1" ht="12.75">
      <c r="A5" s="1623" t="s">
        <v>228</v>
      </c>
      <c r="B5" s="1000"/>
      <c r="C5" s="1625" t="s">
        <v>1192</v>
      </c>
      <c r="D5" s="1625"/>
      <c r="E5" s="1625"/>
      <c r="F5" s="1625"/>
      <c r="G5" s="1625"/>
      <c r="H5" s="1625"/>
      <c r="I5" s="1625"/>
      <c r="J5" s="1625"/>
      <c r="K5" s="1625"/>
      <c r="L5" s="1625"/>
      <c r="M5" s="1625"/>
      <c r="N5" s="1626"/>
      <c r="O5" s="1231" t="s">
        <v>3</v>
      </c>
    </row>
    <row r="6" spans="1:15" s="1232" customFormat="1" ht="12.75">
      <c r="A6" s="1624"/>
      <c r="B6" s="997" t="s">
        <v>228</v>
      </c>
      <c r="C6" s="1233" t="s">
        <v>761</v>
      </c>
      <c r="D6" s="1234" t="s">
        <v>1100</v>
      </c>
      <c r="E6" s="1234" t="s">
        <v>1101</v>
      </c>
      <c r="F6" s="1234" t="s">
        <v>1102</v>
      </c>
      <c r="G6" s="1234" t="s">
        <v>1103</v>
      </c>
      <c r="H6" s="1234" t="s">
        <v>1104</v>
      </c>
      <c r="I6" s="1234" t="s">
        <v>1105</v>
      </c>
      <c r="J6" s="1234" t="s">
        <v>1106</v>
      </c>
      <c r="K6" s="1234" t="s">
        <v>1107</v>
      </c>
      <c r="L6" s="1234" t="s">
        <v>1108</v>
      </c>
      <c r="M6" s="1234" t="s">
        <v>1199</v>
      </c>
      <c r="N6" s="260" t="s">
        <v>1200</v>
      </c>
      <c r="O6" s="261" t="s">
        <v>962</v>
      </c>
    </row>
    <row r="7" spans="1:15" ht="15" customHeight="1">
      <c r="A7" s="1235" t="s">
        <v>229</v>
      </c>
      <c r="B7" s="1236" t="s">
        <v>230</v>
      </c>
      <c r="C7" s="1237">
        <v>8.43</v>
      </c>
      <c r="D7" s="1237">
        <v>8.78</v>
      </c>
      <c r="E7" s="1237">
        <v>8.84</v>
      </c>
      <c r="F7" s="1237">
        <v>8.7</v>
      </c>
      <c r="G7" s="1237">
        <v>8.82</v>
      </c>
      <c r="H7" s="1237">
        <v>8.93</v>
      </c>
      <c r="I7" s="1237">
        <v>9.33</v>
      </c>
      <c r="J7" s="1237">
        <v>9.56</v>
      </c>
      <c r="K7" s="1237">
        <v>9.6</v>
      </c>
      <c r="L7" s="1237">
        <v>9.64</v>
      </c>
      <c r="M7" s="1237">
        <v>9.59</v>
      </c>
      <c r="N7" s="1237">
        <v>9.64</v>
      </c>
      <c r="O7" s="1238">
        <v>9.24</v>
      </c>
    </row>
    <row r="8" spans="1:15" ht="15" customHeight="1">
      <c r="A8" s="1235" t="s">
        <v>231</v>
      </c>
      <c r="B8" s="1236" t="s">
        <v>232</v>
      </c>
      <c r="C8" s="1237">
        <v>10.17</v>
      </c>
      <c r="D8" s="1237">
        <v>10.45</v>
      </c>
      <c r="E8" s="1237">
        <v>12.17</v>
      </c>
      <c r="F8" s="1237">
        <v>11.68</v>
      </c>
      <c r="G8" s="1237">
        <v>12.03</v>
      </c>
      <c r="H8" s="1237">
        <v>12.36</v>
      </c>
      <c r="I8" s="1237">
        <v>12.57</v>
      </c>
      <c r="J8" s="1237">
        <v>12.43</v>
      </c>
      <c r="K8" s="1237">
        <v>11.3</v>
      </c>
      <c r="L8" s="1237">
        <v>9.56</v>
      </c>
      <c r="M8" s="1237">
        <v>11.28</v>
      </c>
      <c r="N8" s="1237">
        <v>11.92</v>
      </c>
      <c r="O8" s="1239">
        <v>11.34</v>
      </c>
    </row>
    <row r="9" spans="1:15" ht="15" customHeight="1">
      <c r="A9" s="1235" t="s">
        <v>233</v>
      </c>
      <c r="B9" s="1236" t="s">
        <v>234</v>
      </c>
      <c r="C9" s="1237">
        <v>8.49</v>
      </c>
      <c r="D9" s="1237">
        <v>5.94</v>
      </c>
      <c r="E9" s="1237">
        <v>7.24</v>
      </c>
      <c r="F9" s="1237">
        <v>8.74</v>
      </c>
      <c r="G9" s="1237">
        <v>6.05</v>
      </c>
      <c r="H9" s="1237">
        <v>3.93</v>
      </c>
      <c r="I9" s="1237">
        <v>7.57</v>
      </c>
      <c r="J9" s="1237">
        <v>7.56</v>
      </c>
      <c r="K9" s="1237">
        <v>6.38</v>
      </c>
      <c r="L9" s="1237">
        <v>4.93</v>
      </c>
      <c r="M9" s="1237">
        <v>5.31</v>
      </c>
      <c r="N9" s="1237">
        <v>6.01</v>
      </c>
      <c r="O9" s="1239">
        <v>6.5</v>
      </c>
    </row>
    <row r="10" spans="1:15" ht="15" customHeight="1">
      <c r="A10" s="1235" t="s">
        <v>235</v>
      </c>
      <c r="B10" s="1236" t="s">
        <v>236</v>
      </c>
      <c r="C10" s="1237">
        <v>6.36</v>
      </c>
      <c r="D10" s="1237">
        <v>6.26</v>
      </c>
      <c r="E10" s="1237">
        <v>6.54</v>
      </c>
      <c r="F10" s="1237">
        <v>7.02</v>
      </c>
      <c r="G10" s="1237">
        <v>6.91</v>
      </c>
      <c r="H10" s="1237">
        <v>6.99</v>
      </c>
      <c r="I10" s="1237">
        <v>7.38</v>
      </c>
      <c r="J10" s="1237">
        <v>7.97</v>
      </c>
      <c r="K10" s="1237">
        <v>8.12</v>
      </c>
      <c r="L10" s="1237">
        <v>7.94</v>
      </c>
      <c r="M10" s="1237">
        <v>7.89</v>
      </c>
      <c r="N10" s="1237">
        <v>8.33</v>
      </c>
      <c r="O10" s="1239">
        <v>7.35</v>
      </c>
    </row>
    <row r="11" spans="1:15" ht="15" customHeight="1">
      <c r="A11" s="1235" t="s">
        <v>237</v>
      </c>
      <c r="B11" s="1236" t="s">
        <v>238</v>
      </c>
      <c r="C11" s="1237">
        <v>8.34</v>
      </c>
      <c r="D11" s="1237">
        <v>8.61</v>
      </c>
      <c r="E11" s="1237">
        <v>8.78</v>
      </c>
      <c r="F11" s="1237">
        <v>9.14</v>
      </c>
      <c r="G11" s="1237">
        <v>9.69</v>
      </c>
      <c r="H11" s="1237">
        <v>11.83</v>
      </c>
      <c r="I11" s="1237">
        <v>12.68</v>
      </c>
      <c r="J11" s="1237">
        <v>12.21</v>
      </c>
      <c r="K11" s="1237">
        <v>10.93</v>
      </c>
      <c r="L11" s="1237">
        <v>12.7</v>
      </c>
      <c r="M11" s="1237">
        <v>12.88</v>
      </c>
      <c r="N11" s="1237">
        <v>12.66</v>
      </c>
      <c r="O11" s="1239">
        <v>10.93</v>
      </c>
    </row>
    <row r="12" spans="1:15" ht="15" customHeight="1">
      <c r="A12" s="1235" t="s">
        <v>239</v>
      </c>
      <c r="B12" s="1236" t="s">
        <v>240</v>
      </c>
      <c r="C12" s="1237">
        <v>12.180580266567938</v>
      </c>
      <c r="D12" s="1237">
        <v>11.753995135135135</v>
      </c>
      <c r="E12" s="1237">
        <v>11.43</v>
      </c>
      <c r="F12" s="1237">
        <v>11.62647106257875</v>
      </c>
      <c r="G12" s="1237">
        <v>11.507426486486487</v>
      </c>
      <c r="H12" s="1237">
        <v>11.47</v>
      </c>
      <c r="I12" s="1237">
        <v>11.624515713784637</v>
      </c>
      <c r="J12" s="1237">
        <v>10.994226486486486</v>
      </c>
      <c r="K12" s="1237">
        <v>9.76545743647647</v>
      </c>
      <c r="L12" s="1237">
        <v>8.51255915744377</v>
      </c>
      <c r="M12" s="1237">
        <v>6.032429189189189</v>
      </c>
      <c r="N12" s="1237">
        <v>5.6191894558599635</v>
      </c>
      <c r="O12" s="1239">
        <v>10.22055196436712</v>
      </c>
    </row>
    <row r="13" spans="1:15" ht="15" customHeight="1">
      <c r="A13" s="1235" t="s">
        <v>241</v>
      </c>
      <c r="B13" s="1236" t="s">
        <v>242</v>
      </c>
      <c r="C13" s="1237">
        <v>4.868429567408652</v>
      </c>
      <c r="D13" s="1237">
        <v>3.3598782967250815</v>
      </c>
      <c r="E13" s="1237">
        <v>3.8128924099661266</v>
      </c>
      <c r="F13" s="1237">
        <v>3.358146871062578</v>
      </c>
      <c r="G13" s="1237">
        <v>2.630800540540541</v>
      </c>
      <c r="H13" s="1237">
        <v>2.7138949166740067</v>
      </c>
      <c r="I13" s="1237">
        <v>3.9024395212095753</v>
      </c>
      <c r="J13" s="1237">
        <v>4.0046837837837845</v>
      </c>
      <c r="K13" s="1237">
        <v>4.168231948270435</v>
      </c>
      <c r="L13" s="1237">
        <v>3.4432686832740216</v>
      </c>
      <c r="M13" s="1237">
        <v>3.2424281081081077</v>
      </c>
      <c r="N13" s="1237">
        <v>2.8717697704892062</v>
      </c>
      <c r="O13" s="1239">
        <v>3.5174291324677225</v>
      </c>
    </row>
    <row r="14" spans="1:15" ht="15" customHeight="1">
      <c r="A14" s="1235" t="s">
        <v>243</v>
      </c>
      <c r="B14" s="1236" t="s">
        <v>244</v>
      </c>
      <c r="C14" s="1237">
        <v>1.6129035699286014</v>
      </c>
      <c r="D14" s="1237">
        <v>0.89907419712949</v>
      </c>
      <c r="E14" s="1237">
        <v>0.846207755463706</v>
      </c>
      <c r="F14" s="1237">
        <v>2.879197306069458</v>
      </c>
      <c r="G14" s="1237">
        <v>3.2362716517326144</v>
      </c>
      <c r="H14" s="1237">
        <v>3.288953117353205</v>
      </c>
      <c r="I14" s="1237">
        <v>1.6134097188476224</v>
      </c>
      <c r="J14" s="1237">
        <v>1.2147113333333335</v>
      </c>
      <c r="K14" s="1237">
        <v>2.1575733145895724</v>
      </c>
      <c r="L14" s="1237">
        <v>3.090519992960225</v>
      </c>
      <c r="M14" s="1237">
        <v>3.3535156756756757</v>
      </c>
      <c r="N14" s="1237">
        <v>3.3197895928330032</v>
      </c>
      <c r="O14" s="1239">
        <v>2.3316103563160104</v>
      </c>
    </row>
    <row r="15" spans="1:15" ht="15" customHeight="1">
      <c r="A15" s="1235" t="s">
        <v>245</v>
      </c>
      <c r="B15" s="1236" t="s">
        <v>246</v>
      </c>
      <c r="C15" s="1237">
        <v>3.3968185352308224</v>
      </c>
      <c r="D15" s="1237">
        <v>2.895359281579573</v>
      </c>
      <c r="E15" s="1237">
        <v>3.4084731132075468</v>
      </c>
      <c r="F15" s="1237">
        <v>4.093331220329517</v>
      </c>
      <c r="G15" s="1237">
        <v>3.994682751045284</v>
      </c>
      <c r="H15" s="1237">
        <v>4.440908264329805</v>
      </c>
      <c r="I15" s="1237">
        <v>5.164051891704268</v>
      </c>
      <c r="J15" s="1237">
        <v>5.596070322580646</v>
      </c>
      <c r="K15" s="1237">
        <v>5.456351824840063</v>
      </c>
      <c r="L15" s="1237">
        <v>5.726184461067665</v>
      </c>
      <c r="M15" s="1237">
        <v>5.46250458618313</v>
      </c>
      <c r="N15" s="1237">
        <v>5.360435168115558</v>
      </c>
      <c r="O15" s="1239">
        <v>4.662800140488818</v>
      </c>
    </row>
    <row r="16" spans="1:15" ht="15" customHeight="1">
      <c r="A16" s="1235" t="s">
        <v>247</v>
      </c>
      <c r="B16" s="1236" t="s">
        <v>248</v>
      </c>
      <c r="C16" s="1237">
        <v>5.425047309961818</v>
      </c>
      <c r="D16" s="1237">
        <v>5.222550591166958</v>
      </c>
      <c r="E16" s="1237">
        <v>4.872020754716981</v>
      </c>
      <c r="F16" s="1237">
        <v>5.242749264705882</v>
      </c>
      <c r="G16" s="1237">
        <v>5.304209852404553</v>
      </c>
      <c r="H16" s="1237">
        <v>5.26434765889847</v>
      </c>
      <c r="I16" s="1237">
        <v>5.170746858729607</v>
      </c>
      <c r="J16" s="1237">
        <v>4.551349535702849</v>
      </c>
      <c r="K16" s="1237">
        <v>3.871767249497724</v>
      </c>
      <c r="L16" s="1237">
        <v>4.674502013189865</v>
      </c>
      <c r="M16" s="1237">
        <v>4.940809824561403</v>
      </c>
      <c r="N16" s="1237">
        <v>4.9510305534645385</v>
      </c>
      <c r="O16" s="1239">
        <v>4.9643167763801666</v>
      </c>
    </row>
    <row r="17" spans="1:15" ht="15" customHeight="1">
      <c r="A17" s="1235" t="s">
        <v>249</v>
      </c>
      <c r="B17" s="1236" t="s">
        <v>250</v>
      </c>
      <c r="C17" s="1237">
        <v>4.775216950572465</v>
      </c>
      <c r="D17" s="1237">
        <v>3.77765162028212</v>
      </c>
      <c r="E17" s="1237">
        <v>4.663893382237086</v>
      </c>
      <c r="F17" s="1237">
        <v>4.9555454448777025</v>
      </c>
      <c r="G17" s="1237">
        <v>4.953859860574043</v>
      </c>
      <c r="H17" s="1237">
        <v>4.846119482616302</v>
      </c>
      <c r="I17" s="1237">
        <v>5.187522395978776</v>
      </c>
      <c r="J17" s="1237">
        <v>5.385691068024617</v>
      </c>
      <c r="K17" s="1237">
        <v>5.052342023311288</v>
      </c>
      <c r="L17" s="1237">
        <v>4.859117983803406</v>
      </c>
      <c r="M17" s="1237">
        <v>4.519417635205055</v>
      </c>
      <c r="N17" s="1237">
        <v>3.780621060673431</v>
      </c>
      <c r="O17" s="1239">
        <v>4.708875790310837</v>
      </c>
    </row>
    <row r="18" spans="1:16" ht="15" customHeight="1">
      <c r="A18" s="1235" t="s">
        <v>251</v>
      </c>
      <c r="B18" s="1236" t="s">
        <v>252</v>
      </c>
      <c r="C18" s="1237">
        <v>3.41748440269408</v>
      </c>
      <c r="D18" s="1237">
        <v>3.4932778280050107</v>
      </c>
      <c r="E18" s="1237">
        <v>3.5961985600462625</v>
      </c>
      <c r="F18" s="1237">
        <v>4.02602993577213</v>
      </c>
      <c r="G18" s="1237">
        <v>3.7520925058548005</v>
      </c>
      <c r="H18" s="1237">
        <v>4.10236892545691</v>
      </c>
      <c r="I18" s="1237">
        <v>4.0122495923431405</v>
      </c>
      <c r="J18" s="1237">
        <v>3.906800049016938</v>
      </c>
      <c r="K18" s="1237">
        <v>4.055525032860332</v>
      </c>
      <c r="L18" s="1237">
        <v>2.911661630829377</v>
      </c>
      <c r="M18" s="1237">
        <v>1.6678396383639233</v>
      </c>
      <c r="N18" s="1237">
        <v>2.9805422437758247</v>
      </c>
      <c r="O18" s="1239">
        <v>3.4814174393084554</v>
      </c>
      <c r="P18" s="1240"/>
    </row>
    <row r="19" spans="1:15" ht="15" customHeight="1">
      <c r="A19" s="1241" t="s">
        <v>253</v>
      </c>
      <c r="B19" s="1242" t="s">
        <v>81</v>
      </c>
      <c r="C19" s="1237">
        <v>4.027662566465792</v>
      </c>
      <c r="D19" s="1237">
        <v>3.6609049773755653</v>
      </c>
      <c r="E19" s="1237">
        <v>3.701351713395639</v>
      </c>
      <c r="F19" s="1237">
        <v>3.676631343283582</v>
      </c>
      <c r="G19" s="1237">
        <v>3.850785333333333</v>
      </c>
      <c r="H19" s="1237">
        <v>3.9490213213213217</v>
      </c>
      <c r="I19" s="1237">
        <v>3.940556451612903</v>
      </c>
      <c r="J19" s="1237">
        <v>3.8080159420289847</v>
      </c>
      <c r="K19" s="1237">
        <v>1.6973710622710623</v>
      </c>
      <c r="L19" s="1237">
        <v>0.7020408450704225</v>
      </c>
      <c r="M19" s="1237">
        <v>0.8240442028985507</v>
      </c>
      <c r="N19" s="1237">
        <v>1.4706548192771083</v>
      </c>
      <c r="O19" s="1239">
        <v>2.929587760230834</v>
      </c>
    </row>
    <row r="20" spans="1:16" ht="15" customHeight="1">
      <c r="A20" s="1235" t="s">
        <v>254</v>
      </c>
      <c r="B20" s="1236" t="s">
        <v>59</v>
      </c>
      <c r="C20" s="1237">
        <v>0.6176727272727273</v>
      </c>
      <c r="D20" s="1237">
        <v>0.629863076923077</v>
      </c>
      <c r="E20" s="1237">
        <v>1.3400342756183745</v>
      </c>
      <c r="F20" s="1237">
        <v>1.9721844155844157</v>
      </c>
      <c r="G20" s="1237">
        <v>2.401290153846154</v>
      </c>
      <c r="H20" s="1237">
        <v>2.080350530035336</v>
      </c>
      <c r="I20" s="1237">
        <v>2.3784652173913043</v>
      </c>
      <c r="J20" s="1237">
        <v>2.9391873188405797</v>
      </c>
      <c r="K20" s="1237">
        <v>3.109814156626506</v>
      </c>
      <c r="L20" s="1237">
        <v>3.6963909090909097</v>
      </c>
      <c r="M20" s="1237">
        <v>3.8208818461538465</v>
      </c>
      <c r="N20" s="1237">
        <v>3.939815901060071</v>
      </c>
      <c r="O20" s="1239">
        <v>2.4576696244599545</v>
      </c>
      <c r="P20" s="1240"/>
    </row>
    <row r="21" spans="1:15" s="1067" customFormat="1" ht="15" customHeight="1">
      <c r="A21" s="1243" t="s">
        <v>255</v>
      </c>
      <c r="B21" s="1244" t="s">
        <v>758</v>
      </c>
      <c r="C21" s="1237">
        <v>2.2590185714285718</v>
      </c>
      <c r="D21" s="1237">
        <v>3.3845412060301507</v>
      </c>
      <c r="E21" s="1237">
        <v>3.102005803571429</v>
      </c>
      <c r="F21" s="1237">
        <v>2.687988475836431</v>
      </c>
      <c r="G21" s="1237">
        <v>2.1998130653266332</v>
      </c>
      <c r="H21" s="1237">
        <v>2.4648049469964666</v>
      </c>
      <c r="I21" s="1237">
        <v>2.2032</v>
      </c>
      <c r="J21" s="1237">
        <v>2.651</v>
      </c>
      <c r="K21" s="1237">
        <v>2.8861</v>
      </c>
      <c r="L21" s="1237">
        <v>3.6293</v>
      </c>
      <c r="M21" s="1237">
        <v>3.3082</v>
      </c>
      <c r="N21" s="1237">
        <v>3.2485</v>
      </c>
      <c r="O21" s="1239">
        <v>2.8427</v>
      </c>
    </row>
    <row r="22" spans="1:15" s="1250" customFormat="1" ht="15" customHeight="1">
      <c r="A22" s="1245" t="s">
        <v>255</v>
      </c>
      <c r="B22" s="1246" t="s">
        <v>759</v>
      </c>
      <c r="C22" s="1247">
        <v>2.9887</v>
      </c>
      <c r="D22" s="1237">
        <v>2.7829</v>
      </c>
      <c r="E22" s="1237">
        <v>2.5369</v>
      </c>
      <c r="F22" s="1237">
        <v>2.1101</v>
      </c>
      <c r="G22" s="1237">
        <v>1.9827</v>
      </c>
      <c r="H22" s="1237">
        <v>2.6703</v>
      </c>
      <c r="I22" s="1237">
        <v>2.5963603174603174</v>
      </c>
      <c r="J22" s="1237">
        <v>2.3605678095238094</v>
      </c>
      <c r="K22" s="1237">
        <v>1.8496</v>
      </c>
      <c r="L22" s="1237">
        <v>2.4269</v>
      </c>
      <c r="M22" s="1237">
        <v>2.1681</v>
      </c>
      <c r="N22" s="1248">
        <v>2.7651367875647668</v>
      </c>
      <c r="O22" s="1249">
        <v>2.4216334168057867</v>
      </c>
    </row>
    <row r="23" spans="1:15" s="1258" customFormat="1" ht="15" customHeight="1" thickBot="1">
      <c r="A23" s="1251" t="s">
        <v>255</v>
      </c>
      <c r="B23" s="1252" t="s">
        <v>1217</v>
      </c>
      <c r="C23" s="1253">
        <v>4.2514</v>
      </c>
      <c r="D23" s="1254">
        <v>2.1419</v>
      </c>
      <c r="E23" s="1255">
        <v>2.3486</v>
      </c>
      <c r="F23" s="1255">
        <v>3.0267</v>
      </c>
      <c r="G23" s="1255">
        <v>3.5927</v>
      </c>
      <c r="H23" s="1255">
        <v>3.8637</v>
      </c>
      <c r="I23" s="1254">
        <v>5.7924</v>
      </c>
      <c r="J23" s="1254">
        <v>5.5404</v>
      </c>
      <c r="K23" s="1254">
        <v>4.0699</v>
      </c>
      <c r="L23" s="1254">
        <v>5.32</v>
      </c>
      <c r="M23" s="1254"/>
      <c r="N23" s="1256"/>
      <c r="O23" s="1257">
        <v>3.328975</v>
      </c>
    </row>
  </sheetData>
  <sheetProtection/>
  <mergeCells count="4">
    <mergeCell ref="A1:O1"/>
    <mergeCell ref="A2:O2"/>
    <mergeCell ref="A5:A6"/>
    <mergeCell ref="C5:N5"/>
  </mergeCells>
  <printOptions horizontalCentered="1"/>
  <pageMargins left="0.75" right="0.75" top="1" bottom="1" header="0.5" footer="0.5"/>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O28"/>
  <sheetViews>
    <sheetView zoomScalePageLayoutView="0" workbookViewId="0" topLeftCell="B1">
      <selection activeCell="A1" sqref="A1:O1"/>
    </sheetView>
  </sheetViews>
  <sheetFormatPr defaultColWidth="9.421875" defaultRowHeight="12.75"/>
  <cols>
    <col min="1" max="1" width="9.28125" style="1260" hidden="1" customWidth="1"/>
    <col min="2" max="2" width="7.8515625" style="1260" customWidth="1"/>
    <col min="3" max="13" width="5.28125" style="1259" customWidth="1"/>
    <col min="14" max="14" width="6.28125" style="1259" customWidth="1"/>
    <col min="15" max="15" width="8.00390625" style="1260" customWidth="1"/>
    <col min="16" max="16384" width="9.421875" style="1259" customWidth="1"/>
  </cols>
  <sheetData>
    <row r="1" spans="1:15" ht="12.75">
      <c r="A1" s="1586" t="s">
        <v>1215</v>
      </c>
      <c r="B1" s="1586"/>
      <c r="C1" s="1586"/>
      <c r="D1" s="1586"/>
      <c r="E1" s="1586"/>
      <c r="F1" s="1586"/>
      <c r="G1" s="1586"/>
      <c r="H1" s="1586"/>
      <c r="I1" s="1586"/>
      <c r="J1" s="1586"/>
      <c r="K1" s="1586"/>
      <c r="L1" s="1586"/>
      <c r="M1" s="1586"/>
      <c r="N1" s="1586"/>
      <c r="O1" s="1586"/>
    </row>
    <row r="2" spans="1:15" ht="18.75">
      <c r="A2" s="1609" t="s">
        <v>256</v>
      </c>
      <c r="B2" s="1609"/>
      <c r="C2" s="1609"/>
      <c r="D2" s="1609"/>
      <c r="E2" s="1609"/>
      <c r="F2" s="1609"/>
      <c r="G2" s="1609"/>
      <c r="H2" s="1609"/>
      <c r="I2" s="1609"/>
      <c r="J2" s="1609"/>
      <c r="K2" s="1609"/>
      <c r="L2" s="1609"/>
      <c r="M2" s="1609"/>
      <c r="N2" s="1609"/>
      <c r="O2" s="1609"/>
    </row>
    <row r="3" spans="1:15" ht="12.75" hidden="1">
      <c r="A3" s="152"/>
      <c r="B3" s="152"/>
      <c r="C3" s="1067"/>
      <c r="D3" s="1229"/>
      <c r="E3" s="1229"/>
      <c r="F3" s="1229"/>
      <c r="G3" s="1067"/>
      <c r="H3" s="1067"/>
      <c r="I3" s="1067"/>
      <c r="J3" s="1067"/>
      <c r="K3" s="1067"/>
      <c r="L3" s="1067"/>
      <c r="M3" s="1067"/>
      <c r="N3" s="1067"/>
      <c r="O3" s="152"/>
    </row>
    <row r="4" spans="1:15" ht="13.5" thickBot="1">
      <c r="A4" s="152"/>
      <c r="B4" s="152"/>
      <c r="C4" s="1067"/>
      <c r="D4" s="1067"/>
      <c r="E4" s="1067"/>
      <c r="F4" s="1067"/>
      <c r="G4" s="1067"/>
      <c r="H4" s="1067"/>
      <c r="I4" s="1067"/>
      <c r="J4" s="1067"/>
      <c r="K4" s="1067"/>
      <c r="L4" s="1229"/>
      <c r="M4" s="1067"/>
      <c r="N4" s="1067"/>
      <c r="O4" s="1230" t="s">
        <v>227</v>
      </c>
    </row>
    <row r="5" spans="1:15" s="1260" customFormat="1" ht="12.75">
      <c r="A5" s="1627" t="s">
        <v>228</v>
      </c>
      <c r="B5" s="1629" t="s">
        <v>228</v>
      </c>
      <c r="C5" s="1631" t="s">
        <v>1192</v>
      </c>
      <c r="D5" s="1625"/>
      <c r="E5" s="1625"/>
      <c r="F5" s="1625"/>
      <c r="G5" s="1625"/>
      <c r="H5" s="1625"/>
      <c r="I5" s="1625"/>
      <c r="J5" s="1625"/>
      <c r="K5" s="1625"/>
      <c r="L5" s="1625"/>
      <c r="M5" s="1625"/>
      <c r="N5" s="1626"/>
      <c r="O5" s="1231" t="s">
        <v>3</v>
      </c>
    </row>
    <row r="6" spans="1:15" s="1260" customFormat="1" ht="12.75">
      <c r="A6" s="1628"/>
      <c r="B6" s="1630"/>
      <c r="C6" s="1261" t="s">
        <v>761</v>
      </c>
      <c r="D6" s="1234" t="s">
        <v>1100</v>
      </c>
      <c r="E6" s="1234" t="s">
        <v>1101</v>
      </c>
      <c r="F6" s="1234" t="s">
        <v>1102</v>
      </c>
      <c r="G6" s="1234" t="s">
        <v>1103</v>
      </c>
      <c r="H6" s="1234" t="s">
        <v>1104</v>
      </c>
      <c r="I6" s="1234" t="s">
        <v>1105</v>
      </c>
      <c r="J6" s="1234" t="s">
        <v>1106</v>
      </c>
      <c r="K6" s="1234" t="s">
        <v>1107</v>
      </c>
      <c r="L6" s="1234" t="s">
        <v>1108</v>
      </c>
      <c r="M6" s="1234" t="s">
        <v>1199</v>
      </c>
      <c r="N6" s="260" t="s">
        <v>1200</v>
      </c>
      <c r="O6" s="261" t="s">
        <v>962</v>
      </c>
    </row>
    <row r="7" spans="1:15" ht="15.75" customHeight="1">
      <c r="A7" s="1262" t="s">
        <v>239</v>
      </c>
      <c r="B7" s="1236" t="s">
        <v>240</v>
      </c>
      <c r="C7" s="1263" t="s">
        <v>1395</v>
      </c>
      <c r="D7" s="1264" t="s">
        <v>1395</v>
      </c>
      <c r="E7" s="1264" t="s">
        <v>1395</v>
      </c>
      <c r="F7" s="1264" t="s">
        <v>1395</v>
      </c>
      <c r="G7" s="1264" t="s">
        <v>1395</v>
      </c>
      <c r="H7" s="1237">
        <v>11.9631</v>
      </c>
      <c r="I7" s="1264" t="s">
        <v>1395</v>
      </c>
      <c r="J7" s="1264" t="s">
        <v>1395</v>
      </c>
      <c r="K7" s="1237">
        <v>10.5283</v>
      </c>
      <c r="L7" s="1264" t="s">
        <v>1395</v>
      </c>
      <c r="M7" s="1237">
        <v>8.9766</v>
      </c>
      <c r="N7" s="1265" t="s">
        <v>1395</v>
      </c>
      <c r="O7" s="1377">
        <v>10.344</v>
      </c>
    </row>
    <row r="8" spans="1:15" ht="15.75" customHeight="1">
      <c r="A8" s="1262" t="s">
        <v>241</v>
      </c>
      <c r="B8" s="1236" t="s">
        <v>242</v>
      </c>
      <c r="C8" s="1263" t="s">
        <v>1395</v>
      </c>
      <c r="D8" s="1264" t="s">
        <v>1395</v>
      </c>
      <c r="E8" s="1264" t="s">
        <v>1395</v>
      </c>
      <c r="F8" s="1264" t="s">
        <v>1395</v>
      </c>
      <c r="G8" s="1264" t="s">
        <v>1395</v>
      </c>
      <c r="H8" s="1237">
        <v>6.3049</v>
      </c>
      <c r="I8" s="1264" t="s">
        <v>1395</v>
      </c>
      <c r="J8" s="1264" t="s">
        <v>1395</v>
      </c>
      <c r="K8" s="1237">
        <v>7.2517</v>
      </c>
      <c r="L8" s="1264" t="s">
        <v>1395</v>
      </c>
      <c r="M8" s="1237">
        <v>6.9928</v>
      </c>
      <c r="N8" s="1265" t="s">
        <v>1395</v>
      </c>
      <c r="O8" s="1377">
        <v>6.8624</v>
      </c>
    </row>
    <row r="9" spans="1:15" ht="15.75" customHeight="1">
      <c r="A9" s="1262" t="s">
        <v>243</v>
      </c>
      <c r="B9" s="1236" t="s">
        <v>244</v>
      </c>
      <c r="C9" s="1263" t="s">
        <v>1395</v>
      </c>
      <c r="D9" s="1264" t="s">
        <v>1395</v>
      </c>
      <c r="E9" s="1264" t="s">
        <v>1395</v>
      </c>
      <c r="F9" s="1264" t="s">
        <v>1395</v>
      </c>
      <c r="G9" s="1264" t="s">
        <v>1395</v>
      </c>
      <c r="H9" s="1264" t="s">
        <v>1395</v>
      </c>
      <c r="I9" s="1264" t="s">
        <v>1395</v>
      </c>
      <c r="J9" s="1264" t="s">
        <v>1395</v>
      </c>
      <c r="K9" s="1237">
        <v>4.9129</v>
      </c>
      <c r="L9" s="1237">
        <v>5.424</v>
      </c>
      <c r="M9" s="1237">
        <v>5.3116</v>
      </c>
      <c r="N9" s="1265" t="s">
        <v>1395</v>
      </c>
      <c r="O9" s="1377">
        <v>5.1282</v>
      </c>
    </row>
    <row r="10" spans="1:15" ht="15.75" customHeight="1">
      <c r="A10" s="1262" t="s">
        <v>245</v>
      </c>
      <c r="B10" s="1236" t="s">
        <v>246</v>
      </c>
      <c r="C10" s="1263" t="s">
        <v>1395</v>
      </c>
      <c r="D10" s="1264" t="s">
        <v>1395</v>
      </c>
      <c r="E10" s="1264" t="s">
        <v>1395</v>
      </c>
      <c r="F10" s="1264" t="s">
        <v>1395</v>
      </c>
      <c r="G10" s="1237">
        <v>5.6721</v>
      </c>
      <c r="H10" s="1237">
        <v>5.5712</v>
      </c>
      <c r="I10" s="1237">
        <v>6.0824</v>
      </c>
      <c r="J10" s="1237">
        <v>7.2849</v>
      </c>
      <c r="K10" s="1237">
        <v>6.142</v>
      </c>
      <c r="L10" s="1264" t="s">
        <v>1395</v>
      </c>
      <c r="M10" s="1264" t="s">
        <v>1395</v>
      </c>
      <c r="N10" s="1265" t="s">
        <v>1395</v>
      </c>
      <c r="O10" s="1377">
        <v>6.1565</v>
      </c>
    </row>
    <row r="11" spans="1:15" ht="15.75" customHeight="1">
      <c r="A11" s="1262" t="s">
        <v>247</v>
      </c>
      <c r="B11" s="1236" t="s">
        <v>248</v>
      </c>
      <c r="C11" s="1263" t="s">
        <v>1395</v>
      </c>
      <c r="D11" s="1264" t="s">
        <v>1395</v>
      </c>
      <c r="E11" s="1264" t="s">
        <v>1395</v>
      </c>
      <c r="F11" s="1264" t="s">
        <v>1395</v>
      </c>
      <c r="G11" s="1237">
        <v>5.731</v>
      </c>
      <c r="H11" s="1237">
        <v>5.4412</v>
      </c>
      <c r="I11" s="1237">
        <v>5.4568</v>
      </c>
      <c r="J11" s="1237">
        <v>5.113</v>
      </c>
      <c r="K11" s="1237">
        <v>4.921</v>
      </c>
      <c r="L11" s="1237">
        <v>5.2675</v>
      </c>
      <c r="M11" s="1237">
        <v>5.5204</v>
      </c>
      <c r="N11" s="1266">
        <v>5.6215</v>
      </c>
      <c r="O11" s="1377">
        <v>5.2623</v>
      </c>
    </row>
    <row r="12" spans="1:15" ht="15.75" customHeight="1">
      <c r="A12" s="1262" t="s">
        <v>249</v>
      </c>
      <c r="B12" s="1236" t="s">
        <v>250</v>
      </c>
      <c r="C12" s="1263" t="s">
        <v>1395</v>
      </c>
      <c r="D12" s="1264" t="s">
        <v>1395</v>
      </c>
      <c r="E12" s="1264" t="s">
        <v>1395</v>
      </c>
      <c r="F12" s="1264" t="s">
        <v>1395</v>
      </c>
      <c r="G12" s="1237">
        <v>5.5134</v>
      </c>
      <c r="H12" s="1237">
        <v>5.1547</v>
      </c>
      <c r="I12" s="1237">
        <v>5.6571</v>
      </c>
      <c r="J12" s="1237">
        <v>5.5606</v>
      </c>
      <c r="K12" s="1237">
        <v>5.1416</v>
      </c>
      <c r="L12" s="1237">
        <v>5.04</v>
      </c>
      <c r="M12" s="1237">
        <v>4.9911</v>
      </c>
      <c r="N12" s="1266">
        <v>4.4332</v>
      </c>
      <c r="O12" s="1377">
        <v>5.2011</v>
      </c>
    </row>
    <row r="13" spans="1:15" ht="15.75" customHeight="1">
      <c r="A13" s="1262" t="s">
        <v>251</v>
      </c>
      <c r="B13" s="1236" t="s">
        <v>252</v>
      </c>
      <c r="C13" s="1263" t="s">
        <v>1395</v>
      </c>
      <c r="D13" s="1264" t="s">
        <v>1395</v>
      </c>
      <c r="E13" s="1264" t="s">
        <v>1395</v>
      </c>
      <c r="F13" s="1264" t="s">
        <v>1395</v>
      </c>
      <c r="G13" s="1237">
        <v>4.0799</v>
      </c>
      <c r="H13" s="1237">
        <v>4.4582</v>
      </c>
      <c r="I13" s="1237">
        <v>4.2217</v>
      </c>
      <c r="J13" s="1237">
        <v>4.940833333333333</v>
      </c>
      <c r="K13" s="1237">
        <v>5.125140609689712</v>
      </c>
      <c r="L13" s="1237">
        <v>4.6283</v>
      </c>
      <c r="M13" s="1237">
        <v>3.313868815443266</v>
      </c>
      <c r="N13" s="1266">
        <v>4.928079080914116</v>
      </c>
      <c r="O13" s="1377">
        <v>4.7107238804707094</v>
      </c>
    </row>
    <row r="14" spans="1:15" ht="15.75" customHeight="1">
      <c r="A14" s="1262" t="s">
        <v>253</v>
      </c>
      <c r="B14" s="1242" t="s">
        <v>81</v>
      </c>
      <c r="C14" s="1247">
        <v>5.313810591133005</v>
      </c>
      <c r="D14" s="1237">
        <v>5.181625</v>
      </c>
      <c r="E14" s="1237">
        <v>5.297252284263959</v>
      </c>
      <c r="F14" s="1237">
        <v>5.152060401853295</v>
      </c>
      <c r="G14" s="1237">
        <v>5.120841242937853</v>
      </c>
      <c r="H14" s="1237">
        <v>4.954478199052133</v>
      </c>
      <c r="I14" s="1237">
        <v>4.7035</v>
      </c>
      <c r="J14" s="1237">
        <v>4.042</v>
      </c>
      <c r="K14" s="1237">
        <v>3.018677865612648</v>
      </c>
      <c r="L14" s="1237">
        <v>2.652016149068323</v>
      </c>
      <c r="M14" s="1237">
        <v>2.5699083938892775</v>
      </c>
      <c r="N14" s="1266">
        <v>3.8123749843660346</v>
      </c>
      <c r="O14" s="1377">
        <v>4.1462783631415165</v>
      </c>
    </row>
    <row r="15" spans="1:15" ht="15.75" customHeight="1">
      <c r="A15" s="1262" t="s">
        <v>254</v>
      </c>
      <c r="B15" s="1236" t="s">
        <v>59</v>
      </c>
      <c r="C15" s="1263" t="s">
        <v>1395</v>
      </c>
      <c r="D15" s="1264" t="s">
        <v>1395</v>
      </c>
      <c r="E15" s="1237">
        <v>3.5281</v>
      </c>
      <c r="F15" s="1237" t="s">
        <v>1395</v>
      </c>
      <c r="G15" s="1237">
        <v>3.0617128712871287</v>
      </c>
      <c r="H15" s="1237">
        <v>2.494175</v>
      </c>
      <c r="I15" s="1237">
        <v>2.7779</v>
      </c>
      <c r="J15" s="1237">
        <v>3.536573184786784</v>
      </c>
      <c r="K15" s="1237">
        <v>3.9791776119402984</v>
      </c>
      <c r="L15" s="1237">
        <v>4.841109933774834</v>
      </c>
      <c r="M15" s="1237">
        <v>4.865694115697157</v>
      </c>
      <c r="N15" s="1266">
        <v>4.78535242830253</v>
      </c>
      <c r="O15" s="1377">
        <v>4.32219165363855</v>
      </c>
    </row>
    <row r="16" spans="1:15" ht="15.75" customHeight="1">
      <c r="A16" s="1267" t="s">
        <v>255</v>
      </c>
      <c r="B16" s="1244" t="s">
        <v>758</v>
      </c>
      <c r="C16" s="1268" t="s">
        <v>1395</v>
      </c>
      <c r="D16" s="1269" t="s">
        <v>1395</v>
      </c>
      <c r="E16" s="1270">
        <v>3.8745670329670325</v>
      </c>
      <c r="F16" s="1270">
        <v>3.9333</v>
      </c>
      <c r="G16" s="1270">
        <v>3.0897297029702973</v>
      </c>
      <c r="H16" s="1270">
        <v>3.4186746835443036</v>
      </c>
      <c r="I16" s="1270">
        <v>3.5002</v>
      </c>
      <c r="J16" s="1270">
        <v>3.7999</v>
      </c>
      <c r="K16" s="1270">
        <v>4.3114</v>
      </c>
      <c r="L16" s="1270">
        <v>4.2023</v>
      </c>
      <c r="M16" s="1270">
        <v>3.7381</v>
      </c>
      <c r="N16" s="1271">
        <v>4.04</v>
      </c>
      <c r="O16" s="1378">
        <v>3.9504</v>
      </c>
    </row>
    <row r="17" spans="1:15" s="1273" customFormat="1" ht="15.75" customHeight="1">
      <c r="A17" s="1267" t="s">
        <v>255</v>
      </c>
      <c r="B17" s="1244" t="s">
        <v>759</v>
      </c>
      <c r="C17" s="1268" t="s">
        <v>1395</v>
      </c>
      <c r="D17" s="1269" t="s">
        <v>1395</v>
      </c>
      <c r="E17" s="1270">
        <v>3.7822</v>
      </c>
      <c r="F17" s="1270">
        <v>3.3252</v>
      </c>
      <c r="G17" s="1270">
        <v>3.0398</v>
      </c>
      <c r="H17" s="1270">
        <v>3.1393</v>
      </c>
      <c r="I17" s="1272">
        <v>3.2068</v>
      </c>
      <c r="J17" s="1272">
        <v>3.0105</v>
      </c>
      <c r="K17" s="1270">
        <v>3.0861</v>
      </c>
      <c r="L17" s="1270">
        <v>3.546</v>
      </c>
      <c r="M17" s="1272">
        <v>3.187</v>
      </c>
      <c r="N17" s="1271">
        <v>3.9996456840042054</v>
      </c>
      <c r="O17" s="1378">
        <v>3.504522439769843</v>
      </c>
    </row>
    <row r="18" spans="1:15" s="1273" customFormat="1" ht="15.75" customHeight="1" thickBot="1">
      <c r="A18" s="1274" t="s">
        <v>255</v>
      </c>
      <c r="B18" s="1275" t="s">
        <v>1217</v>
      </c>
      <c r="C18" s="1276" t="s">
        <v>1395</v>
      </c>
      <c r="D18" s="1277">
        <v>3.0449</v>
      </c>
      <c r="E18" s="1278">
        <v>3.0448</v>
      </c>
      <c r="F18" s="1279">
        <v>3.2809</v>
      </c>
      <c r="G18" s="1279">
        <v>3.3989</v>
      </c>
      <c r="H18" s="1279">
        <v>4.6724</v>
      </c>
      <c r="I18" s="1279">
        <v>6.44</v>
      </c>
      <c r="J18" s="1279">
        <v>5.9542</v>
      </c>
      <c r="K18" s="1278">
        <v>4.822</v>
      </c>
      <c r="L18" s="1278">
        <v>5.3</v>
      </c>
      <c r="M18" s="1279"/>
      <c r="N18" s="1280"/>
      <c r="O18" s="1379">
        <v>3.3298416666666664</v>
      </c>
    </row>
    <row r="19" spans="3:15" ht="12">
      <c r="C19" s="1281"/>
      <c r="D19" s="1281"/>
      <c r="E19" s="1281"/>
      <c r="F19" s="1281"/>
      <c r="G19" s="1281"/>
      <c r="H19" s="1281"/>
      <c r="I19" s="1281"/>
      <c r="J19" s="1281"/>
      <c r="K19" s="1281"/>
      <c r="L19" s="1281"/>
      <c r="M19" s="1281"/>
      <c r="N19" s="1281"/>
      <c r="O19" s="1282"/>
    </row>
    <row r="20" spans="3:15" ht="12">
      <c r="C20" s="1281"/>
      <c r="D20" s="1281"/>
      <c r="E20" s="1281"/>
      <c r="F20" s="1281"/>
      <c r="G20" s="1281"/>
      <c r="H20" s="1281"/>
      <c r="I20" s="1281"/>
      <c r="J20" s="1281"/>
      <c r="K20" s="1281"/>
      <c r="L20" s="1281"/>
      <c r="M20" s="1283"/>
      <c r="N20" s="1281"/>
      <c r="O20" s="1282"/>
    </row>
    <row r="21" spans="3:15" ht="12">
      <c r="C21" s="1281"/>
      <c r="D21" s="1281"/>
      <c r="E21" s="1281"/>
      <c r="F21" s="1281"/>
      <c r="G21" s="1281"/>
      <c r="H21" s="1281"/>
      <c r="I21" s="1281"/>
      <c r="J21" s="1281"/>
      <c r="K21" s="1281"/>
      <c r="L21" s="1281"/>
      <c r="M21" s="1283"/>
      <c r="N21" s="1281"/>
      <c r="O21" s="1282"/>
    </row>
    <row r="22" spans="3:15" ht="12">
      <c r="C22" s="1281"/>
      <c r="D22" s="1281"/>
      <c r="E22" s="1281"/>
      <c r="F22" s="1281"/>
      <c r="G22" s="1281"/>
      <c r="H22" s="1281"/>
      <c r="I22" s="1281"/>
      <c r="J22" s="1281"/>
      <c r="K22" s="1281"/>
      <c r="L22" s="1281"/>
      <c r="M22" s="1283"/>
      <c r="N22" s="1281"/>
      <c r="O22" s="1282"/>
    </row>
    <row r="23" spans="3:15" ht="12">
      <c r="C23" s="1281"/>
      <c r="D23" s="1281"/>
      <c r="E23" s="1281"/>
      <c r="F23" s="1281"/>
      <c r="G23" s="1281"/>
      <c r="H23" s="1281"/>
      <c r="I23" s="1281"/>
      <c r="J23" s="1281"/>
      <c r="K23" s="1281"/>
      <c r="L23" s="1281"/>
      <c r="M23" s="1284"/>
      <c r="N23" s="1281"/>
      <c r="O23" s="1282"/>
    </row>
    <row r="24" spans="3:15" ht="12">
      <c r="C24" s="1281"/>
      <c r="D24" s="1281"/>
      <c r="E24" s="1281"/>
      <c r="F24" s="1281"/>
      <c r="G24" s="1281"/>
      <c r="H24" s="1281"/>
      <c r="I24" s="1281"/>
      <c r="J24" s="1281"/>
      <c r="K24" s="1281"/>
      <c r="L24" s="1281"/>
      <c r="M24" s="1281"/>
      <c r="N24" s="1281"/>
      <c r="O24" s="1282"/>
    </row>
    <row r="25" spans="3:15" ht="12">
      <c r="C25" s="1281"/>
      <c r="D25" s="1281"/>
      <c r="E25" s="1281"/>
      <c r="F25" s="1281"/>
      <c r="G25" s="1281"/>
      <c r="H25" s="1281"/>
      <c r="I25" s="1281"/>
      <c r="J25" s="1281"/>
      <c r="K25" s="1281"/>
      <c r="L25" s="1281"/>
      <c r="M25" s="1281"/>
      <c r="N25" s="1281"/>
      <c r="O25" s="1282"/>
    </row>
    <row r="26" spans="3:15" ht="12">
      <c r="C26" s="1281"/>
      <c r="D26" s="1281"/>
      <c r="E26" s="1281"/>
      <c r="F26" s="1281"/>
      <c r="G26" s="1281"/>
      <c r="H26" s="1281"/>
      <c r="I26" s="1281"/>
      <c r="J26" s="1281"/>
      <c r="K26" s="1281"/>
      <c r="L26" s="1281"/>
      <c r="M26" s="1281"/>
      <c r="N26" s="1281"/>
      <c r="O26" s="1282"/>
    </row>
    <row r="27" spans="3:15" ht="12">
      <c r="C27" s="1281"/>
      <c r="D27" s="1281"/>
      <c r="E27" s="1281"/>
      <c r="F27" s="1281"/>
      <c r="G27" s="1281"/>
      <c r="H27" s="1281"/>
      <c r="I27" s="1281"/>
      <c r="J27" s="1281"/>
      <c r="K27" s="1281"/>
      <c r="L27" s="1281"/>
      <c r="M27" s="1281"/>
      <c r="N27" s="1281"/>
      <c r="O27" s="1282"/>
    </row>
    <row r="28" spans="3:15" ht="12">
      <c r="C28" s="1281"/>
      <c r="D28" s="1281"/>
      <c r="E28" s="1281"/>
      <c r="F28" s="1281"/>
      <c r="G28" s="1281"/>
      <c r="H28" s="1281"/>
      <c r="I28" s="1281"/>
      <c r="J28" s="1281"/>
      <c r="K28" s="1281"/>
      <c r="L28" s="1281"/>
      <c r="M28" s="1281"/>
      <c r="N28" s="1281"/>
      <c r="O28" s="1282"/>
    </row>
  </sheetData>
  <sheetProtection/>
  <mergeCells count="5">
    <mergeCell ref="A1:O1"/>
    <mergeCell ref="A2:O2"/>
    <mergeCell ref="A5:A6"/>
    <mergeCell ref="B5:B6"/>
    <mergeCell ref="C5:N5"/>
  </mergeCells>
  <printOptions horizontalCentered="1"/>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B1:I18"/>
  <sheetViews>
    <sheetView zoomScalePageLayoutView="0" workbookViewId="0" topLeftCell="A1">
      <selection activeCell="B1" sqref="B1:G1"/>
    </sheetView>
  </sheetViews>
  <sheetFormatPr defaultColWidth="11.00390625" defaultRowHeight="12.75"/>
  <cols>
    <col min="1" max="1" width="5.00390625" style="1218" customWidth="1"/>
    <col min="2" max="2" width="15.8515625" style="1218" customWidth="1"/>
    <col min="3" max="6" width="7.8515625" style="1218" customWidth="1"/>
    <col min="7" max="8" width="7.8515625" style="1285" customWidth="1"/>
    <col min="9" max="9" width="8.140625" style="1285" customWidth="1"/>
    <col min="10" max="16384" width="11.00390625" style="1218" customWidth="1"/>
  </cols>
  <sheetData>
    <row r="1" spans="2:8" ht="12.75">
      <c r="B1" s="1586" t="s">
        <v>1189</v>
      </c>
      <c r="C1" s="1586"/>
      <c r="D1" s="1586"/>
      <c r="E1" s="1586"/>
      <c r="F1" s="1586"/>
      <c r="G1" s="1586"/>
      <c r="H1" s="152"/>
    </row>
    <row r="2" spans="2:8" ht="18.75">
      <c r="B2" s="1632" t="s">
        <v>257</v>
      </c>
      <c r="C2" s="1632"/>
      <c r="D2" s="1632"/>
      <c r="E2" s="1632"/>
      <c r="F2" s="1632"/>
      <c r="G2" s="1632"/>
      <c r="H2" s="998"/>
    </row>
    <row r="3" spans="2:8" ht="18.75">
      <c r="B3" s="1632" t="s">
        <v>258</v>
      </c>
      <c r="C3" s="1632"/>
      <c r="D3" s="1632"/>
      <c r="E3" s="1632"/>
      <c r="F3" s="1632"/>
      <c r="G3" s="1632"/>
      <c r="H3" s="998"/>
    </row>
    <row r="4" spans="2:7" ht="13.5" thickBot="1">
      <c r="B4" s="1067"/>
      <c r="C4" s="262"/>
      <c r="D4" s="262"/>
      <c r="E4" s="262"/>
      <c r="G4" s="1230" t="s">
        <v>227</v>
      </c>
    </row>
    <row r="5" spans="2:9" ht="12.75">
      <c r="B5" s="1286" t="s">
        <v>259</v>
      </c>
      <c r="C5" s="1287" t="s">
        <v>81</v>
      </c>
      <c r="D5" s="1287" t="s">
        <v>59</v>
      </c>
      <c r="E5" s="1288" t="s">
        <v>758</v>
      </c>
      <c r="F5" s="1288" t="s">
        <v>759</v>
      </c>
      <c r="G5" s="1289" t="s">
        <v>1217</v>
      </c>
      <c r="I5" s="1218"/>
    </row>
    <row r="6" spans="2:9" ht="15.75" customHeight="1">
      <c r="B6" s="1290" t="s">
        <v>61</v>
      </c>
      <c r="C6" s="1270">
        <v>4.151581108829569</v>
      </c>
      <c r="D6" s="1270">
        <v>1.0163611046646555</v>
      </c>
      <c r="E6" s="1270">
        <v>2.4683254436238493</v>
      </c>
      <c r="F6" s="1270">
        <v>2.0735</v>
      </c>
      <c r="G6" s="1291">
        <v>4.0988</v>
      </c>
      <c r="I6" s="1218"/>
    </row>
    <row r="7" spans="2:9" ht="15.75" customHeight="1">
      <c r="B7" s="1290" t="s">
        <v>62</v>
      </c>
      <c r="C7" s="1270">
        <v>2.6650996015936252</v>
      </c>
      <c r="D7" s="1270">
        <v>0.38693505507026205</v>
      </c>
      <c r="E7" s="1270">
        <v>3.8682395168318435</v>
      </c>
      <c r="F7" s="1270">
        <v>1.8315</v>
      </c>
      <c r="G7" s="1291">
        <v>2.1819</v>
      </c>
      <c r="I7" s="1218"/>
    </row>
    <row r="8" spans="2:9" ht="15.75" customHeight="1">
      <c r="B8" s="1290" t="s">
        <v>63</v>
      </c>
      <c r="C8" s="1270">
        <v>3.597813121272366</v>
      </c>
      <c r="D8" s="1272">
        <v>0.8257719226018938</v>
      </c>
      <c r="E8" s="1270">
        <v>3.1771517899231903</v>
      </c>
      <c r="F8" s="1270">
        <v>2.1114</v>
      </c>
      <c r="G8" s="1291">
        <v>3.3517</v>
      </c>
      <c r="I8" s="1218"/>
    </row>
    <row r="9" spans="2:9" ht="15.75" customHeight="1">
      <c r="B9" s="1290" t="s">
        <v>64</v>
      </c>
      <c r="C9" s="1270">
        <v>4.207682092282675</v>
      </c>
      <c r="D9" s="1270">
        <v>2.2410335689045935</v>
      </c>
      <c r="E9" s="1270">
        <v>2.358943324653615</v>
      </c>
      <c r="F9" s="1270">
        <v>1.2029</v>
      </c>
      <c r="G9" s="1292">
        <v>3.7336</v>
      </c>
      <c r="I9" s="1218"/>
    </row>
    <row r="10" spans="2:9" ht="15.75" customHeight="1">
      <c r="B10" s="1290" t="s">
        <v>65</v>
      </c>
      <c r="C10" s="1270">
        <v>4.629822784810126</v>
      </c>
      <c r="D10" s="1270">
        <v>3.5449809402795425</v>
      </c>
      <c r="E10" s="1270">
        <v>0.9606522028369707</v>
      </c>
      <c r="F10" s="1270">
        <v>1.34</v>
      </c>
      <c r="G10" s="1292">
        <v>4.7295</v>
      </c>
      <c r="I10" s="1218"/>
    </row>
    <row r="11" spans="2:9" ht="15.75" customHeight="1">
      <c r="B11" s="1290" t="s">
        <v>66</v>
      </c>
      <c r="C11" s="1270">
        <v>4.680861812778603</v>
      </c>
      <c r="D11" s="1293">
        <v>3.4931097008159564</v>
      </c>
      <c r="E11" s="1293">
        <v>1.222</v>
      </c>
      <c r="F11" s="1294">
        <v>3.0295</v>
      </c>
      <c r="G11" s="1295">
        <v>4.9269</v>
      </c>
      <c r="I11" s="1218"/>
    </row>
    <row r="12" spans="2:9" ht="15.75" customHeight="1">
      <c r="B12" s="1290" t="s">
        <v>67</v>
      </c>
      <c r="C12" s="1270">
        <v>4.819987623762376</v>
      </c>
      <c r="D12" s="1293">
        <v>3.954523996852872</v>
      </c>
      <c r="E12" s="1294">
        <v>2.483</v>
      </c>
      <c r="F12" s="1294">
        <v>2.01308</v>
      </c>
      <c r="G12" s="1295">
        <v>7.55</v>
      </c>
      <c r="I12" s="1218"/>
    </row>
    <row r="13" spans="2:9" ht="15.75" customHeight="1">
      <c r="B13" s="1290" t="s">
        <v>68</v>
      </c>
      <c r="C13" s="1270">
        <v>3.665607142857143</v>
      </c>
      <c r="D13" s="1293">
        <v>4.332315789473684</v>
      </c>
      <c r="E13" s="1294">
        <v>2.837</v>
      </c>
      <c r="F13" s="1294">
        <v>1.3863</v>
      </c>
      <c r="G13" s="1295">
        <v>5.066</v>
      </c>
      <c r="I13" s="1218"/>
    </row>
    <row r="14" spans="2:9" ht="15.75" customHeight="1">
      <c r="B14" s="1290" t="s">
        <v>69</v>
      </c>
      <c r="C14" s="1270">
        <v>0.8290443686006825</v>
      </c>
      <c r="D14" s="1293">
        <v>4.502812465587491</v>
      </c>
      <c r="E14" s="1294">
        <v>1.965</v>
      </c>
      <c r="F14" s="1294">
        <v>1.6876</v>
      </c>
      <c r="G14" s="1295">
        <v>2.69</v>
      </c>
      <c r="I14" s="1218"/>
    </row>
    <row r="15" spans="2:9" ht="15.75" customHeight="1">
      <c r="B15" s="1290" t="s">
        <v>1108</v>
      </c>
      <c r="C15" s="1270">
        <v>1.0105181918412347</v>
      </c>
      <c r="D15" s="1293">
        <v>4.2827892720306515</v>
      </c>
      <c r="E15" s="1294">
        <v>3.516</v>
      </c>
      <c r="F15" s="1294">
        <v>3.3494</v>
      </c>
      <c r="G15" s="1295">
        <v>6.48</v>
      </c>
      <c r="I15" s="1218"/>
    </row>
    <row r="16" spans="2:9" ht="15.75" customHeight="1">
      <c r="B16" s="1290" t="s">
        <v>1109</v>
      </c>
      <c r="C16" s="1270">
        <v>0.9897522123893804</v>
      </c>
      <c r="D16" s="1293">
        <v>4.112680775052157</v>
      </c>
      <c r="E16" s="1294">
        <v>1.769</v>
      </c>
      <c r="F16" s="1294">
        <v>2.7218</v>
      </c>
      <c r="G16" s="1295"/>
      <c r="I16" s="1218"/>
    </row>
    <row r="17" spans="2:9" ht="15.75" customHeight="1">
      <c r="B17" s="1296" t="s">
        <v>1110</v>
      </c>
      <c r="C17" s="1297">
        <v>0.7114005153562226</v>
      </c>
      <c r="D17" s="1298">
        <v>4.71190657464941</v>
      </c>
      <c r="E17" s="1299">
        <v>2.133</v>
      </c>
      <c r="F17" s="1299">
        <v>3.0342345624701954</v>
      </c>
      <c r="G17" s="1300"/>
      <c r="I17" s="1218"/>
    </row>
    <row r="18" spans="2:9" ht="15.75" customHeight="1" thickBot="1">
      <c r="B18" s="1301" t="s">
        <v>260</v>
      </c>
      <c r="C18" s="1302">
        <v>3.0301222744460543</v>
      </c>
      <c r="D18" s="1303">
        <v>3.3879368644199483</v>
      </c>
      <c r="E18" s="1304">
        <v>2.4746</v>
      </c>
      <c r="F18" s="1304">
        <v>2.2572540566778705</v>
      </c>
      <c r="G18" s="1305">
        <f>SUM(G6:G17)/12</f>
        <v>3.734033333333334</v>
      </c>
      <c r="I18" s="1218"/>
    </row>
  </sheetData>
  <sheetProtection/>
  <mergeCells count="3">
    <mergeCell ref="B1:G1"/>
    <mergeCell ref="B2:G2"/>
    <mergeCell ref="B3:G3"/>
  </mergeCells>
  <printOptions horizontalCentered="1"/>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G26"/>
  <sheetViews>
    <sheetView zoomScalePageLayoutView="0" workbookViewId="0" topLeftCell="A16">
      <selection activeCell="A1" sqref="A1:IV1"/>
    </sheetView>
  </sheetViews>
  <sheetFormatPr defaultColWidth="9.140625" defaultRowHeight="12.75"/>
  <cols>
    <col min="1" max="1" width="7.7109375" style="18" customWidth="1"/>
    <col min="2" max="2" width="25.421875" style="18" customWidth="1"/>
    <col min="3" max="3" width="14.8515625" style="18" customWidth="1"/>
    <col min="4" max="4" width="14.00390625" style="18" customWidth="1"/>
    <col min="5" max="5" width="14.57421875" style="18" customWidth="1"/>
    <col min="6" max="6" width="8.57421875" style="18" customWidth="1"/>
    <col min="7" max="7" width="8.8515625" style="18" customWidth="1"/>
    <col min="8" max="16384" width="9.140625" style="18" customWidth="1"/>
  </cols>
  <sheetData>
    <row r="1" spans="2:7" ht="12.75">
      <c r="B1" s="1569" t="s">
        <v>1370</v>
      </c>
      <c r="C1" s="1569"/>
      <c r="D1" s="1569"/>
      <c r="E1" s="1569"/>
      <c r="F1" s="1569"/>
      <c r="G1" s="1569"/>
    </row>
    <row r="2" spans="2:7" ht="15.75">
      <c r="B2" s="1637" t="s">
        <v>1228</v>
      </c>
      <c r="C2" s="1637"/>
      <c r="D2" s="1637"/>
      <c r="E2" s="1637"/>
      <c r="F2" s="1637"/>
      <c r="G2" s="1637"/>
    </row>
    <row r="3" spans="2:7" ht="16.5" thickBot="1">
      <c r="B3" s="381"/>
      <c r="C3" s="381"/>
      <c r="D3" s="381"/>
      <c r="E3" s="381"/>
      <c r="F3" s="381"/>
      <c r="G3" s="381"/>
    </row>
    <row r="4" spans="2:7" ht="12.75">
      <c r="B4" s="466"/>
      <c r="C4" s="1638" t="s">
        <v>341</v>
      </c>
      <c r="D4" s="1639"/>
      <c r="E4" s="1640"/>
      <c r="F4" s="1638" t="s">
        <v>1112</v>
      </c>
      <c r="G4" s="1641"/>
    </row>
    <row r="5" spans="2:7" ht="12.75">
      <c r="B5" s="467" t="s">
        <v>1214</v>
      </c>
      <c r="C5" s="160">
        <v>2006</v>
      </c>
      <c r="D5" s="159">
        <v>2007</v>
      </c>
      <c r="E5" s="160">
        <v>2008</v>
      </c>
      <c r="F5" s="1633" t="s">
        <v>1226</v>
      </c>
      <c r="G5" s="1635" t="s">
        <v>1220</v>
      </c>
    </row>
    <row r="6" spans="2:7" ht="12.75">
      <c r="B6" s="468"/>
      <c r="C6" s="159">
        <v>1</v>
      </c>
      <c r="D6" s="160">
        <v>2</v>
      </c>
      <c r="E6" s="160">
        <v>3</v>
      </c>
      <c r="F6" s="1634"/>
      <c r="G6" s="1636"/>
    </row>
    <row r="7" spans="2:7" ht="12.75">
      <c r="B7" s="725" t="s">
        <v>1221</v>
      </c>
      <c r="C7" s="1331">
        <v>385.89</v>
      </c>
      <c r="D7" s="1331">
        <v>513.45</v>
      </c>
      <c r="E7" s="1331">
        <v>806.26</v>
      </c>
      <c r="F7" s="163">
        <v>33.05605224286717</v>
      </c>
      <c r="G7" s="469">
        <v>57.02794819359235</v>
      </c>
    </row>
    <row r="8" spans="2:7" ht="12.75">
      <c r="B8" s="725" t="s">
        <v>1222</v>
      </c>
      <c r="C8" s="1349" t="s">
        <v>1395</v>
      </c>
      <c r="D8" s="1331">
        <v>128.59</v>
      </c>
      <c r="E8" s="1331">
        <v>212.14</v>
      </c>
      <c r="F8" s="163" t="s">
        <v>1395</v>
      </c>
      <c r="G8" s="470">
        <v>64.97394820748113</v>
      </c>
    </row>
    <row r="9" spans="2:7" ht="12.75">
      <c r="B9" s="725" t="s">
        <v>1227</v>
      </c>
      <c r="C9" s="1349">
        <v>445.8</v>
      </c>
      <c r="D9" s="1331">
        <v>553.92</v>
      </c>
      <c r="E9" s="1331">
        <v>810.94</v>
      </c>
      <c r="F9" s="163">
        <v>24.253028263795414</v>
      </c>
      <c r="G9" s="470">
        <v>46.40020219526289</v>
      </c>
    </row>
    <row r="10" spans="2:7" ht="13.5" customHeight="1">
      <c r="B10" s="725" t="s">
        <v>332</v>
      </c>
      <c r="C10" s="1350">
        <v>94001.08</v>
      </c>
      <c r="D10" s="1350">
        <v>138487.01</v>
      </c>
      <c r="E10" s="1331">
        <v>274101.44</v>
      </c>
      <c r="F10" s="163">
        <v>47.324913713757326</v>
      </c>
      <c r="G10" s="469">
        <v>97.92574047197638</v>
      </c>
    </row>
    <row r="11" spans="2:7" ht="23.25" customHeight="1">
      <c r="B11" s="726" t="s">
        <v>331</v>
      </c>
      <c r="C11" s="1331">
        <v>19041</v>
      </c>
      <c r="D11" s="1331">
        <v>21359</v>
      </c>
      <c r="E11" s="1331">
        <v>25539</v>
      </c>
      <c r="F11" s="163">
        <v>12.173730371304032</v>
      </c>
      <c r="G11" s="469">
        <v>19.570204597593516</v>
      </c>
    </row>
    <row r="12" spans="2:7" ht="12.75">
      <c r="B12" s="727" t="s">
        <v>1223</v>
      </c>
      <c r="C12" s="1351">
        <v>129</v>
      </c>
      <c r="D12" s="1351">
        <v>131</v>
      </c>
      <c r="E12" s="1351">
        <v>148</v>
      </c>
      <c r="F12" s="164" t="s">
        <v>1395</v>
      </c>
      <c r="G12" s="470" t="s">
        <v>1395</v>
      </c>
    </row>
    <row r="13" spans="2:7" ht="12.75">
      <c r="B13" s="727" t="s">
        <v>1376</v>
      </c>
      <c r="C13" s="1351">
        <v>217372</v>
      </c>
      <c r="D13" s="1351">
        <v>239633</v>
      </c>
      <c r="E13" s="1351">
        <v>281034</v>
      </c>
      <c r="F13" s="164">
        <v>10.240969398082555</v>
      </c>
      <c r="G13" s="470">
        <v>17.27683582812051</v>
      </c>
    </row>
    <row r="14" spans="2:7" ht="12.75">
      <c r="B14" s="725" t="s">
        <v>1121</v>
      </c>
      <c r="C14" s="1351">
        <v>17</v>
      </c>
      <c r="D14" s="1351">
        <v>19</v>
      </c>
      <c r="E14" s="1351">
        <v>16</v>
      </c>
      <c r="F14" s="164" t="s">
        <v>1395</v>
      </c>
      <c r="G14" s="470" t="s">
        <v>1395</v>
      </c>
    </row>
    <row r="15" spans="2:7" ht="12.75">
      <c r="B15" s="727" t="s">
        <v>1122</v>
      </c>
      <c r="C15" s="1351">
        <v>70</v>
      </c>
      <c r="D15" s="1351">
        <v>87</v>
      </c>
      <c r="E15" s="1351">
        <v>118</v>
      </c>
      <c r="F15" s="164" t="s">
        <v>1395</v>
      </c>
      <c r="G15" s="470" t="s">
        <v>1395</v>
      </c>
    </row>
    <row r="16" spans="2:7" ht="12.75">
      <c r="B16" s="727" t="s">
        <v>1123</v>
      </c>
      <c r="C16" s="1351">
        <v>6786</v>
      </c>
      <c r="D16" s="1351">
        <v>11050</v>
      </c>
      <c r="E16" s="1351">
        <v>17534</v>
      </c>
      <c r="F16" s="163">
        <v>62.83524904214559</v>
      </c>
      <c r="G16" s="469">
        <v>58.6787330316742</v>
      </c>
    </row>
    <row r="17" spans="2:7" ht="14.25" customHeight="1">
      <c r="B17" s="728" t="s">
        <v>1314</v>
      </c>
      <c r="C17" s="858"/>
      <c r="D17" s="858"/>
      <c r="E17" s="858"/>
      <c r="F17" s="165"/>
      <c r="G17" s="471"/>
    </row>
    <row r="18" spans="2:7" ht="16.5" customHeight="1">
      <c r="B18" s="729" t="s">
        <v>1224</v>
      </c>
      <c r="C18" s="166">
        <v>913.85</v>
      </c>
      <c r="D18" s="166">
        <v>1289.84</v>
      </c>
      <c r="E18" s="166">
        <v>3494.98</v>
      </c>
      <c r="F18" s="163">
        <v>41.143513705750394</v>
      </c>
      <c r="G18" s="469">
        <v>170.96228989642128</v>
      </c>
    </row>
    <row r="19" spans="2:7" ht="12" customHeight="1">
      <c r="B19" s="727" t="s">
        <v>330</v>
      </c>
      <c r="C19" s="166">
        <v>453.19</v>
      </c>
      <c r="D19" s="166">
        <v>527.82</v>
      </c>
      <c r="E19" s="166">
        <v>1920.74</v>
      </c>
      <c r="F19" s="163">
        <v>16.467706701383534</v>
      </c>
      <c r="G19" s="469">
        <v>263.9005721647531</v>
      </c>
    </row>
    <row r="20" spans="2:7" ht="24.75" customHeight="1">
      <c r="B20" s="729" t="s">
        <v>334</v>
      </c>
      <c r="C20" s="1331">
        <v>0.4821114821233969</v>
      </c>
      <c r="D20" s="1331">
        <v>0.38113321964276653</v>
      </c>
      <c r="E20" s="1331">
        <v>0.700740572541319</v>
      </c>
      <c r="F20" s="164" t="s">
        <v>1395</v>
      </c>
      <c r="G20" s="470" t="s">
        <v>1395</v>
      </c>
    </row>
    <row r="21" spans="2:7" ht="23.25" customHeight="1">
      <c r="B21" s="729" t="s">
        <v>333</v>
      </c>
      <c r="C21" s="166">
        <v>14.372067138187367</v>
      </c>
      <c r="D21" s="166">
        <v>19.046801762647714</v>
      </c>
      <c r="E21" s="166">
        <v>33.39381468418584</v>
      </c>
      <c r="F21" s="164" t="s">
        <v>1395</v>
      </c>
      <c r="G21" s="470" t="s">
        <v>1395</v>
      </c>
    </row>
    <row r="22" spans="2:7" ht="22.5" customHeight="1">
      <c r="B22" s="730" t="s">
        <v>1225</v>
      </c>
      <c r="C22" s="166">
        <v>29.4</v>
      </c>
      <c r="D22" s="166">
        <v>64.4</v>
      </c>
      <c r="E22" s="166">
        <v>126.8</v>
      </c>
      <c r="F22" s="164" t="s">
        <v>1395</v>
      </c>
      <c r="G22" s="470" t="s">
        <v>1395</v>
      </c>
    </row>
    <row r="23" spans="2:7" ht="18.75" customHeight="1" thickBot="1">
      <c r="B23" s="731" t="s">
        <v>335</v>
      </c>
      <c r="C23" s="859">
        <v>654054</v>
      </c>
      <c r="D23" s="859">
        <v>727088</v>
      </c>
      <c r="E23" s="859">
        <v>820815</v>
      </c>
      <c r="F23" s="472" t="s">
        <v>1395</v>
      </c>
      <c r="G23" s="473" t="s">
        <v>1395</v>
      </c>
    </row>
    <row r="24" spans="2:7" ht="18.75" customHeight="1">
      <c r="B24" s="785"/>
      <c r="C24" s="857"/>
      <c r="D24" s="161"/>
      <c r="E24" s="161"/>
      <c r="F24" s="162"/>
      <c r="G24" s="162"/>
    </row>
    <row r="25" ht="12.75">
      <c r="B25" s="783" t="s">
        <v>1262</v>
      </c>
    </row>
    <row r="26" ht="12.75">
      <c r="B26" s="783" t="s">
        <v>1263</v>
      </c>
    </row>
  </sheetData>
  <sheetProtection/>
  <mergeCells count="6">
    <mergeCell ref="F5:F6"/>
    <mergeCell ref="G5:G6"/>
    <mergeCell ref="B1:G1"/>
    <mergeCell ref="B2:G2"/>
    <mergeCell ref="C4:E4"/>
    <mergeCell ref="F4:G4"/>
  </mergeCells>
  <printOptions horizontalCentered="1"/>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L43"/>
  <sheetViews>
    <sheetView zoomScalePageLayoutView="0" workbookViewId="0" topLeftCell="A1">
      <selection activeCell="A1" sqref="A1:K1"/>
    </sheetView>
  </sheetViews>
  <sheetFormatPr defaultColWidth="16.28125" defaultRowHeight="12.75"/>
  <cols>
    <col min="1" max="1" width="32.421875" style="1" customWidth="1"/>
    <col min="2" max="2" width="8.57421875" style="1" customWidth="1"/>
    <col min="3" max="3" width="8.28125" style="1" customWidth="1"/>
    <col min="4" max="4" width="8.00390625" style="1" customWidth="1"/>
    <col min="5" max="5" width="8.7109375" style="1" customWidth="1"/>
    <col min="6" max="6" width="8.140625" style="1" customWidth="1"/>
    <col min="7" max="7" width="2.57421875" style="1" customWidth="1"/>
    <col min="8" max="8" width="5.140625" style="1" customWidth="1"/>
    <col min="9" max="9" width="7.57421875" style="1" customWidth="1"/>
    <col min="10" max="10" width="2.421875" style="1" customWidth="1"/>
    <col min="11" max="11" width="5.7109375" style="1" customWidth="1"/>
    <col min="12" max="16384" width="16.28125" style="1" customWidth="1"/>
  </cols>
  <sheetData>
    <row r="1" spans="1:11" ht="12.75">
      <c r="A1" s="1556" t="s">
        <v>855</v>
      </c>
      <c r="B1" s="1556"/>
      <c r="C1" s="1556"/>
      <c r="D1" s="1556"/>
      <c r="E1" s="1556"/>
      <c r="F1" s="1556"/>
      <c r="G1" s="1556"/>
      <c r="H1" s="1556"/>
      <c r="I1" s="1556"/>
      <c r="J1" s="1556"/>
      <c r="K1" s="1556"/>
    </row>
    <row r="2" spans="1:11" ht="15.75">
      <c r="A2" s="1557" t="s">
        <v>756</v>
      </c>
      <c r="B2" s="1557"/>
      <c r="C2" s="1557"/>
      <c r="D2" s="1557"/>
      <c r="E2" s="1557"/>
      <c r="F2" s="1557"/>
      <c r="G2" s="1557"/>
      <c r="H2" s="1557"/>
      <c r="I2" s="1557"/>
      <c r="J2" s="1557"/>
      <c r="K2" s="1557"/>
    </row>
    <row r="3" spans="1:11" ht="13.5" thickBot="1">
      <c r="A3" s="41" t="s">
        <v>757</v>
      </c>
      <c r="B3" s="41"/>
      <c r="C3" s="41"/>
      <c r="D3" s="41"/>
      <c r="E3" s="41"/>
      <c r="F3" s="41"/>
      <c r="G3" s="41"/>
      <c r="H3" s="41"/>
      <c r="J3" s="41"/>
      <c r="K3" s="129" t="s">
        <v>1209</v>
      </c>
    </row>
    <row r="4" spans="1:11" ht="12.75">
      <c r="A4" s="170"/>
      <c r="B4" s="171"/>
      <c r="C4" s="172"/>
      <c r="D4" s="172"/>
      <c r="E4" s="173"/>
      <c r="F4" s="174" t="s">
        <v>340</v>
      </c>
      <c r="G4" s="174"/>
      <c r="H4" s="174"/>
      <c r="I4" s="174"/>
      <c r="J4" s="174"/>
      <c r="K4" s="173"/>
    </row>
    <row r="5" spans="1:11" ht="12.75">
      <c r="A5" s="175" t="s">
        <v>1293</v>
      </c>
      <c r="B5" s="176">
        <v>2006</v>
      </c>
      <c r="C5" s="177">
        <v>2007</v>
      </c>
      <c r="D5" s="177">
        <v>2007</v>
      </c>
      <c r="E5" s="178">
        <v>2008</v>
      </c>
      <c r="F5" s="1561" t="s">
        <v>759</v>
      </c>
      <c r="G5" s="1559"/>
      <c r="H5" s="1562"/>
      <c r="I5" s="1558" t="s">
        <v>1217</v>
      </c>
      <c r="J5" s="1559"/>
      <c r="K5" s="1560"/>
    </row>
    <row r="6" spans="1:11" ht="13.5" thickBot="1">
      <c r="A6" s="179" t="s">
        <v>757</v>
      </c>
      <c r="B6" s="180" t="s">
        <v>1200</v>
      </c>
      <c r="C6" s="181" t="s">
        <v>1108</v>
      </c>
      <c r="D6" s="181" t="s">
        <v>762</v>
      </c>
      <c r="E6" s="182" t="s">
        <v>339</v>
      </c>
      <c r="F6" s="181" t="s">
        <v>763</v>
      </c>
      <c r="G6" s="181" t="s">
        <v>757</v>
      </c>
      <c r="H6" s="183" t="s">
        <v>861</v>
      </c>
      <c r="I6" s="181" t="s">
        <v>763</v>
      </c>
      <c r="J6" s="181" t="s">
        <v>757</v>
      </c>
      <c r="K6" s="182" t="s">
        <v>861</v>
      </c>
    </row>
    <row r="7" spans="1:11" ht="19.5" customHeight="1">
      <c r="A7" s="49" t="s">
        <v>764</v>
      </c>
      <c r="B7" s="49">
        <v>139439.16973414057</v>
      </c>
      <c r="C7" s="41">
        <v>133255.43542927998</v>
      </c>
      <c r="D7" s="41">
        <v>131909.47683242918</v>
      </c>
      <c r="E7" s="42">
        <v>157866.33454887298</v>
      </c>
      <c r="F7" s="41">
        <v>6973.345695139416</v>
      </c>
      <c r="G7" s="41" t="s">
        <v>347</v>
      </c>
      <c r="H7" s="4">
        <v>5.00099484845975</v>
      </c>
      <c r="I7" s="41">
        <v>19884.2077164438</v>
      </c>
      <c r="J7" s="41" t="s">
        <v>348</v>
      </c>
      <c r="K7" s="773">
        <v>15.074131286036142</v>
      </c>
    </row>
    <row r="8" spans="1:11" ht="19.5" customHeight="1">
      <c r="A8" s="49" t="s">
        <v>765</v>
      </c>
      <c r="B8" s="49">
        <v>166101.6586141406</v>
      </c>
      <c r="C8" s="41">
        <v>165147.74608928</v>
      </c>
      <c r="D8" s="41">
        <v>165713.5079204292</v>
      </c>
      <c r="E8" s="42">
        <v>197649.670399873</v>
      </c>
      <c r="F8" s="41">
        <v>-953.9125248605851</v>
      </c>
      <c r="G8" s="41"/>
      <c r="H8" s="4">
        <v>-0.5742944006817862</v>
      </c>
      <c r="I8" s="41">
        <v>31936.162479443796</v>
      </c>
      <c r="J8" s="41"/>
      <c r="K8" s="773">
        <v>19.27191264020469</v>
      </c>
    </row>
    <row r="9" spans="1:11" ht="19.5" customHeight="1">
      <c r="A9" s="49" t="s">
        <v>766</v>
      </c>
      <c r="B9" s="49">
        <v>25088.138</v>
      </c>
      <c r="C9" s="41">
        <v>27408.254999999997</v>
      </c>
      <c r="D9" s="41">
        <v>28247.224000000002</v>
      </c>
      <c r="E9" s="42">
        <v>32131.532</v>
      </c>
      <c r="F9" s="41">
        <v>2320.1169999999984</v>
      </c>
      <c r="G9" s="41"/>
      <c r="H9" s="4">
        <v>9.247864468857747</v>
      </c>
      <c r="I9" s="41">
        <v>3884.3079999999973</v>
      </c>
      <c r="J9" s="41"/>
      <c r="K9" s="773">
        <v>13.751114091777644</v>
      </c>
    </row>
    <row r="10" spans="1:11" ht="19.5" customHeight="1">
      <c r="A10" s="50" t="s">
        <v>767</v>
      </c>
      <c r="B10" s="50">
        <v>1574.3508800000002</v>
      </c>
      <c r="C10" s="2">
        <v>4484.05566</v>
      </c>
      <c r="D10" s="2">
        <v>5556.807087999999</v>
      </c>
      <c r="E10" s="43">
        <v>7651.803851</v>
      </c>
      <c r="F10" s="2">
        <v>2909.70478</v>
      </c>
      <c r="G10" s="2"/>
      <c r="H10" s="5">
        <v>184.81933201574478</v>
      </c>
      <c r="I10" s="2">
        <v>2094.996763000001</v>
      </c>
      <c r="J10" s="2"/>
      <c r="K10" s="1370">
        <v>37.701448508518055</v>
      </c>
    </row>
    <row r="11" spans="1:11" ht="19.5" customHeight="1">
      <c r="A11" s="454" t="s">
        <v>768</v>
      </c>
      <c r="B11" s="454">
        <v>207384.84889585932</v>
      </c>
      <c r="C11" s="101">
        <v>246473.64094372006</v>
      </c>
      <c r="D11" s="101">
        <v>263608.6896655708</v>
      </c>
      <c r="E11" s="141">
        <v>310941.985285087</v>
      </c>
      <c r="F11" s="101">
        <v>25931.71204786071</v>
      </c>
      <c r="G11" s="101" t="s">
        <v>347</v>
      </c>
      <c r="H11" s="3">
        <v>12.504149741856319</v>
      </c>
      <c r="I11" s="101">
        <v>53405.945619516184</v>
      </c>
      <c r="J11" s="101" t="s">
        <v>348</v>
      </c>
      <c r="K11" s="1371">
        <v>20.259554298938344</v>
      </c>
    </row>
    <row r="12" spans="1:11" ht="19.5" customHeight="1">
      <c r="A12" s="49" t="s">
        <v>769</v>
      </c>
      <c r="B12" s="49">
        <v>322683.752</v>
      </c>
      <c r="C12" s="41">
        <v>342717.45487</v>
      </c>
      <c r="D12" s="41">
        <v>360558.092833</v>
      </c>
      <c r="E12" s="42">
        <v>420320.91129761003</v>
      </c>
      <c r="F12" s="41">
        <v>20033.702870000037</v>
      </c>
      <c r="G12" s="41"/>
      <c r="H12" s="4">
        <v>6.208463471070598</v>
      </c>
      <c r="I12" s="41">
        <v>59762.81846461003</v>
      </c>
      <c r="J12" s="41"/>
      <c r="K12" s="773">
        <v>16.57508724739412</v>
      </c>
    </row>
    <row r="13" spans="1:11" ht="19.5" customHeight="1">
      <c r="A13" s="789" t="s">
        <v>1325</v>
      </c>
      <c r="B13" s="49">
        <v>322683.752</v>
      </c>
      <c r="C13" s="41">
        <v>358741.25487</v>
      </c>
      <c r="D13" s="41">
        <v>360558.092833</v>
      </c>
      <c r="E13" s="42">
        <v>420320.91129761003</v>
      </c>
      <c r="F13" s="41">
        <v>36057.502870000026</v>
      </c>
      <c r="G13" s="41"/>
      <c r="H13" s="4">
        <v>11.174254249405166</v>
      </c>
      <c r="I13" s="41">
        <v>59762.81846461003</v>
      </c>
      <c r="J13" s="41"/>
      <c r="K13" s="773">
        <v>16.57508724739412</v>
      </c>
    </row>
    <row r="14" spans="1:11" ht="19.5" customHeight="1">
      <c r="A14" s="49" t="s">
        <v>770</v>
      </c>
      <c r="B14" s="49">
        <v>70970.56507</v>
      </c>
      <c r="C14" s="41">
        <v>61473.33137</v>
      </c>
      <c r="D14" s="41">
        <v>78343.61342000001</v>
      </c>
      <c r="E14" s="42">
        <v>75267.2650308</v>
      </c>
      <c r="F14" s="41">
        <v>-9497.233699999997</v>
      </c>
      <c r="G14" s="41"/>
      <c r="H14" s="4">
        <v>-13.381933327757281</v>
      </c>
      <c r="I14" s="41">
        <v>-3076.3483892000077</v>
      </c>
      <c r="J14" s="41"/>
      <c r="K14" s="773">
        <v>-3.9267379367705546</v>
      </c>
    </row>
    <row r="15" spans="1:11" ht="19.5" customHeight="1">
      <c r="A15" s="49" t="s">
        <v>771</v>
      </c>
      <c r="B15" s="49">
        <v>70970.56507</v>
      </c>
      <c r="C15" s="41">
        <v>77190.24437</v>
      </c>
      <c r="D15" s="41">
        <v>81466.144069</v>
      </c>
      <c r="E15" s="42">
        <v>88257.86180252</v>
      </c>
      <c r="F15" s="41">
        <v>6219.679300000003</v>
      </c>
      <c r="G15" s="41"/>
      <c r="H15" s="4">
        <v>8.763744932656774</v>
      </c>
      <c r="I15" s="41">
        <v>6791.717733519996</v>
      </c>
      <c r="J15" s="41"/>
      <c r="K15" s="773">
        <v>8.336859208369507</v>
      </c>
    </row>
    <row r="16" spans="1:11" ht="19.5" customHeight="1">
      <c r="A16" s="49" t="s">
        <v>772</v>
      </c>
      <c r="B16" s="49">
        <v>0</v>
      </c>
      <c r="C16" s="41">
        <v>15716.912999999997</v>
      </c>
      <c r="D16" s="41">
        <v>3122.5306490000003</v>
      </c>
      <c r="E16" s="42">
        <v>12990.59677172</v>
      </c>
      <c r="F16" s="41">
        <v>15716.912999999997</v>
      </c>
      <c r="G16" s="41"/>
      <c r="H16" s="777"/>
      <c r="I16" s="53">
        <v>9868.06612272</v>
      </c>
      <c r="J16" s="53"/>
      <c r="K16" s="773">
        <v>316.0278386980854</v>
      </c>
    </row>
    <row r="17" spans="1:11" ht="19.5" customHeight="1">
      <c r="A17" s="49" t="s">
        <v>773</v>
      </c>
      <c r="B17" s="49">
        <v>4560.876</v>
      </c>
      <c r="C17" s="41">
        <v>7033.48</v>
      </c>
      <c r="D17" s="41">
        <v>5114.8669</v>
      </c>
      <c r="E17" s="42">
        <v>4763.642</v>
      </c>
      <c r="F17" s="41">
        <v>2472.6039999999994</v>
      </c>
      <c r="G17" s="41"/>
      <c r="H17" s="4">
        <v>54.213357258561715</v>
      </c>
      <c r="I17" s="41">
        <v>-351.22490000000016</v>
      </c>
      <c r="J17" s="41"/>
      <c r="K17" s="773">
        <v>-6.866745642980468</v>
      </c>
    </row>
    <row r="18" spans="1:11" ht="19.5" customHeight="1">
      <c r="A18" s="49" t="s">
        <v>774</v>
      </c>
      <c r="B18" s="49">
        <v>3581.9285099999997</v>
      </c>
      <c r="C18" s="41">
        <v>5909.1305</v>
      </c>
      <c r="D18" s="41">
        <v>3622.2125</v>
      </c>
      <c r="E18" s="42">
        <v>13589.82901</v>
      </c>
      <c r="F18" s="41">
        <v>2327.2019900000005</v>
      </c>
      <c r="G18" s="41"/>
      <c r="H18" s="4">
        <v>64.97064314664395</v>
      </c>
      <c r="I18" s="41">
        <v>9967.61651</v>
      </c>
      <c r="J18" s="41"/>
      <c r="K18" s="773">
        <v>275.1803354993668</v>
      </c>
    </row>
    <row r="19" spans="1:11" ht="19.5" customHeight="1">
      <c r="A19" s="49" t="s">
        <v>775</v>
      </c>
      <c r="B19" s="49">
        <v>1808.29151</v>
      </c>
      <c r="C19" s="41">
        <v>1737.9475000000002</v>
      </c>
      <c r="D19" s="41">
        <v>1712.9665</v>
      </c>
      <c r="E19" s="42">
        <v>2036.22501</v>
      </c>
      <c r="F19" s="41">
        <v>-70.3440099999998</v>
      </c>
      <c r="G19" s="41"/>
      <c r="H19" s="4">
        <v>-3.890081306636218</v>
      </c>
      <c r="I19" s="41">
        <v>323.2585100000001</v>
      </c>
      <c r="J19" s="41"/>
      <c r="K19" s="773">
        <v>18.87126864419124</v>
      </c>
    </row>
    <row r="20" spans="1:11" ht="19.5" customHeight="1">
      <c r="A20" s="49" t="s">
        <v>776</v>
      </c>
      <c r="B20" s="49">
        <v>1773.637</v>
      </c>
      <c r="C20" s="41">
        <v>4171.183</v>
      </c>
      <c r="D20" s="41">
        <v>1909.246</v>
      </c>
      <c r="E20" s="42">
        <v>11553.604</v>
      </c>
      <c r="F20" s="41">
        <v>2397.5460000000003</v>
      </c>
      <c r="G20" s="41"/>
      <c r="H20" s="4">
        <v>135.17681464696557</v>
      </c>
      <c r="I20" s="41">
        <v>9644.358</v>
      </c>
      <c r="J20" s="41"/>
      <c r="K20" s="773">
        <v>505.13962056225336</v>
      </c>
    </row>
    <row r="21" spans="1:11" ht="19.5" customHeight="1">
      <c r="A21" s="49" t="s">
        <v>1296</v>
      </c>
      <c r="B21" s="49">
        <v>243570.38242</v>
      </c>
      <c r="C21" s="41">
        <v>268301.51300000004</v>
      </c>
      <c r="D21" s="41">
        <v>273477.400013</v>
      </c>
      <c r="E21" s="42">
        <v>326700.17525681003</v>
      </c>
      <c r="F21" s="41">
        <v>24731.130580000026</v>
      </c>
      <c r="G21" s="41"/>
      <c r="H21" s="4">
        <v>10.153586956789747</v>
      </c>
      <c r="I21" s="41">
        <v>53222.77524381003</v>
      </c>
      <c r="J21" s="41"/>
      <c r="K21" s="773">
        <v>19.461489410561907</v>
      </c>
    </row>
    <row r="22" spans="1:11" ht="19.5" customHeight="1">
      <c r="A22" s="787" t="s">
        <v>1323</v>
      </c>
      <c r="B22" s="49">
        <v>243570.38242</v>
      </c>
      <c r="C22" s="41">
        <v>284325.313</v>
      </c>
      <c r="D22" s="41">
        <v>273477.400013</v>
      </c>
      <c r="E22" s="42">
        <v>326700.17525681003</v>
      </c>
      <c r="F22" s="41">
        <v>40754.930580000015</v>
      </c>
      <c r="G22" s="41"/>
      <c r="H22" s="4">
        <v>16.73230142970517</v>
      </c>
      <c r="I22" s="41">
        <v>53222.77524381003</v>
      </c>
      <c r="J22" s="41"/>
      <c r="K22" s="773">
        <v>19.461489410561907</v>
      </c>
    </row>
    <row r="23" spans="1:11" ht="19.5" customHeight="1">
      <c r="A23" s="50" t="s">
        <v>777</v>
      </c>
      <c r="B23" s="50">
        <v>115298.90310414064</v>
      </c>
      <c r="C23" s="2">
        <v>96243.81392627997</v>
      </c>
      <c r="D23" s="2">
        <v>96949.40316742919</v>
      </c>
      <c r="E23" s="43">
        <v>109378.92601252304</v>
      </c>
      <c r="F23" s="2">
        <v>-5898.009177860675</v>
      </c>
      <c r="G23" s="2" t="s">
        <v>347</v>
      </c>
      <c r="H23" s="5">
        <v>-5.115407882530727</v>
      </c>
      <c r="I23" s="2">
        <v>6356.872845093845</v>
      </c>
      <c r="J23" s="2" t="s">
        <v>348</v>
      </c>
      <c r="K23" s="1370">
        <v>6.556897347903921</v>
      </c>
    </row>
    <row r="24" spans="1:11" ht="19.5" customHeight="1">
      <c r="A24" s="788" t="s">
        <v>1324</v>
      </c>
      <c r="B24" s="49">
        <v>115298.90310414064</v>
      </c>
      <c r="C24" s="41">
        <v>112267.61392627997</v>
      </c>
      <c r="D24" s="41">
        <v>96949.40316742919</v>
      </c>
      <c r="E24" s="42">
        <v>109378.92601252304</v>
      </c>
      <c r="F24" s="41">
        <v>10125.790822139328</v>
      </c>
      <c r="G24" s="41" t="s">
        <v>347</v>
      </c>
      <c r="H24" s="4">
        <v>8.782209153363306</v>
      </c>
      <c r="I24" s="41">
        <v>6356.872845093845</v>
      </c>
      <c r="J24" s="41" t="s">
        <v>348</v>
      </c>
      <c r="K24" s="773">
        <v>6.556897347903921</v>
      </c>
    </row>
    <row r="25" spans="1:11" ht="19.5" customHeight="1">
      <c r="A25" s="454" t="s">
        <v>778</v>
      </c>
      <c r="B25" s="454">
        <v>346824.0186299999</v>
      </c>
      <c r="C25" s="101">
        <v>379729.07637300005</v>
      </c>
      <c r="D25" s="101">
        <v>395518.166498</v>
      </c>
      <c r="E25" s="141">
        <v>468808.31983396003</v>
      </c>
      <c r="F25" s="101">
        <v>32905.05774300016</v>
      </c>
      <c r="G25" s="101"/>
      <c r="H25" s="3">
        <v>9.487537187585632</v>
      </c>
      <c r="I25" s="101">
        <v>73290.15333596006</v>
      </c>
      <c r="J25" s="101"/>
      <c r="K25" s="1371">
        <v>18.530161075756975</v>
      </c>
    </row>
    <row r="26" spans="1:11" ht="19.5" customHeight="1">
      <c r="A26" s="49" t="s">
        <v>779</v>
      </c>
      <c r="B26" s="49">
        <v>113060.69662999992</v>
      </c>
      <c r="C26" s="41">
        <v>118367.38537300007</v>
      </c>
      <c r="D26" s="41">
        <v>126887.93449799997</v>
      </c>
      <c r="E26" s="42">
        <v>146828.93484604</v>
      </c>
      <c r="F26" s="41">
        <v>5306.688743000152</v>
      </c>
      <c r="G26" s="41"/>
      <c r="H26" s="4">
        <v>4.693663581754419</v>
      </c>
      <c r="I26" s="41">
        <v>19941.000348040034</v>
      </c>
      <c r="J26" s="41"/>
      <c r="K26" s="773">
        <v>15.715442470500887</v>
      </c>
    </row>
    <row r="27" spans="1:11" ht="19.5" customHeight="1">
      <c r="A27" s="49" t="s">
        <v>780</v>
      </c>
      <c r="B27" s="49">
        <v>77780.428465</v>
      </c>
      <c r="C27" s="41">
        <v>81863.645</v>
      </c>
      <c r="D27" s="41">
        <v>83553.27504500002</v>
      </c>
      <c r="E27" s="42">
        <v>98446.61075834</v>
      </c>
      <c r="F27" s="41">
        <v>4083.2165349999996</v>
      </c>
      <c r="G27" s="41"/>
      <c r="H27" s="4">
        <v>5.2496709205419</v>
      </c>
      <c r="I27" s="41">
        <v>14893.335713339984</v>
      </c>
      <c r="J27" s="41"/>
      <c r="K27" s="773">
        <v>17.82495743622108</v>
      </c>
    </row>
    <row r="28" spans="1:11" ht="19.5" customHeight="1">
      <c r="A28" s="49" t="s">
        <v>781</v>
      </c>
      <c r="B28" s="49">
        <v>35280.344664000004</v>
      </c>
      <c r="C28" s="41">
        <v>36503.704664</v>
      </c>
      <c r="D28" s="41">
        <v>43334.380493000004</v>
      </c>
      <c r="E28" s="42">
        <v>48382.27283415</v>
      </c>
      <c r="F28" s="41">
        <v>1223.3599999999933</v>
      </c>
      <c r="G28" s="41"/>
      <c r="H28" s="4">
        <v>3.4675398204040433</v>
      </c>
      <c r="I28" s="41">
        <v>5047.892341149993</v>
      </c>
      <c r="J28" s="41"/>
      <c r="K28" s="773">
        <v>11.648700832276583</v>
      </c>
    </row>
    <row r="29" spans="1:11" ht="19.5" customHeight="1">
      <c r="A29" s="50" t="s">
        <v>782</v>
      </c>
      <c r="B29" s="50">
        <v>233763.322</v>
      </c>
      <c r="C29" s="2">
        <v>261361.69099999996</v>
      </c>
      <c r="D29" s="2">
        <v>268630.232</v>
      </c>
      <c r="E29" s="43">
        <v>321979.38498792</v>
      </c>
      <c r="F29" s="2">
        <v>27598.368999999977</v>
      </c>
      <c r="G29" s="2"/>
      <c r="H29" s="5">
        <v>11.806116016780416</v>
      </c>
      <c r="I29" s="2">
        <v>53349.15298791998</v>
      </c>
      <c r="J29" s="2"/>
      <c r="K29" s="1370">
        <v>19.859698065525244</v>
      </c>
    </row>
    <row r="30" spans="1:11" ht="19.5" customHeight="1" thickBot="1">
      <c r="A30" s="56" t="s">
        <v>783</v>
      </c>
      <c r="B30" s="56">
        <v>371912.15662999987</v>
      </c>
      <c r="C30" s="54">
        <v>407137.33137300005</v>
      </c>
      <c r="D30" s="54">
        <v>423765.39049799996</v>
      </c>
      <c r="E30" s="55">
        <v>500939.85183396004</v>
      </c>
      <c r="F30" s="54">
        <v>35225.174743000185</v>
      </c>
      <c r="G30" s="54"/>
      <c r="H30" s="128">
        <v>9.47136954655781</v>
      </c>
      <c r="I30" s="54">
        <v>77174.46133596008</v>
      </c>
      <c r="J30" s="54"/>
      <c r="K30" s="1372">
        <v>18.21160082121532</v>
      </c>
    </row>
    <row r="31" spans="1:11" ht="19.5" customHeight="1">
      <c r="A31" s="455"/>
      <c r="B31" s="455"/>
      <c r="C31" s="457"/>
      <c r="D31" s="457"/>
      <c r="E31" s="458"/>
      <c r="F31" s="455"/>
      <c r="G31" s="457"/>
      <c r="H31" s="456"/>
      <c r="I31" s="459"/>
      <c r="J31" s="457"/>
      <c r="K31" s="1373"/>
    </row>
    <row r="32" spans="1:11" ht="19.5" customHeight="1">
      <c r="A32" s="49" t="s">
        <v>784</v>
      </c>
      <c r="B32" s="49">
        <v>110898.063129</v>
      </c>
      <c r="C32" s="41">
        <v>111007.68066400001</v>
      </c>
      <c r="D32" s="41">
        <v>119269.29203800001</v>
      </c>
      <c r="E32" s="42">
        <v>137465.065665</v>
      </c>
      <c r="F32" s="49">
        <v>109.61753500001214</v>
      </c>
      <c r="G32" s="41"/>
      <c r="H32" s="4">
        <v>0.09884531064577899</v>
      </c>
      <c r="I32" s="460">
        <v>18195.773626999988</v>
      </c>
      <c r="J32" s="41"/>
      <c r="K32" s="773">
        <v>15.256042285555521</v>
      </c>
    </row>
    <row r="33" spans="1:11" ht="19.5" customHeight="1">
      <c r="A33" s="49" t="s">
        <v>1294</v>
      </c>
      <c r="B33" s="1325">
        <v>1.0195010935266224</v>
      </c>
      <c r="C33" s="1326">
        <v>1.0662990584523295</v>
      </c>
      <c r="D33" s="1326">
        <v>1.0638776530808334</v>
      </c>
      <c r="E33" s="1327">
        <v>1.0681181734118514</v>
      </c>
      <c r="F33" s="49">
        <v>0.04679796492570709</v>
      </c>
      <c r="G33" s="41"/>
      <c r="H33" s="4">
        <v>4.590280993601018</v>
      </c>
      <c r="I33" s="460">
        <v>0.004240520331018072</v>
      </c>
      <c r="J33" s="41"/>
      <c r="K33" s="773">
        <v>0.3985909769547417</v>
      </c>
    </row>
    <row r="34" spans="1:11" ht="19.5" customHeight="1" thickBot="1">
      <c r="A34" s="52" t="s">
        <v>1295</v>
      </c>
      <c r="B34" s="1328">
        <v>3.127412768485989</v>
      </c>
      <c r="C34" s="1329">
        <v>3.420745970924036</v>
      </c>
      <c r="D34" s="1329">
        <v>3.3161776995539234</v>
      </c>
      <c r="E34" s="1330">
        <v>3.4103815217783247</v>
      </c>
      <c r="F34" s="52">
        <v>0.29333320243804684</v>
      </c>
      <c r="G34" s="45"/>
      <c r="H34" s="46">
        <v>9.379420759353499</v>
      </c>
      <c r="I34" s="461">
        <v>0.09420382222440127</v>
      </c>
      <c r="J34" s="45"/>
      <c r="K34" s="776">
        <v>2.840735049785575</v>
      </c>
    </row>
    <row r="35" spans="1:11" ht="19.5" customHeight="1">
      <c r="A35" s="874" t="s">
        <v>349</v>
      </c>
      <c r="B35" s="1403"/>
      <c r="C35" s="1403"/>
      <c r="D35" s="1403"/>
      <c r="E35" s="1403"/>
      <c r="F35" s="1403"/>
      <c r="G35" s="1403"/>
      <c r="H35" s="1403"/>
      <c r="I35" s="1403"/>
      <c r="J35" s="1403"/>
      <c r="K35" s="1403"/>
    </row>
    <row r="36" spans="1:11" ht="19.5" customHeight="1">
      <c r="A36" s="874" t="s">
        <v>350</v>
      </c>
      <c r="B36" s="1403"/>
      <c r="C36" s="1403"/>
      <c r="D36" s="1403"/>
      <c r="E36" s="1403"/>
      <c r="F36" s="1403"/>
      <c r="G36" s="1403"/>
      <c r="H36" s="1403"/>
      <c r="I36" s="1403"/>
      <c r="J36" s="1403"/>
      <c r="K36" s="1403"/>
    </row>
    <row r="37" spans="1:11" ht="28.5" customHeight="1">
      <c r="A37" s="1555" t="s">
        <v>328</v>
      </c>
      <c r="B37" s="1555"/>
      <c r="C37" s="1555"/>
      <c r="D37" s="1555"/>
      <c r="E37" s="1555"/>
      <c r="F37" s="1555"/>
      <c r="G37" s="1555"/>
      <c r="H37" s="1555"/>
      <c r="I37" s="1555"/>
      <c r="J37" s="1555"/>
      <c r="K37" s="1555"/>
    </row>
    <row r="38" ht="19.5" customHeight="1">
      <c r="A38" s="1" t="s">
        <v>1218</v>
      </c>
    </row>
    <row r="39" spans="1:11" ht="12.75">
      <c r="A39" s="874"/>
      <c r="B39" s="820"/>
      <c r="C39" s="820"/>
      <c r="D39" s="820"/>
      <c r="E39" s="820"/>
      <c r="F39" s="820"/>
      <c r="G39" s="820"/>
      <c r="H39" s="1356"/>
      <c r="I39" s="820"/>
      <c r="J39" s="820"/>
      <c r="K39" s="820"/>
    </row>
    <row r="40" spans="1:12" ht="30.75" customHeight="1">
      <c r="A40" s="1554"/>
      <c r="B40" s="1554"/>
      <c r="C40" s="1554"/>
      <c r="D40" s="1554"/>
      <c r="E40" s="1554"/>
      <c r="F40" s="1554"/>
      <c r="G40" s="1554"/>
      <c r="H40" s="1554"/>
      <c r="I40" s="1554"/>
      <c r="J40" s="1554"/>
      <c r="K40" s="1554"/>
      <c r="L40" s="1554"/>
    </row>
    <row r="41" spans="1:11" ht="12.75">
      <c r="A41" s="875"/>
      <c r="B41" s="18"/>
      <c r="C41" s="18"/>
      <c r="D41" s="18"/>
      <c r="E41" s="18"/>
      <c r="F41" s="820"/>
      <c r="G41" s="18"/>
      <c r="H41" s="820"/>
      <c r="I41" s="18"/>
      <c r="J41" s="820"/>
      <c r="K41" s="18"/>
    </row>
    <row r="42" spans="1:11" ht="12.75">
      <c r="A42" s="1554"/>
      <c r="B42" s="1554"/>
      <c r="C42" s="1554"/>
      <c r="D42" s="1554"/>
      <c r="E42" s="1554"/>
      <c r="F42" s="1554"/>
      <c r="G42" s="1554"/>
      <c r="H42" s="1554"/>
      <c r="I42" s="1554"/>
      <c r="J42" s="1554"/>
      <c r="K42" s="1554"/>
    </row>
    <row r="43" ht="12.75">
      <c r="A43" s="876"/>
    </row>
  </sheetData>
  <sheetProtection/>
  <mergeCells count="7">
    <mergeCell ref="A42:K42"/>
    <mergeCell ref="A37:K37"/>
    <mergeCell ref="A1:K1"/>
    <mergeCell ref="A2:K2"/>
    <mergeCell ref="I5:K5"/>
    <mergeCell ref="F5:H5"/>
    <mergeCell ref="A40:L40"/>
  </mergeCells>
  <printOptions horizontalCentered="1"/>
  <pageMargins left="0.63" right="0.22" top="1" bottom="0.5" header="0.5" footer="0.5"/>
  <pageSetup horizontalDpi="300" verticalDpi="300" orientation="portrait" paperSize="9" scale="90" r:id="rId1"/>
</worksheet>
</file>

<file path=xl/worksheets/sheet20.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6">
      <selection activeCell="A1" sqref="A1:IV1"/>
    </sheetView>
  </sheetViews>
  <sheetFormatPr defaultColWidth="9.140625" defaultRowHeight="12.75"/>
  <cols>
    <col min="1" max="1" width="7.7109375" style="18" customWidth="1"/>
    <col min="2" max="2" width="25.421875" style="18" customWidth="1"/>
    <col min="3" max="3" width="19.140625" style="18" customWidth="1"/>
    <col min="4" max="4" width="13.7109375" style="18" customWidth="1"/>
    <col min="5" max="5" width="14.57421875" style="18" customWidth="1"/>
    <col min="6" max="6" width="11.00390625" style="18" customWidth="1"/>
    <col min="7" max="7" width="12.140625" style="18" customWidth="1"/>
    <col min="8" max="16384" width="9.140625" style="18" customWidth="1"/>
  </cols>
  <sheetData>
    <row r="1" spans="2:7" ht="12.75">
      <c r="B1" s="1569" t="s">
        <v>1371</v>
      </c>
      <c r="C1" s="1569"/>
      <c r="D1" s="1569"/>
      <c r="E1" s="1569"/>
      <c r="F1" s="1569"/>
      <c r="G1" s="1569"/>
    </row>
    <row r="2" spans="2:7" ht="15.75">
      <c r="B2" s="1637" t="s">
        <v>1245</v>
      </c>
      <c r="C2" s="1637"/>
      <c r="D2" s="1637"/>
      <c r="E2" s="1637"/>
      <c r="F2" s="1637"/>
      <c r="G2" s="1637"/>
    </row>
    <row r="3" spans="2:7" ht="16.5" thickBot="1">
      <c r="B3" s="1650" t="s">
        <v>342</v>
      </c>
      <c r="C3" s="1650"/>
      <c r="D3" s="1650"/>
      <c r="E3" s="1650"/>
      <c r="F3" s="1650"/>
      <c r="G3" s="1650"/>
    </row>
    <row r="4" spans="1:7" ht="12.75" customHeight="1">
      <c r="A4"/>
      <c r="B4" s="1642" t="s">
        <v>1124</v>
      </c>
      <c r="C4" s="1646" t="s">
        <v>1459</v>
      </c>
      <c r="D4" s="936" t="s">
        <v>1229</v>
      </c>
      <c r="E4" s="1644" t="s">
        <v>1125</v>
      </c>
      <c r="F4" s="1646" t="s">
        <v>1396</v>
      </c>
      <c r="G4" s="1648" t="s">
        <v>1397</v>
      </c>
    </row>
    <row r="5" spans="1:7" ht="12.75">
      <c r="A5"/>
      <c r="B5" s="1643"/>
      <c r="C5" s="1647"/>
      <c r="D5" s="815" t="s">
        <v>1126</v>
      </c>
      <c r="E5" s="1645"/>
      <c r="F5" s="1647"/>
      <c r="G5" s="1649"/>
    </row>
    <row r="6" spans="1:7" ht="25.5">
      <c r="A6"/>
      <c r="B6" s="492" t="s">
        <v>1328</v>
      </c>
      <c r="C6" s="963" t="s">
        <v>1433</v>
      </c>
      <c r="D6" s="937">
        <v>25</v>
      </c>
      <c r="E6" s="938" t="s">
        <v>1230</v>
      </c>
      <c r="F6" s="939" t="s">
        <v>1398</v>
      </c>
      <c r="G6" s="940" t="s">
        <v>1399</v>
      </c>
    </row>
    <row r="7" spans="1:7" ht="25.5">
      <c r="A7"/>
      <c r="B7" s="492" t="s">
        <v>1231</v>
      </c>
      <c r="C7" s="963" t="s">
        <v>1433</v>
      </c>
      <c r="D7" s="937">
        <v>25</v>
      </c>
      <c r="E7" s="938" t="s">
        <v>1232</v>
      </c>
      <c r="F7" s="939" t="s">
        <v>1400</v>
      </c>
      <c r="G7" s="940" t="s">
        <v>1399</v>
      </c>
    </row>
    <row r="8" spans="1:7" ht="25.5">
      <c r="A8"/>
      <c r="B8" s="492" t="s">
        <v>1329</v>
      </c>
      <c r="C8" s="963" t="s">
        <v>1433</v>
      </c>
      <c r="D8" s="941">
        <v>4.9</v>
      </c>
      <c r="E8" s="938" t="s">
        <v>1330</v>
      </c>
      <c r="F8" s="942" t="s">
        <v>1401</v>
      </c>
      <c r="G8" s="940" t="s">
        <v>1402</v>
      </c>
    </row>
    <row r="9" spans="1:7" ht="25.5">
      <c r="A9"/>
      <c r="B9" s="492" t="s">
        <v>1331</v>
      </c>
      <c r="C9" s="963" t="s">
        <v>1433</v>
      </c>
      <c r="D9" s="941">
        <v>24</v>
      </c>
      <c r="E9" s="943" t="s">
        <v>1332</v>
      </c>
      <c r="F9" s="939" t="s">
        <v>1403</v>
      </c>
      <c r="G9" s="940" t="s">
        <v>1399</v>
      </c>
    </row>
    <row r="10" spans="1:7" ht="38.25">
      <c r="A10"/>
      <c r="B10" s="492" t="s">
        <v>394</v>
      </c>
      <c r="C10" s="963" t="s">
        <v>1434</v>
      </c>
      <c r="D10" s="941">
        <v>125</v>
      </c>
      <c r="E10" s="943" t="s">
        <v>1333</v>
      </c>
      <c r="F10" s="939" t="s">
        <v>1404</v>
      </c>
      <c r="G10" s="940" t="s">
        <v>1405</v>
      </c>
    </row>
    <row r="11" spans="1:7" ht="25.5">
      <c r="A11"/>
      <c r="B11" s="492" t="s">
        <v>1334</v>
      </c>
      <c r="C11" s="963" t="s">
        <v>1433</v>
      </c>
      <c r="D11" s="941">
        <v>22.5</v>
      </c>
      <c r="E11" s="943" t="s">
        <v>1335</v>
      </c>
      <c r="F11" s="939" t="s">
        <v>1406</v>
      </c>
      <c r="G11" s="940" t="s">
        <v>1399</v>
      </c>
    </row>
    <row r="12" spans="1:7" ht="25.5">
      <c r="A12"/>
      <c r="B12" s="492" t="s">
        <v>336</v>
      </c>
      <c r="C12" s="963" t="s">
        <v>1433</v>
      </c>
      <c r="D12" s="941">
        <v>48</v>
      </c>
      <c r="E12" s="943" t="s">
        <v>1336</v>
      </c>
      <c r="F12" s="939" t="s">
        <v>1407</v>
      </c>
      <c r="G12" s="940" t="s">
        <v>1399</v>
      </c>
    </row>
    <row r="13" spans="1:7" ht="25.5">
      <c r="A13"/>
      <c r="B13" s="492" t="s">
        <v>1431</v>
      </c>
      <c r="C13" s="963" t="s">
        <v>1433</v>
      </c>
      <c r="D13" s="937">
        <v>128</v>
      </c>
      <c r="E13" s="947" t="s">
        <v>1432</v>
      </c>
      <c r="F13" s="939" t="s">
        <v>303</v>
      </c>
      <c r="G13" s="940" t="s">
        <v>1405</v>
      </c>
    </row>
    <row r="14" spans="1:7" ht="12.75">
      <c r="A14"/>
      <c r="B14" s="825" t="s">
        <v>1238</v>
      </c>
      <c r="C14" s="958"/>
      <c r="D14" s="944">
        <f>SUM(D6:D13)</f>
        <v>402.4</v>
      </c>
      <c r="E14" s="945"/>
      <c r="F14" s="168"/>
      <c r="G14" s="520"/>
    </row>
    <row r="15" spans="1:7" ht="12.75">
      <c r="A15"/>
      <c r="B15" s="474" t="s">
        <v>1233</v>
      </c>
      <c r="C15" s="959"/>
      <c r="D15" s="946"/>
      <c r="E15" s="945"/>
      <c r="F15" s="168"/>
      <c r="G15" s="520"/>
    </row>
    <row r="16" spans="1:7" ht="25.5">
      <c r="A16"/>
      <c r="B16" s="492" t="s">
        <v>1234</v>
      </c>
      <c r="C16" s="963" t="s">
        <v>1435</v>
      </c>
      <c r="D16" s="937">
        <v>24</v>
      </c>
      <c r="E16" s="938" t="s">
        <v>1235</v>
      </c>
      <c r="F16" s="939" t="s">
        <v>1408</v>
      </c>
      <c r="G16" s="940" t="s">
        <v>1402</v>
      </c>
    </row>
    <row r="17" spans="1:7" ht="25.5">
      <c r="A17"/>
      <c r="B17" s="492" t="s">
        <v>1337</v>
      </c>
      <c r="C17" s="963" t="s">
        <v>1436</v>
      </c>
      <c r="D17" s="937">
        <v>39.52</v>
      </c>
      <c r="E17" s="947" t="s">
        <v>1338</v>
      </c>
      <c r="F17" s="939" t="s">
        <v>1409</v>
      </c>
      <c r="G17" s="940" t="s">
        <v>1402</v>
      </c>
    </row>
    <row r="18" spans="1:7" ht="25.5">
      <c r="A18"/>
      <c r="B18" s="492" t="s">
        <v>1339</v>
      </c>
      <c r="C18" s="963" t="s">
        <v>1437</v>
      </c>
      <c r="D18" s="937">
        <v>240</v>
      </c>
      <c r="E18" s="947" t="s">
        <v>1340</v>
      </c>
      <c r="F18" s="939" t="s">
        <v>1410</v>
      </c>
      <c r="G18" s="940" t="s">
        <v>1411</v>
      </c>
    </row>
    <row r="19" spans="1:7" ht="25.5">
      <c r="A19"/>
      <c r="B19" s="492" t="s">
        <v>1361</v>
      </c>
      <c r="C19" s="963" t="s">
        <v>1438</v>
      </c>
      <c r="D19" s="937">
        <v>50</v>
      </c>
      <c r="E19" s="947" t="s">
        <v>1362</v>
      </c>
      <c r="F19" s="939" t="s">
        <v>1412</v>
      </c>
      <c r="G19" s="940" t="s">
        <v>1399</v>
      </c>
    </row>
    <row r="20" spans="1:7" ht="25.5">
      <c r="A20"/>
      <c r="B20" s="492" t="s">
        <v>1363</v>
      </c>
      <c r="C20" s="963" t="s">
        <v>1439</v>
      </c>
      <c r="D20" s="937">
        <v>47.5</v>
      </c>
      <c r="E20" s="947" t="s">
        <v>1364</v>
      </c>
      <c r="F20" s="939" t="s">
        <v>1413</v>
      </c>
      <c r="G20" s="940" t="s">
        <v>1405</v>
      </c>
    </row>
    <row r="21" spans="1:7" ht="25.5">
      <c r="A21"/>
      <c r="B21" s="492" t="s">
        <v>1365</v>
      </c>
      <c r="C21" s="963" t="s">
        <v>1440</v>
      </c>
      <c r="D21" s="937">
        <v>30.03</v>
      </c>
      <c r="E21" s="947" t="s">
        <v>1366</v>
      </c>
      <c r="F21" s="939" t="s">
        <v>1414</v>
      </c>
      <c r="G21" s="940" t="s">
        <v>1402</v>
      </c>
    </row>
    <row r="22" spans="1:7" ht="25.5">
      <c r="A22"/>
      <c r="B22" s="492" t="s">
        <v>1367</v>
      </c>
      <c r="C22" s="963" t="s">
        <v>1438</v>
      </c>
      <c r="D22" s="937">
        <v>161</v>
      </c>
      <c r="E22" s="948" t="s">
        <v>1366</v>
      </c>
      <c r="F22" s="939" t="s">
        <v>1415</v>
      </c>
      <c r="G22" s="940" t="s">
        <v>1405</v>
      </c>
    </row>
    <row r="23" spans="1:7" ht="26.25" customHeight="1">
      <c r="A23" s="860"/>
      <c r="B23" s="964" t="s">
        <v>1377</v>
      </c>
      <c r="C23" s="965" t="s">
        <v>1441</v>
      </c>
      <c r="D23" s="937">
        <v>14.4</v>
      </c>
      <c r="E23" s="938" t="s">
        <v>1378</v>
      </c>
      <c r="F23" s="939" t="s">
        <v>1416</v>
      </c>
      <c r="G23" s="940" t="s">
        <v>1402</v>
      </c>
    </row>
    <row r="24" spans="1:7" ht="26.25" customHeight="1">
      <c r="A24" s="860"/>
      <c r="B24" s="964" t="s">
        <v>1379</v>
      </c>
      <c r="C24" s="965" t="s">
        <v>1442</v>
      </c>
      <c r="D24" s="937">
        <v>806.4</v>
      </c>
      <c r="E24" s="938" t="s">
        <v>1380</v>
      </c>
      <c r="F24" s="939" t="s">
        <v>1417</v>
      </c>
      <c r="G24" s="950" t="s">
        <v>1399</v>
      </c>
    </row>
    <row r="25" spans="1:7" ht="26.25" customHeight="1">
      <c r="A25" s="860"/>
      <c r="B25" s="964" t="s">
        <v>1381</v>
      </c>
      <c r="C25" s="965" t="s">
        <v>1443</v>
      </c>
      <c r="D25" s="937">
        <v>800</v>
      </c>
      <c r="E25" s="938" t="s">
        <v>1380</v>
      </c>
      <c r="F25" s="939" t="s">
        <v>1418</v>
      </c>
      <c r="G25" s="950" t="s">
        <v>1419</v>
      </c>
    </row>
    <row r="26" spans="1:7" ht="27.75" customHeight="1">
      <c r="A26" s="860"/>
      <c r="B26" s="964" t="s">
        <v>1420</v>
      </c>
      <c r="C26" s="965" t="s">
        <v>1444</v>
      </c>
      <c r="D26" s="937">
        <v>201.28</v>
      </c>
      <c r="E26" s="943" t="s">
        <v>1421</v>
      </c>
      <c r="F26" s="939" t="s">
        <v>1422</v>
      </c>
      <c r="G26" s="950" t="s">
        <v>1405</v>
      </c>
    </row>
    <row r="27" spans="1:7" ht="26.25" customHeight="1">
      <c r="A27" s="860"/>
      <c r="B27" s="964" t="s">
        <v>1423</v>
      </c>
      <c r="C27" s="965" t="s">
        <v>1445</v>
      </c>
      <c r="D27" s="937">
        <v>23.56</v>
      </c>
      <c r="E27" s="943" t="s">
        <v>1424</v>
      </c>
      <c r="F27" s="939" t="s">
        <v>302</v>
      </c>
      <c r="G27" s="950" t="s">
        <v>1405</v>
      </c>
    </row>
    <row r="28" spans="1:7" ht="26.25" customHeight="1">
      <c r="A28" s="860"/>
      <c r="B28" s="949" t="s">
        <v>1446</v>
      </c>
      <c r="C28" s="960" t="s">
        <v>1438</v>
      </c>
      <c r="D28" s="937">
        <v>50</v>
      </c>
      <c r="E28" s="943" t="s">
        <v>1447</v>
      </c>
      <c r="F28" s="939" t="s">
        <v>1448</v>
      </c>
      <c r="G28" s="950" t="s">
        <v>1405</v>
      </c>
    </row>
    <row r="29" spans="1:7" ht="26.25" customHeight="1">
      <c r="A29" s="860"/>
      <c r="B29" s="949" t="s">
        <v>1449</v>
      </c>
      <c r="C29" s="960" t="s">
        <v>1438</v>
      </c>
      <c r="D29" s="937">
        <v>50</v>
      </c>
      <c r="E29" s="943" t="s">
        <v>1447</v>
      </c>
      <c r="F29" s="939" t="s">
        <v>1450</v>
      </c>
      <c r="G29" s="950" t="s">
        <v>1405</v>
      </c>
    </row>
    <row r="30" spans="1:7" ht="26.25" customHeight="1">
      <c r="A30" s="860"/>
      <c r="B30" s="949" t="s">
        <v>1451</v>
      </c>
      <c r="C30" s="960" t="s">
        <v>1452</v>
      </c>
      <c r="D30" s="937">
        <v>138</v>
      </c>
      <c r="E30" s="943" t="s">
        <v>1453</v>
      </c>
      <c r="F30" s="939" t="s">
        <v>1454</v>
      </c>
      <c r="G30" s="950" t="s">
        <v>1399</v>
      </c>
    </row>
    <row r="31" spans="1:7" ht="26.25" customHeight="1">
      <c r="A31" s="860"/>
      <c r="B31" s="949" t="s">
        <v>296</v>
      </c>
      <c r="C31" s="960" t="s">
        <v>1452</v>
      </c>
      <c r="D31" s="937">
        <v>158.4</v>
      </c>
      <c r="E31" s="943" t="s">
        <v>297</v>
      </c>
      <c r="F31" s="939" t="s">
        <v>298</v>
      </c>
      <c r="G31" s="950" t="s">
        <v>1402</v>
      </c>
    </row>
    <row r="32" spans="1:7" ht="26.25" customHeight="1">
      <c r="A32" s="860"/>
      <c r="B32" s="949" t="s">
        <v>299</v>
      </c>
      <c r="C32" s="960" t="s">
        <v>300</v>
      </c>
      <c r="D32" s="937">
        <v>250</v>
      </c>
      <c r="E32" s="943" t="s">
        <v>301</v>
      </c>
      <c r="F32" s="939"/>
      <c r="G32" s="950" t="s">
        <v>1405</v>
      </c>
    </row>
    <row r="33" spans="1:7" ht="26.25" customHeight="1">
      <c r="A33" s="860"/>
      <c r="B33" s="949" t="s">
        <v>310</v>
      </c>
      <c r="C33" s="960" t="s">
        <v>311</v>
      </c>
      <c r="D33" s="937">
        <v>180</v>
      </c>
      <c r="E33" s="943" t="s">
        <v>312</v>
      </c>
      <c r="F33" s="939" t="s">
        <v>313</v>
      </c>
      <c r="G33" s="950" t="s">
        <v>1402</v>
      </c>
    </row>
    <row r="34" spans="1:7" ht="26.25" customHeight="1">
      <c r="A34" s="860"/>
      <c r="B34" s="949" t="s">
        <v>314</v>
      </c>
      <c r="C34" s="960" t="s">
        <v>315</v>
      </c>
      <c r="D34" s="937">
        <v>183</v>
      </c>
      <c r="E34" s="943" t="s">
        <v>316</v>
      </c>
      <c r="F34" s="939" t="s">
        <v>317</v>
      </c>
      <c r="G34" s="950" t="s">
        <v>1399</v>
      </c>
    </row>
    <row r="35" spans="1:7" ht="26.25" customHeight="1">
      <c r="A35" s="860"/>
      <c r="B35" s="949" t="s">
        <v>318</v>
      </c>
      <c r="C35" s="960" t="s">
        <v>311</v>
      </c>
      <c r="D35" s="937">
        <v>64</v>
      </c>
      <c r="E35" s="943" t="s">
        <v>316</v>
      </c>
      <c r="F35" s="939" t="s">
        <v>319</v>
      </c>
      <c r="G35" s="950" t="s">
        <v>1402</v>
      </c>
    </row>
    <row r="36" spans="1:7" ht="26.25" customHeight="1">
      <c r="A36" s="860"/>
      <c r="B36" s="949" t="s">
        <v>320</v>
      </c>
      <c r="C36" s="960" t="s">
        <v>321</v>
      </c>
      <c r="D36" s="937">
        <v>27.83</v>
      </c>
      <c r="E36" s="943" t="s">
        <v>322</v>
      </c>
      <c r="F36" s="939" t="s">
        <v>323</v>
      </c>
      <c r="G36" s="950" t="s">
        <v>1419</v>
      </c>
    </row>
    <row r="37" spans="1:7" ht="26.25" customHeight="1">
      <c r="A37" s="860"/>
      <c r="B37" s="949" t="s">
        <v>361</v>
      </c>
      <c r="C37" s="960" t="s">
        <v>362</v>
      </c>
      <c r="D37" s="937">
        <v>600</v>
      </c>
      <c r="E37" s="943" t="s">
        <v>363</v>
      </c>
      <c r="F37" s="939" t="s">
        <v>364</v>
      </c>
      <c r="G37" s="950" t="s">
        <v>1405</v>
      </c>
    </row>
    <row r="38" spans="1:7" ht="26.25" customHeight="1">
      <c r="A38" s="860"/>
      <c r="B38" s="949" t="s">
        <v>365</v>
      </c>
      <c r="C38" s="960" t="s">
        <v>366</v>
      </c>
      <c r="D38" s="937">
        <v>96</v>
      </c>
      <c r="E38" s="943" t="s">
        <v>367</v>
      </c>
      <c r="F38" s="939" t="s">
        <v>368</v>
      </c>
      <c r="G38" s="950" t="s">
        <v>1402</v>
      </c>
    </row>
    <row r="39" spans="1:7" ht="26.25" customHeight="1">
      <c r="A39" s="860"/>
      <c r="B39" s="949" t="s">
        <v>369</v>
      </c>
      <c r="C39" s="960" t="s">
        <v>370</v>
      </c>
      <c r="D39" s="937">
        <v>50</v>
      </c>
      <c r="E39" s="943" t="s">
        <v>371</v>
      </c>
      <c r="F39" s="939" t="s">
        <v>372</v>
      </c>
      <c r="G39" s="950" t="s">
        <v>1405</v>
      </c>
    </row>
    <row r="40" spans="1:7" ht="26.25" customHeight="1">
      <c r="A40" s="860"/>
      <c r="B40" s="949" t="s">
        <v>373</v>
      </c>
      <c r="C40" s="960" t="s">
        <v>321</v>
      </c>
      <c r="D40" s="937">
        <v>160</v>
      </c>
      <c r="E40" s="943" t="s">
        <v>374</v>
      </c>
      <c r="F40" s="939" t="s">
        <v>375</v>
      </c>
      <c r="G40" s="950" t="s">
        <v>1411</v>
      </c>
    </row>
    <row r="41" spans="1:7" ht="26.25" customHeight="1">
      <c r="A41" s="860"/>
      <c r="B41" s="949" t="s">
        <v>376</v>
      </c>
      <c r="C41" s="960" t="s">
        <v>377</v>
      </c>
      <c r="D41" s="937">
        <v>150</v>
      </c>
      <c r="E41" s="943" t="s">
        <v>378</v>
      </c>
      <c r="F41" s="939" t="s">
        <v>379</v>
      </c>
      <c r="G41" s="950" t="s">
        <v>1405</v>
      </c>
    </row>
    <row r="42" spans="1:7" ht="26.25" customHeight="1">
      <c r="A42" s="860"/>
      <c r="B42" s="949" t="s">
        <v>380</v>
      </c>
      <c r="C42" s="960" t="s">
        <v>381</v>
      </c>
      <c r="D42" s="937">
        <v>60</v>
      </c>
      <c r="E42" s="943" t="s">
        <v>378</v>
      </c>
      <c r="F42" s="939" t="s">
        <v>382</v>
      </c>
      <c r="G42" s="950" t="s">
        <v>1402</v>
      </c>
    </row>
    <row r="43" spans="1:7" ht="26.25" customHeight="1">
      <c r="A43" s="860"/>
      <c r="B43" s="949" t="s">
        <v>383</v>
      </c>
      <c r="C43" s="960" t="s">
        <v>370</v>
      </c>
      <c r="D43" s="937">
        <v>75</v>
      </c>
      <c r="E43" s="943" t="s">
        <v>378</v>
      </c>
      <c r="F43" s="939" t="s">
        <v>382</v>
      </c>
      <c r="G43" s="950" t="s">
        <v>1402</v>
      </c>
    </row>
    <row r="44" spans="1:7" ht="26.25" customHeight="1">
      <c r="A44" s="860"/>
      <c r="B44" s="949" t="s">
        <v>384</v>
      </c>
      <c r="C44" s="960" t="s">
        <v>385</v>
      </c>
      <c r="D44" s="937">
        <v>30</v>
      </c>
      <c r="E44" s="943" t="s">
        <v>386</v>
      </c>
      <c r="F44" s="939" t="s">
        <v>387</v>
      </c>
      <c r="G44" s="950" t="s">
        <v>1402</v>
      </c>
    </row>
    <row r="45" spans="1:7" ht="26.25" customHeight="1">
      <c r="A45" s="860"/>
      <c r="B45" s="949" t="s">
        <v>388</v>
      </c>
      <c r="C45" s="960" t="s">
        <v>370</v>
      </c>
      <c r="D45" s="937">
        <v>60.14</v>
      </c>
      <c r="E45" s="943" t="s">
        <v>386</v>
      </c>
      <c r="F45" s="939" t="s">
        <v>389</v>
      </c>
      <c r="G45" s="950" t="s">
        <v>1405</v>
      </c>
    </row>
    <row r="46" spans="1:7" ht="26.25" customHeight="1">
      <c r="A46" s="860"/>
      <c r="B46" s="949" t="s">
        <v>390</v>
      </c>
      <c r="C46" s="960" t="s">
        <v>362</v>
      </c>
      <c r="D46" s="937">
        <v>224.81</v>
      </c>
      <c r="E46" s="943" t="s">
        <v>391</v>
      </c>
      <c r="F46" s="939" t="s">
        <v>392</v>
      </c>
      <c r="G46" s="950" t="s">
        <v>1399</v>
      </c>
    </row>
    <row r="47" spans="1:7" ht="12.75">
      <c r="A47" s="8"/>
      <c r="B47" s="951" t="s">
        <v>1236</v>
      </c>
      <c r="C47" s="961"/>
      <c r="D47" s="547">
        <f>SUM(D16:D46)</f>
        <v>5044.870000000001</v>
      </c>
      <c r="E47" s="943"/>
      <c r="F47" s="168"/>
      <c r="G47" s="950"/>
    </row>
    <row r="48" spans="1:7" ht="25.5">
      <c r="A48" s="8"/>
      <c r="B48" s="968" t="s">
        <v>1455</v>
      </c>
      <c r="C48" s="1336" t="s">
        <v>1456</v>
      </c>
      <c r="D48" s="1334">
        <v>1500</v>
      </c>
      <c r="E48" s="939" t="s">
        <v>1457</v>
      </c>
      <c r="F48" s="966" t="s">
        <v>1458</v>
      </c>
      <c r="G48" s="967" t="s">
        <v>1399</v>
      </c>
    </row>
    <row r="49" spans="1:7" ht="25.5">
      <c r="A49" s="8"/>
      <c r="B49" s="968" t="s">
        <v>310</v>
      </c>
      <c r="C49" s="1336" t="s">
        <v>1456</v>
      </c>
      <c r="D49" s="1334">
        <v>400</v>
      </c>
      <c r="E49" s="1414" t="s">
        <v>363</v>
      </c>
      <c r="F49" s="966" t="s">
        <v>393</v>
      </c>
      <c r="G49" s="967" t="s">
        <v>1399</v>
      </c>
    </row>
    <row r="50" spans="1:7" ht="13.5" thickBot="1">
      <c r="A50" s="8"/>
      <c r="B50" s="952" t="s">
        <v>1237</v>
      </c>
      <c r="C50" s="962"/>
      <c r="D50" s="1335">
        <f>D14+D47+D48+D49</f>
        <v>7347.27</v>
      </c>
      <c r="E50" s="1415"/>
      <c r="F50" s="953"/>
      <c r="G50" s="954"/>
    </row>
    <row r="52" spans="1:8" ht="12.75">
      <c r="A52" s="969" t="s">
        <v>1425</v>
      </c>
      <c r="B52" s="880"/>
      <c r="C52" s="880"/>
      <c r="D52" s="880"/>
      <c r="E52" s="880"/>
      <c r="F52" s="880"/>
      <c r="G52" s="880"/>
      <c r="H52" s="880"/>
    </row>
    <row r="53" spans="1:8" ht="14.25" customHeight="1">
      <c r="A53" s="955" t="s">
        <v>1399</v>
      </c>
      <c r="B53" s="956" t="s">
        <v>1426</v>
      </c>
      <c r="C53" s="956"/>
      <c r="D53" s="957"/>
      <c r="E53" s="957"/>
      <c r="F53" s="957"/>
      <c r="G53" s="957"/>
      <c r="H53" s="957"/>
    </row>
    <row r="54" spans="1:8" ht="15" customHeight="1">
      <c r="A54" s="955" t="s">
        <v>1402</v>
      </c>
      <c r="B54" s="956" t="s">
        <v>1427</v>
      </c>
      <c r="C54" s="956"/>
      <c r="D54" s="957"/>
      <c r="E54" s="957"/>
      <c r="F54" s="957"/>
      <c r="G54" s="957"/>
      <c r="H54" s="957"/>
    </row>
    <row r="55" spans="1:8" ht="12.75">
      <c r="A55" s="955" t="s">
        <v>1411</v>
      </c>
      <c r="B55" s="956" t="s">
        <v>1428</v>
      </c>
      <c r="C55" s="956"/>
      <c r="D55" s="957"/>
      <c r="E55" s="957"/>
      <c r="F55" s="957"/>
      <c r="G55" s="957"/>
      <c r="H55" s="957"/>
    </row>
    <row r="56" spans="1:8" ht="12.75">
      <c r="A56" s="955" t="s">
        <v>1405</v>
      </c>
      <c r="B56" s="956" t="s">
        <v>1429</v>
      </c>
      <c r="C56" s="956"/>
      <c r="D56" s="957"/>
      <c r="E56" s="957"/>
      <c r="F56" s="957"/>
      <c r="G56" s="957"/>
      <c r="H56" s="957"/>
    </row>
    <row r="57" spans="1:8" ht="16.5" customHeight="1">
      <c r="A57" s="955" t="s">
        <v>1419</v>
      </c>
      <c r="B57" s="956" t="s">
        <v>1430</v>
      </c>
      <c r="C57" s="956"/>
      <c r="D57" s="957"/>
      <c r="E57" s="957"/>
      <c r="F57" s="957"/>
      <c r="G57" s="957"/>
      <c r="H57" s="957"/>
    </row>
    <row r="58" ht="12.75">
      <c r="A58" s="1354"/>
    </row>
    <row r="59" ht="12.75">
      <c r="A59" s="1354"/>
    </row>
    <row r="60" ht="12.75">
      <c r="A60" s="1354"/>
    </row>
    <row r="61" ht="12.75">
      <c r="A61" s="1354"/>
    </row>
    <row r="62" ht="12.75">
      <c r="A62" s="1354"/>
    </row>
  </sheetData>
  <sheetProtection/>
  <mergeCells count="8">
    <mergeCell ref="B4:B5"/>
    <mergeCell ref="E4:E5"/>
    <mergeCell ref="B1:G1"/>
    <mergeCell ref="B2:G2"/>
    <mergeCell ref="F4:F5"/>
    <mergeCell ref="G4:G5"/>
    <mergeCell ref="C4:C5"/>
    <mergeCell ref="B3:G3"/>
  </mergeCells>
  <printOptions horizontalCentered="1"/>
  <pageMargins left="0.75" right="0.75" top="0.25" bottom="0.25" header="0.5" footer="0.5"/>
  <pageSetup fitToHeight="1" fitToWidth="1" horizontalDpi="300" verticalDpi="300" orientation="portrait" paperSize="9" scale="63" r:id="rId1"/>
</worksheet>
</file>

<file path=xl/worksheets/sheet21.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6">
      <selection activeCell="A1" sqref="A1:IV1"/>
    </sheetView>
  </sheetViews>
  <sheetFormatPr defaultColWidth="9.140625" defaultRowHeight="12.75"/>
  <cols>
    <col min="1" max="1" width="30.8515625" style="18" customWidth="1"/>
    <col min="2" max="2" width="9.140625" style="18" customWidth="1"/>
    <col min="3" max="3" width="9.8515625" style="18" customWidth="1"/>
    <col min="4" max="4" width="9.57421875" style="18" customWidth="1"/>
    <col min="5" max="5" width="9.140625" style="18" bestFit="1" customWidth="1"/>
    <col min="6" max="6" width="9.00390625" style="18" customWidth="1"/>
    <col min="7" max="8" width="9.28125" style="18" bestFit="1" customWidth="1"/>
    <col min="9" max="9" width="9.421875" style="18" bestFit="1" customWidth="1"/>
    <col min="10" max="10" width="8.28125" style="18" customWidth="1"/>
    <col min="11" max="11" width="7.57421875" style="18" customWidth="1"/>
    <col min="12" max="12" width="6.7109375" style="18" customWidth="1"/>
    <col min="13" max="16384" width="9.140625" style="18" customWidth="1"/>
  </cols>
  <sheetData>
    <row r="1" spans="1:11" ht="12.75">
      <c r="A1" s="1658" t="s">
        <v>1372</v>
      </c>
      <c r="B1" s="1658"/>
      <c r="C1" s="1658"/>
      <c r="D1" s="1658"/>
      <c r="E1" s="1658"/>
      <c r="F1" s="1658"/>
      <c r="G1" s="1658"/>
      <c r="H1" s="1658"/>
      <c r="I1" s="1658"/>
      <c r="J1" s="1658"/>
      <c r="K1" s="1658"/>
    </row>
    <row r="2" spans="1:11" ht="15.75">
      <c r="A2" s="1661" t="s">
        <v>1239</v>
      </c>
      <c r="B2" s="1661"/>
      <c r="C2" s="1661"/>
      <c r="D2" s="1661"/>
      <c r="E2" s="1661"/>
      <c r="F2" s="1661"/>
      <c r="G2" s="1661"/>
      <c r="H2" s="1661"/>
      <c r="I2" s="1661"/>
      <c r="J2" s="1661"/>
      <c r="K2" s="1661"/>
    </row>
    <row r="3" spans="1:12" ht="13.5" thickBot="1">
      <c r="A3" s="1662"/>
      <c r="B3" s="1662"/>
      <c r="C3" s="1662"/>
      <c r="D3" s="1662"/>
      <c r="E3" s="1662"/>
      <c r="F3" s="1662"/>
      <c r="G3" s="1662"/>
      <c r="H3" s="1662"/>
      <c r="I3" s="1662"/>
      <c r="J3" s="1662"/>
      <c r="K3" s="1662"/>
      <c r="L3" s="1662"/>
    </row>
    <row r="4" spans="1:12" s="295" customFormat="1" ht="12">
      <c r="A4" s="487"/>
      <c r="B4" s="1663" t="s">
        <v>1240</v>
      </c>
      <c r="C4" s="1664"/>
      <c r="D4" s="1665"/>
      <c r="E4" s="1664" t="s">
        <v>1300</v>
      </c>
      <c r="F4" s="1664"/>
      <c r="G4" s="1664"/>
      <c r="H4" s="1664"/>
      <c r="I4" s="1664"/>
      <c r="J4" s="1664"/>
      <c r="K4" s="1664"/>
      <c r="L4" s="1665"/>
    </row>
    <row r="5" spans="1:12" s="295" customFormat="1" ht="12">
      <c r="A5" s="488"/>
      <c r="B5" s="1651" t="s">
        <v>343</v>
      </c>
      <c r="C5" s="1652"/>
      <c r="D5" s="1653"/>
      <c r="E5" s="1652" t="s">
        <v>343</v>
      </c>
      <c r="F5" s="1652"/>
      <c r="G5" s="1652"/>
      <c r="H5" s="1652"/>
      <c r="I5" s="1652"/>
      <c r="J5" s="1654"/>
      <c r="K5" s="293"/>
      <c r="L5" s="475"/>
    </row>
    <row r="6" spans="1:12" s="295" customFormat="1" ht="12">
      <c r="A6" s="489" t="s">
        <v>1111</v>
      </c>
      <c r="B6" s="498"/>
      <c r="C6" s="297"/>
      <c r="D6" s="499"/>
      <c r="E6" s="1655">
        <v>2006</v>
      </c>
      <c r="F6" s="1656"/>
      <c r="G6" s="1657">
        <v>2007</v>
      </c>
      <c r="H6" s="1654"/>
      <c r="I6" s="1659">
        <v>2008</v>
      </c>
      <c r="J6" s="1659"/>
      <c r="K6" s="1659" t="s">
        <v>1112</v>
      </c>
      <c r="L6" s="1660"/>
    </row>
    <row r="7" spans="1:12" s="295" customFormat="1" ht="12">
      <c r="A7" s="489"/>
      <c r="B7" s="476">
        <v>2006</v>
      </c>
      <c r="C7" s="296">
        <v>2007</v>
      </c>
      <c r="D7" s="500">
        <v>2008</v>
      </c>
      <c r="E7" s="435">
        <v>1</v>
      </c>
      <c r="F7" s="298">
        <v>2</v>
      </c>
      <c r="G7" s="292">
        <v>3</v>
      </c>
      <c r="H7" s="294">
        <v>4</v>
      </c>
      <c r="I7" s="299">
        <v>5</v>
      </c>
      <c r="J7" s="299">
        <v>6</v>
      </c>
      <c r="K7" s="291" t="s">
        <v>1246</v>
      </c>
      <c r="L7" s="477" t="s">
        <v>1247</v>
      </c>
    </row>
    <row r="8" spans="1:12" s="295" customFormat="1" ht="12">
      <c r="A8" s="490"/>
      <c r="B8" s="478"/>
      <c r="C8" s="300"/>
      <c r="D8" s="501"/>
      <c r="E8" s="298" t="s">
        <v>1113</v>
      </c>
      <c r="F8" s="392" t="s">
        <v>1115</v>
      </c>
      <c r="G8" s="392" t="s">
        <v>1113</v>
      </c>
      <c r="H8" s="392" t="s">
        <v>1115</v>
      </c>
      <c r="I8" s="392" t="s">
        <v>1113</v>
      </c>
      <c r="J8" s="392" t="s">
        <v>1115</v>
      </c>
      <c r="K8" s="300">
        <v>1</v>
      </c>
      <c r="L8" s="479">
        <v>3</v>
      </c>
    </row>
    <row r="9" spans="1:12" s="106" customFormat="1" ht="12.75">
      <c r="A9" s="491" t="s">
        <v>1114</v>
      </c>
      <c r="B9" s="740">
        <v>129</v>
      </c>
      <c r="C9" s="741">
        <v>131</v>
      </c>
      <c r="D9" s="742">
        <v>148</v>
      </c>
      <c r="E9" s="743">
        <v>94001.08</v>
      </c>
      <c r="F9" s="271">
        <v>100</v>
      </c>
      <c r="G9" s="744">
        <v>138487</v>
      </c>
      <c r="H9" s="271">
        <v>100</v>
      </c>
      <c r="I9" s="745">
        <v>274101.44</v>
      </c>
      <c r="J9" s="271">
        <v>100</v>
      </c>
      <c r="K9" s="746">
        <v>47.32490307558169</v>
      </c>
      <c r="L9" s="747">
        <v>97.92575476398508</v>
      </c>
    </row>
    <row r="10" spans="1:12" ht="12.75">
      <c r="A10" s="492" t="s">
        <v>1120</v>
      </c>
      <c r="B10" s="675">
        <v>83</v>
      </c>
      <c r="C10" s="676">
        <v>96</v>
      </c>
      <c r="D10" s="677">
        <v>113</v>
      </c>
      <c r="E10" s="496">
        <v>80564.49</v>
      </c>
      <c r="F10" s="275">
        <v>85.70591954900944</v>
      </c>
      <c r="G10" s="287">
        <v>115265.13</v>
      </c>
      <c r="H10" s="275">
        <v>83.23173294244226</v>
      </c>
      <c r="I10" s="287">
        <v>238206.9</v>
      </c>
      <c r="J10" s="275">
        <v>86.9046510664081</v>
      </c>
      <c r="K10" s="268">
        <v>43.071879434723655</v>
      </c>
      <c r="L10" s="480">
        <v>106.65998468053607</v>
      </c>
    </row>
    <row r="11" spans="1:12" ht="12.75">
      <c r="A11" s="493" t="s">
        <v>1241</v>
      </c>
      <c r="B11" s="678">
        <v>15</v>
      </c>
      <c r="C11" s="676">
        <v>15</v>
      </c>
      <c r="D11" s="677">
        <v>15</v>
      </c>
      <c r="E11" s="496">
        <v>70000.14</v>
      </c>
      <c r="F11" s="275">
        <v>74.46737845990705</v>
      </c>
      <c r="G11" s="287">
        <v>95164</v>
      </c>
      <c r="H11" s="275">
        <v>68.71691927762173</v>
      </c>
      <c r="I11" s="301">
        <v>187015.91</v>
      </c>
      <c r="J11" s="275">
        <v>68.22872218402063</v>
      </c>
      <c r="K11" s="268">
        <v>35.94829953197237</v>
      </c>
      <c r="L11" s="480">
        <v>96.51959774704721</v>
      </c>
    </row>
    <row r="12" spans="1:12" ht="12.75">
      <c r="A12" s="493" t="s">
        <v>1242</v>
      </c>
      <c r="B12" s="678">
        <v>7</v>
      </c>
      <c r="C12" s="676">
        <v>13</v>
      </c>
      <c r="D12" s="677">
        <v>24</v>
      </c>
      <c r="E12" s="496">
        <v>1493.49</v>
      </c>
      <c r="F12" s="275">
        <v>1.5888008946280192</v>
      </c>
      <c r="G12" s="287">
        <v>3816.32</v>
      </c>
      <c r="H12" s="275">
        <v>2.755724364019728</v>
      </c>
      <c r="I12" s="301">
        <v>15575.05</v>
      </c>
      <c r="J12" s="275">
        <v>5.682221151410222</v>
      </c>
      <c r="K12" s="268">
        <v>155.5303349871777</v>
      </c>
      <c r="L12" s="480">
        <v>308.1169818044608</v>
      </c>
    </row>
    <row r="13" spans="1:12" ht="12.75">
      <c r="A13" s="493" t="s">
        <v>1243</v>
      </c>
      <c r="B13" s="678">
        <v>47</v>
      </c>
      <c r="C13" s="676">
        <v>52</v>
      </c>
      <c r="D13" s="677">
        <v>57</v>
      </c>
      <c r="E13" s="496">
        <v>4633.3</v>
      </c>
      <c r="F13" s="275">
        <v>4.928985922289404</v>
      </c>
      <c r="G13" s="287">
        <v>9066.93</v>
      </c>
      <c r="H13" s="275">
        <v>6.547134388065307</v>
      </c>
      <c r="I13" s="301">
        <v>25392.5</v>
      </c>
      <c r="J13" s="275">
        <v>9.26390609257653</v>
      </c>
      <c r="K13" s="268">
        <v>95.69054453629164</v>
      </c>
      <c r="L13" s="480">
        <v>180.0562042499501</v>
      </c>
    </row>
    <row r="14" spans="1:12" ht="12.75">
      <c r="A14" s="493" t="s">
        <v>1244</v>
      </c>
      <c r="B14" s="678">
        <v>14</v>
      </c>
      <c r="C14" s="676">
        <v>16</v>
      </c>
      <c r="D14" s="677">
        <v>17</v>
      </c>
      <c r="E14" s="496">
        <v>4437.56</v>
      </c>
      <c r="F14" s="275">
        <v>4.7207542721849585</v>
      </c>
      <c r="G14" s="287">
        <v>7217.88</v>
      </c>
      <c r="H14" s="275">
        <v>5.211954912735492</v>
      </c>
      <c r="I14" s="301">
        <v>10223.44</v>
      </c>
      <c r="J14" s="275">
        <v>3.7298016384007324</v>
      </c>
      <c r="K14" s="268">
        <v>62.654251435473526</v>
      </c>
      <c r="L14" s="480">
        <v>41.6404816926854</v>
      </c>
    </row>
    <row r="15" spans="1:12" ht="12.75">
      <c r="A15" s="494" t="s">
        <v>1248</v>
      </c>
      <c r="B15" s="678">
        <v>29</v>
      </c>
      <c r="C15" s="676">
        <v>21</v>
      </c>
      <c r="D15" s="677">
        <v>21</v>
      </c>
      <c r="E15" s="496">
        <v>5266.72</v>
      </c>
      <c r="F15" s="275">
        <v>5.602829244089536</v>
      </c>
      <c r="G15" s="287">
        <v>5858.27</v>
      </c>
      <c r="H15" s="275">
        <v>4.230194891939316</v>
      </c>
      <c r="I15" s="301">
        <v>7339.37</v>
      </c>
      <c r="J15" s="275">
        <v>2.677610887414528</v>
      </c>
      <c r="K15" s="268">
        <v>11.231848285080659</v>
      </c>
      <c r="L15" s="480">
        <v>25.28220788731143</v>
      </c>
    </row>
    <row r="16" spans="1:12" ht="12.75">
      <c r="A16" s="494" t="s">
        <v>1249</v>
      </c>
      <c r="B16" s="678">
        <v>4</v>
      </c>
      <c r="C16" s="676">
        <v>4</v>
      </c>
      <c r="D16" s="677">
        <v>4</v>
      </c>
      <c r="E16" s="496">
        <v>2319.26</v>
      </c>
      <c r="F16" s="275">
        <v>2.4672695249884367</v>
      </c>
      <c r="G16" s="287">
        <v>3055.85</v>
      </c>
      <c r="H16" s="275">
        <v>2.206597009105548</v>
      </c>
      <c r="I16" s="301">
        <v>5094.88</v>
      </c>
      <c r="J16" s="275">
        <v>1.8587571083172711</v>
      </c>
      <c r="K16" s="268">
        <v>31.759699214404577</v>
      </c>
      <c r="L16" s="480">
        <v>66.72546100103082</v>
      </c>
    </row>
    <row r="17" spans="1:12" ht="12.75">
      <c r="A17" s="494" t="s">
        <v>1250</v>
      </c>
      <c r="B17" s="678">
        <v>8</v>
      </c>
      <c r="C17" s="676">
        <v>5</v>
      </c>
      <c r="D17" s="677">
        <v>5</v>
      </c>
      <c r="E17" s="496">
        <v>760.07</v>
      </c>
      <c r="F17" s="275">
        <v>0.8085758163629609</v>
      </c>
      <c r="G17" s="287">
        <v>762.23</v>
      </c>
      <c r="H17" s="275">
        <v>0.5503982323250558</v>
      </c>
      <c r="I17" s="301">
        <v>1147.41</v>
      </c>
      <c r="J17" s="275">
        <v>0.41860779717173324</v>
      </c>
      <c r="K17" s="268">
        <v>0.2841843514413114</v>
      </c>
      <c r="L17" s="480">
        <v>50.53330359602745</v>
      </c>
    </row>
    <row r="18" spans="1:12" ht="12.75">
      <c r="A18" s="494" t="s">
        <v>1119</v>
      </c>
      <c r="B18" s="678">
        <v>3</v>
      </c>
      <c r="C18" s="676">
        <v>2</v>
      </c>
      <c r="D18" s="677">
        <v>2</v>
      </c>
      <c r="E18" s="496">
        <v>5090.54</v>
      </c>
      <c r="F18" s="275">
        <v>5.41540586554963</v>
      </c>
      <c r="G18" s="287">
        <v>13545.52</v>
      </c>
      <c r="H18" s="275">
        <v>9.78107692418783</v>
      </c>
      <c r="I18" s="301">
        <v>26.4</v>
      </c>
      <c r="J18" s="275">
        <v>0.009631470743094235</v>
      </c>
      <c r="K18" s="268">
        <v>166.09200595614612</v>
      </c>
      <c r="L18" s="480">
        <v>-99.80510161293181</v>
      </c>
    </row>
    <row r="19" spans="1:12" ht="13.5" thickBot="1">
      <c r="A19" s="495" t="s">
        <v>1251</v>
      </c>
      <c r="B19" s="679">
        <v>2</v>
      </c>
      <c r="C19" s="680">
        <v>3</v>
      </c>
      <c r="D19" s="681">
        <v>3</v>
      </c>
      <c r="E19" s="497" t="s">
        <v>1395</v>
      </c>
      <c r="F19" s="481" t="s">
        <v>1395</v>
      </c>
      <c r="G19" s="482" t="s">
        <v>1395</v>
      </c>
      <c r="H19" s="482" t="s">
        <v>1395</v>
      </c>
      <c r="I19" s="483">
        <v>22286.48</v>
      </c>
      <c r="J19" s="484">
        <v>8.130741669945259</v>
      </c>
      <c r="K19" s="485" t="s">
        <v>1395</v>
      </c>
      <c r="L19" s="486" t="s">
        <v>1395</v>
      </c>
    </row>
    <row r="21" ht="12.75">
      <c r="I21" s="41"/>
    </row>
  </sheetData>
  <sheetProtection/>
  <mergeCells count="11">
    <mergeCell ref="E4:L4"/>
    <mergeCell ref="B5:D5"/>
    <mergeCell ref="E5:J5"/>
    <mergeCell ref="E6:F6"/>
    <mergeCell ref="G6:H6"/>
    <mergeCell ref="A1:K1"/>
    <mergeCell ref="I6:J6"/>
    <mergeCell ref="K6:L6"/>
    <mergeCell ref="A2:K2"/>
    <mergeCell ref="A3:L3"/>
    <mergeCell ref="B4:D4"/>
  </mergeCells>
  <printOptions/>
  <pageMargins left="0.75" right="0.75" top="1" bottom="1" header="0.5" footer="0.5"/>
  <pageSetup fitToHeight="1" fitToWidth="1" horizontalDpi="600" verticalDpi="600" orientation="landscape" scale="96" r:id="rId1"/>
</worksheet>
</file>

<file path=xl/worksheets/sheet22.xml><?xml version="1.0" encoding="utf-8"?>
<worksheet xmlns="http://schemas.openxmlformats.org/spreadsheetml/2006/main" xmlns:r="http://schemas.openxmlformats.org/officeDocument/2006/relationships">
  <sheetPr>
    <pageSetUpPr fitToPage="1"/>
  </sheetPr>
  <dimension ref="A1:R150"/>
  <sheetViews>
    <sheetView zoomScalePageLayoutView="0" workbookViewId="0" topLeftCell="A1">
      <selection activeCell="A1" sqref="A1:J1"/>
    </sheetView>
  </sheetViews>
  <sheetFormatPr defaultColWidth="9.140625" defaultRowHeight="12.75"/>
  <cols>
    <col min="1" max="1" width="23.421875" style="262" customWidth="1"/>
    <col min="2" max="2" width="10.00390625" style="262" bestFit="1" customWidth="1"/>
    <col min="3" max="3" width="9.28125" style="262" bestFit="1" customWidth="1"/>
    <col min="4" max="4" width="9.00390625" style="262" bestFit="1" customWidth="1"/>
    <col min="5" max="6" width="8.00390625" style="262" bestFit="1" customWidth="1"/>
    <col min="7" max="7" width="8.140625" style="262" bestFit="1" customWidth="1"/>
    <col min="8" max="8" width="8.421875" style="262" customWidth="1"/>
    <col min="9" max="9" width="8.57421875" style="262" bestFit="1" customWidth="1"/>
    <col min="10" max="10" width="9.140625" style="262" customWidth="1"/>
    <col min="11" max="11" width="9.57421875" style="262" customWidth="1"/>
    <col min="12" max="14" width="9.57421875" style="262" bestFit="1" customWidth="1"/>
    <col min="15" max="16384" width="9.140625" style="262" customWidth="1"/>
  </cols>
  <sheetData>
    <row r="1" spans="1:14" ht="12.75">
      <c r="A1" s="1586" t="s">
        <v>1373</v>
      </c>
      <c r="B1" s="1586"/>
      <c r="C1" s="1586"/>
      <c r="D1" s="1586"/>
      <c r="E1" s="1586"/>
      <c r="F1" s="1586"/>
      <c r="G1" s="1586"/>
      <c r="H1" s="1586"/>
      <c r="I1" s="1586"/>
      <c r="J1" s="1586"/>
      <c r="K1" s="152"/>
      <c r="L1" s="152"/>
      <c r="M1" s="152"/>
      <c r="N1" s="152"/>
    </row>
    <row r="2" spans="1:14" ht="15.75">
      <c r="A2" s="1661" t="s">
        <v>1210</v>
      </c>
      <c r="B2" s="1661"/>
      <c r="C2" s="1661"/>
      <c r="D2" s="1661"/>
      <c r="E2" s="1661"/>
      <c r="F2" s="1661"/>
      <c r="G2" s="1661"/>
      <c r="H2" s="1661"/>
      <c r="I2" s="1661"/>
      <c r="J2" s="1661"/>
      <c r="K2" s="153"/>
      <c r="L2" s="153"/>
      <c r="M2" s="153"/>
      <c r="N2" s="153"/>
    </row>
    <row r="3" spans="1:14" ht="16.5" thickBot="1">
      <c r="A3" s="153"/>
      <c r="B3" s="153"/>
      <c r="C3" s="153"/>
      <c r="D3" s="153"/>
      <c r="E3" s="153"/>
      <c r="F3" s="153"/>
      <c r="G3" s="153"/>
      <c r="H3" s="153"/>
      <c r="I3" s="153"/>
      <c r="J3" s="153"/>
      <c r="K3" s="153"/>
      <c r="L3" s="153"/>
      <c r="M3" s="153"/>
      <c r="N3" s="153"/>
    </row>
    <row r="4" spans="1:14" ht="15.75">
      <c r="A4" s="512"/>
      <c r="B4" s="1686" t="s">
        <v>960</v>
      </c>
      <c r="C4" s="1687"/>
      <c r="D4" s="1687"/>
      <c r="E4" s="1687"/>
      <c r="F4" s="1687"/>
      <c r="G4" s="1687"/>
      <c r="H4" s="1688"/>
      <c r="I4" s="514"/>
      <c r="J4" s="503"/>
      <c r="K4" s="153"/>
      <c r="L4" s="153"/>
      <c r="M4" s="153"/>
      <c r="N4" s="153"/>
    </row>
    <row r="5" spans="1:11" ht="18" customHeight="1">
      <c r="A5" s="1689" t="s">
        <v>1128</v>
      </c>
      <c r="B5" s="1691" t="s">
        <v>343</v>
      </c>
      <c r="C5" s="1692"/>
      <c r="D5" s="1692"/>
      <c r="E5" s="1692"/>
      <c r="F5" s="1692"/>
      <c r="G5" s="1692"/>
      <c r="H5" s="1693"/>
      <c r="I5" s="439"/>
      <c r="J5" s="413"/>
      <c r="K5" s="24"/>
    </row>
    <row r="6" spans="1:11" ht="18" customHeight="1">
      <c r="A6" s="1689"/>
      <c r="B6" s="443">
        <v>2006</v>
      </c>
      <c r="C6" s="1696">
        <v>2007</v>
      </c>
      <c r="D6" s="1696"/>
      <c r="E6" s="1696"/>
      <c r="F6" s="1697">
        <v>2008</v>
      </c>
      <c r="G6" s="1692"/>
      <c r="H6" s="1693"/>
      <c r="I6" s="1694" t="s">
        <v>1252</v>
      </c>
      <c r="J6" s="1695"/>
      <c r="K6" s="24"/>
    </row>
    <row r="7" spans="1:11" ht="18" customHeight="1">
      <c r="A7" s="1689"/>
      <c r="B7" s="516" t="s">
        <v>1129</v>
      </c>
      <c r="C7" s="264" t="s">
        <v>1130</v>
      </c>
      <c r="D7" s="263" t="s">
        <v>1131</v>
      </c>
      <c r="E7" s="263" t="s">
        <v>1129</v>
      </c>
      <c r="F7" s="264" t="s">
        <v>1130</v>
      </c>
      <c r="G7" s="263" t="s">
        <v>1131</v>
      </c>
      <c r="H7" s="505" t="s">
        <v>1129</v>
      </c>
      <c r="I7" s="515"/>
      <c r="J7" s="504"/>
      <c r="K7" s="265"/>
    </row>
    <row r="8" spans="1:14" ht="18" customHeight="1">
      <c r="A8" s="1690"/>
      <c r="B8" s="517">
        <v>1</v>
      </c>
      <c r="C8" s="263">
        <v>2</v>
      </c>
      <c r="D8" s="263">
        <v>3</v>
      </c>
      <c r="E8" s="264">
        <v>4</v>
      </c>
      <c r="F8" s="263">
        <v>5</v>
      </c>
      <c r="G8" s="263">
        <v>6</v>
      </c>
      <c r="H8" s="518">
        <v>7</v>
      </c>
      <c r="I8" s="281" t="s">
        <v>1132</v>
      </c>
      <c r="J8" s="505" t="s">
        <v>1253</v>
      </c>
      <c r="K8" s="502"/>
      <c r="L8" s="266"/>
      <c r="M8" s="267"/>
      <c r="N8" s="266"/>
    </row>
    <row r="9" spans="1:14" ht="18" customHeight="1">
      <c r="A9" s="732" t="s">
        <v>1133</v>
      </c>
      <c r="B9" s="519">
        <v>445.8</v>
      </c>
      <c r="C9" s="269">
        <v>561.3</v>
      </c>
      <c r="D9" s="269">
        <v>531.09</v>
      </c>
      <c r="E9" s="269">
        <v>553.92</v>
      </c>
      <c r="F9" s="168">
        <v>810.94</v>
      </c>
      <c r="G9" s="168">
        <v>682.5</v>
      </c>
      <c r="H9" s="520">
        <v>810.94</v>
      </c>
      <c r="I9" s="229">
        <v>24.253028263795414</v>
      </c>
      <c r="J9" s="506">
        <v>46.40020219526289</v>
      </c>
      <c r="K9" s="31"/>
      <c r="L9" s="270"/>
      <c r="M9" s="270"/>
      <c r="N9" s="270"/>
    </row>
    <row r="10" spans="1:14" ht="17.25" customHeight="1">
      <c r="A10" s="732" t="s">
        <v>1134</v>
      </c>
      <c r="B10" s="519">
        <v>285.75</v>
      </c>
      <c r="C10" s="269">
        <v>445.35</v>
      </c>
      <c r="D10" s="269">
        <v>433.19</v>
      </c>
      <c r="E10" s="269">
        <v>441.61</v>
      </c>
      <c r="F10" s="168">
        <v>1102.97</v>
      </c>
      <c r="G10" s="168">
        <v>927.45</v>
      </c>
      <c r="H10" s="520">
        <v>1102.97</v>
      </c>
      <c r="I10" s="229">
        <v>54.54418197725286</v>
      </c>
      <c r="J10" s="506">
        <v>149.76110142433367</v>
      </c>
      <c r="K10" s="31"/>
      <c r="L10" s="270"/>
      <c r="M10" s="270"/>
      <c r="N10" s="270"/>
    </row>
    <row r="11" spans="1:14" ht="18" customHeight="1">
      <c r="A11" s="732" t="s">
        <v>1254</v>
      </c>
      <c r="B11" s="519">
        <v>348.69</v>
      </c>
      <c r="C11" s="269">
        <v>601.79</v>
      </c>
      <c r="D11" s="269">
        <v>548.03</v>
      </c>
      <c r="E11" s="269">
        <v>548.48</v>
      </c>
      <c r="F11" s="168">
        <v>753.53</v>
      </c>
      <c r="G11" s="168">
        <v>733.14</v>
      </c>
      <c r="H11" s="520">
        <v>749.72</v>
      </c>
      <c r="I11" s="229">
        <v>57.29731279933466</v>
      </c>
      <c r="J11" s="506">
        <v>36.69049008168028</v>
      </c>
      <c r="K11" s="31"/>
      <c r="L11" s="270"/>
      <c r="M11" s="270"/>
      <c r="N11" s="270"/>
    </row>
    <row r="12" spans="1:14" ht="18" customHeight="1">
      <c r="A12" s="732" t="s">
        <v>1255</v>
      </c>
      <c r="B12" s="519">
        <v>252.94</v>
      </c>
      <c r="C12" s="269">
        <v>536.29</v>
      </c>
      <c r="D12" s="269">
        <v>418.84</v>
      </c>
      <c r="E12" s="269">
        <v>536.29</v>
      </c>
      <c r="F12" s="168">
        <v>994.5</v>
      </c>
      <c r="G12" s="168">
        <v>925.08</v>
      </c>
      <c r="H12" s="520">
        <v>994.5</v>
      </c>
      <c r="I12" s="229">
        <v>112.02261405867003</v>
      </c>
      <c r="J12" s="506">
        <v>85.44071304704545</v>
      </c>
      <c r="K12" s="31"/>
      <c r="L12" s="270"/>
      <c r="M12" s="270"/>
      <c r="N12" s="270"/>
    </row>
    <row r="13" spans="1:14" ht="18" customHeight="1">
      <c r="A13" s="732" t="s">
        <v>1116</v>
      </c>
      <c r="B13" s="519">
        <v>289.81</v>
      </c>
      <c r="C13" s="269">
        <v>329.42</v>
      </c>
      <c r="D13" s="269">
        <v>329.42</v>
      </c>
      <c r="E13" s="269">
        <v>329.42</v>
      </c>
      <c r="F13" s="168">
        <v>414.52</v>
      </c>
      <c r="G13" s="168">
        <v>407.38</v>
      </c>
      <c r="H13" s="520">
        <v>412.7</v>
      </c>
      <c r="I13" s="229">
        <v>13.66757530796039</v>
      </c>
      <c r="J13" s="506">
        <v>25.280796551514783</v>
      </c>
      <c r="K13" s="31"/>
      <c r="L13" s="270"/>
      <c r="M13" s="270"/>
      <c r="N13" s="270"/>
    </row>
    <row r="14" spans="1:14" ht="18" customHeight="1">
      <c r="A14" s="732" t="s">
        <v>1117</v>
      </c>
      <c r="B14" s="519">
        <v>178.84</v>
      </c>
      <c r="C14" s="269">
        <v>239.5</v>
      </c>
      <c r="D14" s="269">
        <v>228.44</v>
      </c>
      <c r="E14" s="269">
        <v>235.64</v>
      </c>
      <c r="F14" s="168">
        <v>410.85</v>
      </c>
      <c r="G14" s="168">
        <v>390.56</v>
      </c>
      <c r="H14" s="520">
        <v>392.88</v>
      </c>
      <c r="I14" s="229">
        <v>31.760232610154333</v>
      </c>
      <c r="J14" s="506">
        <v>66.7289085044984</v>
      </c>
      <c r="K14" s="31"/>
      <c r="L14" s="270"/>
      <c r="M14" s="270"/>
      <c r="N14" s="270"/>
    </row>
    <row r="15" spans="1:14" ht="18" customHeight="1">
      <c r="A15" s="732" t="s">
        <v>1118</v>
      </c>
      <c r="B15" s="519">
        <v>147.27</v>
      </c>
      <c r="C15" s="269">
        <v>155.21</v>
      </c>
      <c r="D15" s="269">
        <v>146.05</v>
      </c>
      <c r="E15" s="269">
        <v>148.71</v>
      </c>
      <c r="F15" s="168">
        <v>199.88</v>
      </c>
      <c r="G15" s="168">
        <v>128.12</v>
      </c>
      <c r="H15" s="520">
        <v>199.88</v>
      </c>
      <c r="I15" s="229">
        <v>0.977795885108975</v>
      </c>
      <c r="J15" s="506">
        <v>34.40925290834508</v>
      </c>
      <c r="K15" s="31"/>
      <c r="L15" s="270"/>
      <c r="M15" s="270"/>
      <c r="N15" s="270"/>
    </row>
    <row r="16" spans="1:14" ht="18" customHeight="1">
      <c r="A16" s="732" t="s">
        <v>1119</v>
      </c>
      <c r="B16" s="519">
        <v>363.49</v>
      </c>
      <c r="C16" s="269">
        <v>696.25</v>
      </c>
      <c r="D16" s="269">
        <v>661.01</v>
      </c>
      <c r="E16" s="269">
        <v>696.25</v>
      </c>
      <c r="F16" s="168">
        <v>817.47</v>
      </c>
      <c r="G16" s="168">
        <v>817.47</v>
      </c>
      <c r="H16" s="520">
        <v>817.47</v>
      </c>
      <c r="I16" s="229">
        <v>91.54584720349942</v>
      </c>
      <c r="J16" s="506">
        <v>17.410412926391373</v>
      </c>
      <c r="K16" s="31"/>
      <c r="L16" s="270"/>
      <c r="M16" s="270"/>
      <c r="N16" s="270"/>
    </row>
    <row r="17" spans="1:14" ht="18" customHeight="1">
      <c r="A17" s="733" t="s">
        <v>1256</v>
      </c>
      <c r="B17" s="519" t="s">
        <v>1395</v>
      </c>
      <c r="C17" s="268" t="s">
        <v>1395</v>
      </c>
      <c r="D17" s="268" t="s">
        <v>1395</v>
      </c>
      <c r="E17" s="268" t="s">
        <v>1395</v>
      </c>
      <c r="F17" s="168">
        <v>1140.89</v>
      </c>
      <c r="G17" s="168">
        <v>1015.69</v>
      </c>
      <c r="H17" s="520">
        <v>1140.89</v>
      </c>
      <c r="I17" s="970"/>
      <c r="J17" s="971"/>
      <c r="K17" s="31"/>
      <c r="L17" s="270"/>
      <c r="M17" s="270"/>
      <c r="N17" s="270"/>
    </row>
    <row r="18" spans="1:14" ht="18" customHeight="1">
      <c r="A18" s="513" t="s">
        <v>1257</v>
      </c>
      <c r="B18" s="521">
        <v>385.89</v>
      </c>
      <c r="C18" s="271">
        <v>518.62</v>
      </c>
      <c r="D18" s="272">
        <v>497.73</v>
      </c>
      <c r="E18" s="272">
        <v>513.45</v>
      </c>
      <c r="F18" s="273">
        <v>806.26</v>
      </c>
      <c r="G18" s="273">
        <v>708.81</v>
      </c>
      <c r="H18" s="522">
        <v>806.26</v>
      </c>
      <c r="I18" s="199">
        <v>33.05605224286717</v>
      </c>
      <c r="J18" s="507">
        <v>57.02794819359235</v>
      </c>
      <c r="K18" s="21"/>
      <c r="L18" s="274"/>
      <c r="M18" s="274"/>
      <c r="N18" s="274"/>
    </row>
    <row r="19" spans="1:14" ht="18" customHeight="1" thickBot="1">
      <c r="A19" s="508" t="s">
        <v>1258</v>
      </c>
      <c r="B19" s="973"/>
      <c r="C19" s="974">
        <v>130.34</v>
      </c>
      <c r="D19" s="483">
        <v>123.85</v>
      </c>
      <c r="E19" s="483">
        <v>128.59</v>
      </c>
      <c r="F19" s="509">
        <v>212.14</v>
      </c>
      <c r="G19" s="510">
        <v>183.46</v>
      </c>
      <c r="H19" s="523">
        <v>212.14</v>
      </c>
      <c r="I19" s="972"/>
      <c r="J19" s="511">
        <v>64.97394820748113</v>
      </c>
      <c r="K19" s="280"/>
      <c r="L19" s="276"/>
      <c r="M19" s="276"/>
      <c r="N19" s="276"/>
    </row>
    <row r="20" spans="1:14" ht="18" customHeight="1">
      <c r="A20" s="24"/>
      <c r="B20" s="277"/>
      <c r="C20" s="278"/>
      <c r="D20" s="279"/>
      <c r="E20" s="279"/>
      <c r="F20" s="279"/>
      <c r="G20" s="279"/>
      <c r="H20" s="279"/>
      <c r="I20" s="270"/>
      <c r="J20" s="280"/>
      <c r="K20" s="280"/>
      <c r="L20" s="276"/>
      <c r="M20" s="276"/>
      <c r="N20" s="276"/>
    </row>
    <row r="21" spans="1:14" ht="18" customHeight="1" thickBot="1">
      <c r="A21" s="1666" t="s">
        <v>1264</v>
      </c>
      <c r="B21" s="1667"/>
      <c r="C21" s="1667"/>
      <c r="D21" s="1667"/>
      <c r="E21" s="1667"/>
      <c r="F21" s="1667"/>
      <c r="G21" s="1667"/>
      <c r="H21" s="1667"/>
      <c r="I21" s="1667"/>
      <c r="J21" s="1667"/>
      <c r="K21" s="1667"/>
      <c r="L21" s="1667"/>
      <c r="M21" s="1667"/>
      <c r="N21" s="1668"/>
    </row>
    <row r="22" spans="1:14" ht="18" customHeight="1">
      <c r="A22" s="433"/>
      <c r="B22" s="1669" t="s">
        <v>343</v>
      </c>
      <c r="C22" s="1670"/>
      <c r="D22" s="1670"/>
      <c r="E22" s="1670"/>
      <c r="F22" s="1670"/>
      <c r="G22" s="1670"/>
      <c r="H22" s="1670"/>
      <c r="I22" s="1670"/>
      <c r="J22" s="1671"/>
      <c r="K22" s="1670" t="s">
        <v>1112</v>
      </c>
      <c r="L22" s="1670"/>
      <c r="M22" s="1670"/>
      <c r="N22" s="1671"/>
    </row>
    <row r="23" spans="1:14" ht="18" customHeight="1">
      <c r="A23" s="1672" t="s">
        <v>1214</v>
      </c>
      <c r="B23" s="1673">
        <v>2006</v>
      </c>
      <c r="C23" s="1674"/>
      <c r="D23" s="1675"/>
      <c r="E23" s="1676">
        <v>2007</v>
      </c>
      <c r="F23" s="1674"/>
      <c r="G23" s="1675"/>
      <c r="H23" s="1676">
        <v>2008</v>
      </c>
      <c r="I23" s="1674"/>
      <c r="J23" s="1677"/>
      <c r="K23" s="1678" t="s">
        <v>1259</v>
      </c>
      <c r="L23" s="1679"/>
      <c r="M23" s="1682" t="s">
        <v>1260</v>
      </c>
      <c r="N23" s="1683"/>
    </row>
    <row r="24" spans="1:14" ht="31.5">
      <c r="A24" s="1672"/>
      <c r="B24" s="516" t="s">
        <v>1135</v>
      </c>
      <c r="C24" s="263" t="s">
        <v>1302</v>
      </c>
      <c r="D24" s="263" t="s">
        <v>1136</v>
      </c>
      <c r="E24" s="281" t="s">
        <v>1135</v>
      </c>
      <c r="F24" s="281" t="s">
        <v>1301</v>
      </c>
      <c r="G24" s="263" t="s">
        <v>1136</v>
      </c>
      <c r="H24" s="281" t="s">
        <v>1135</v>
      </c>
      <c r="I24" s="281" t="s">
        <v>1302</v>
      </c>
      <c r="J24" s="505" t="s">
        <v>1136</v>
      </c>
      <c r="K24" s="1680"/>
      <c r="L24" s="1681"/>
      <c r="M24" s="1684"/>
      <c r="N24" s="1685"/>
    </row>
    <row r="25" spans="1:14" ht="18" customHeight="1">
      <c r="A25" s="1643"/>
      <c r="B25" s="478">
        <v>1</v>
      </c>
      <c r="C25" s="282">
        <v>2</v>
      </c>
      <c r="D25" s="283">
        <v>3</v>
      </c>
      <c r="E25" s="284">
        <v>4</v>
      </c>
      <c r="F25" s="284">
        <v>5</v>
      </c>
      <c r="G25" s="284">
        <v>6</v>
      </c>
      <c r="H25" s="284">
        <v>7</v>
      </c>
      <c r="I25" s="284">
        <v>8</v>
      </c>
      <c r="J25" s="524">
        <v>9</v>
      </c>
      <c r="K25" s="526" t="s">
        <v>1132</v>
      </c>
      <c r="L25" s="285" t="s">
        <v>1137</v>
      </c>
      <c r="M25" s="283" t="s">
        <v>1261</v>
      </c>
      <c r="N25" s="524" t="s">
        <v>1021</v>
      </c>
    </row>
    <row r="26" spans="1:14" ht="18" customHeight="1">
      <c r="A26" s="525" t="s">
        <v>1113</v>
      </c>
      <c r="B26" s="861">
        <v>913.85</v>
      </c>
      <c r="C26" s="862">
        <v>453.19</v>
      </c>
      <c r="D26" s="286">
        <v>100</v>
      </c>
      <c r="E26" s="862">
        <v>1289.84</v>
      </c>
      <c r="F26" s="862">
        <v>527.82</v>
      </c>
      <c r="G26" s="286">
        <v>100</v>
      </c>
      <c r="H26" s="863">
        <v>3494.98</v>
      </c>
      <c r="I26" s="863">
        <v>1920.74</v>
      </c>
      <c r="J26" s="864">
        <v>100</v>
      </c>
      <c r="K26" s="870">
        <v>41.14351370575042</v>
      </c>
      <c r="L26" s="268">
        <v>170.96228989642123</v>
      </c>
      <c r="M26" s="268">
        <v>16.467706701383506</v>
      </c>
      <c r="N26" s="480">
        <v>263.90057216475304</v>
      </c>
    </row>
    <row r="27" spans="1:14" ht="18" customHeight="1">
      <c r="A27" s="734" t="s">
        <v>1133</v>
      </c>
      <c r="B27" s="861">
        <v>765.79</v>
      </c>
      <c r="C27" s="862">
        <v>420.63</v>
      </c>
      <c r="D27" s="286">
        <v>92.81537544959068</v>
      </c>
      <c r="E27" s="862">
        <v>490.34</v>
      </c>
      <c r="F27" s="862">
        <v>308.25</v>
      </c>
      <c r="G27" s="863">
        <v>58.4005911106059</v>
      </c>
      <c r="H27" s="863">
        <v>733.36</v>
      </c>
      <c r="I27" s="863">
        <v>763.9</v>
      </c>
      <c r="J27" s="864">
        <v>39.771129877026574</v>
      </c>
      <c r="K27" s="870">
        <v>-35.96939108632915</v>
      </c>
      <c r="L27" s="268">
        <v>49.561528735163364</v>
      </c>
      <c r="M27" s="268">
        <v>-26.71706725625846</v>
      </c>
      <c r="N27" s="480">
        <v>147.81832927818328</v>
      </c>
    </row>
    <row r="28" spans="1:14" ht="18" customHeight="1">
      <c r="A28" s="734" t="s">
        <v>1134</v>
      </c>
      <c r="B28" s="861">
        <v>12.3</v>
      </c>
      <c r="C28" s="862">
        <v>4.65</v>
      </c>
      <c r="D28" s="286">
        <v>1.0260597100553852</v>
      </c>
      <c r="E28" s="862">
        <v>158.16</v>
      </c>
      <c r="F28" s="862">
        <v>63.13</v>
      </c>
      <c r="G28" s="863">
        <v>11.9605168428631</v>
      </c>
      <c r="H28" s="863">
        <v>350.36</v>
      </c>
      <c r="I28" s="863">
        <v>295.96</v>
      </c>
      <c r="J28" s="864">
        <v>15.408644584899575</v>
      </c>
      <c r="K28" s="870">
        <v>1185.8536585365853</v>
      </c>
      <c r="L28" s="268">
        <v>121.52250885179566</v>
      </c>
      <c r="M28" s="268">
        <v>1257.6344086021504</v>
      </c>
      <c r="N28" s="480">
        <v>368.81039125613813</v>
      </c>
    </row>
    <row r="29" spans="1:14" ht="18" customHeight="1">
      <c r="A29" s="734" t="s">
        <v>1254</v>
      </c>
      <c r="B29" s="865">
        <v>40.9</v>
      </c>
      <c r="C29" s="863">
        <v>13.17</v>
      </c>
      <c r="D29" s="286">
        <v>2.9060658884794455</v>
      </c>
      <c r="E29" s="862">
        <v>55.77</v>
      </c>
      <c r="F29" s="862">
        <v>13.89</v>
      </c>
      <c r="G29" s="863">
        <v>2.6315789473684217</v>
      </c>
      <c r="H29" s="863">
        <v>14.75</v>
      </c>
      <c r="I29" s="863">
        <v>10.61</v>
      </c>
      <c r="J29" s="864">
        <v>0.5523912658662808</v>
      </c>
      <c r="K29" s="870">
        <v>36.35696821515893</v>
      </c>
      <c r="L29" s="268">
        <v>-73.55208893670432</v>
      </c>
      <c r="M29" s="268">
        <v>5.466970387243734</v>
      </c>
      <c r="N29" s="480">
        <v>-23.614110871130308</v>
      </c>
    </row>
    <row r="30" spans="1:14" ht="18" customHeight="1">
      <c r="A30" s="734" t="s">
        <v>1255</v>
      </c>
      <c r="B30" s="861">
        <v>89.05</v>
      </c>
      <c r="C30" s="862">
        <v>12.94</v>
      </c>
      <c r="D30" s="286">
        <v>2.8553145479820823</v>
      </c>
      <c r="E30" s="862">
        <v>147.35</v>
      </c>
      <c r="F30" s="862">
        <v>43.17</v>
      </c>
      <c r="G30" s="863">
        <v>8.17892463339775</v>
      </c>
      <c r="H30" s="863">
        <v>353.12</v>
      </c>
      <c r="I30" s="863">
        <v>320.12</v>
      </c>
      <c r="J30" s="864">
        <v>16.6664931224424</v>
      </c>
      <c r="K30" s="870">
        <v>65.46883773161144</v>
      </c>
      <c r="L30" s="268">
        <v>139.6470987444859</v>
      </c>
      <c r="M30" s="268">
        <v>233.61669242658428</v>
      </c>
      <c r="N30" s="480">
        <v>641.5334723187399</v>
      </c>
    </row>
    <row r="31" spans="1:14" ht="18" customHeight="1">
      <c r="A31" s="734" t="s">
        <v>1116</v>
      </c>
      <c r="B31" s="861">
        <v>0.83</v>
      </c>
      <c r="C31" s="862">
        <v>1.43</v>
      </c>
      <c r="D31" s="286">
        <v>0.3155409430923012</v>
      </c>
      <c r="E31" s="862">
        <v>0.5</v>
      </c>
      <c r="F31" s="862">
        <v>0.01</v>
      </c>
      <c r="G31" s="863">
        <v>0.001894585275283241</v>
      </c>
      <c r="H31" s="863">
        <v>1037.26</v>
      </c>
      <c r="I31" s="863">
        <v>6.24</v>
      </c>
      <c r="J31" s="864">
        <v>0.324874787842186</v>
      </c>
      <c r="K31" s="870">
        <v>-39.75903614457832</v>
      </c>
      <c r="L31" s="268">
        <v>207352</v>
      </c>
      <c r="M31" s="268">
        <v>-99.3006993006993</v>
      </c>
      <c r="N31" s="480">
        <v>62300</v>
      </c>
    </row>
    <row r="32" spans="1:18" ht="18" customHeight="1">
      <c r="A32" s="734" t="s">
        <v>1117</v>
      </c>
      <c r="B32" s="861">
        <v>4.13</v>
      </c>
      <c r="C32" s="862">
        <v>0.2</v>
      </c>
      <c r="D32" s="286">
        <v>0.04413160043248968</v>
      </c>
      <c r="E32" s="862">
        <v>11.64</v>
      </c>
      <c r="F32" s="862">
        <v>1.12</v>
      </c>
      <c r="G32" s="863">
        <v>0.212193550831723</v>
      </c>
      <c r="H32" s="863">
        <v>12.89</v>
      </c>
      <c r="I32" s="863">
        <v>2.99</v>
      </c>
      <c r="J32" s="864">
        <v>0.15566916917438078</v>
      </c>
      <c r="K32" s="870">
        <v>181.8401937046005</v>
      </c>
      <c r="L32" s="268">
        <v>10.738831615120276</v>
      </c>
      <c r="M32" s="268">
        <v>460</v>
      </c>
      <c r="N32" s="480">
        <v>166.96428571428572</v>
      </c>
      <c r="O32" s="18"/>
      <c r="P32" s="18"/>
      <c r="Q32" s="18"/>
      <c r="R32" s="18"/>
    </row>
    <row r="33" spans="1:18" ht="18" customHeight="1">
      <c r="A33" s="734" t="s">
        <v>1118</v>
      </c>
      <c r="B33" s="861">
        <v>0.04</v>
      </c>
      <c r="C33" s="862">
        <v>0.1</v>
      </c>
      <c r="D33" s="286">
        <v>0.02206580021624484</v>
      </c>
      <c r="E33" s="862">
        <v>7.22</v>
      </c>
      <c r="F33" s="862">
        <v>4.21</v>
      </c>
      <c r="G33" s="863">
        <v>0.7976204008942444</v>
      </c>
      <c r="H33" s="863">
        <v>3.24</v>
      </c>
      <c r="I33" s="863">
        <v>6.81</v>
      </c>
      <c r="J33" s="864">
        <v>0.35455085019315485</v>
      </c>
      <c r="K33" s="870">
        <v>17950</v>
      </c>
      <c r="L33" s="268">
        <v>-55.124653739612185</v>
      </c>
      <c r="M33" s="268">
        <v>4110</v>
      </c>
      <c r="N33" s="480">
        <v>61.75771971496437</v>
      </c>
      <c r="O33" s="18"/>
      <c r="P33" s="18"/>
      <c r="Q33" s="18"/>
      <c r="R33" s="18"/>
    </row>
    <row r="34" spans="1:18" ht="18" customHeight="1">
      <c r="A34" s="1416" t="s">
        <v>395</v>
      </c>
      <c r="B34" s="1417">
        <v>0.35</v>
      </c>
      <c r="C34" s="1418">
        <v>0.06</v>
      </c>
      <c r="D34" s="1419">
        <v>0.013239480129746904</v>
      </c>
      <c r="E34" s="1418">
        <v>406.86</v>
      </c>
      <c r="F34" s="1418">
        <v>93.87</v>
      </c>
      <c r="G34" s="1420">
        <v>17.784471979083783</v>
      </c>
      <c r="H34" s="1420">
        <v>142.51</v>
      </c>
      <c r="I34" s="1420">
        <v>95.32</v>
      </c>
      <c r="J34" s="1421">
        <v>4.96267063735852</v>
      </c>
      <c r="K34" s="1422">
        <v>116145.7142857143</v>
      </c>
      <c r="L34" s="1423">
        <v>-64.97320945779876</v>
      </c>
      <c r="M34" s="1423">
        <v>156350</v>
      </c>
      <c r="N34" s="1424">
        <v>1.5446894641525404</v>
      </c>
      <c r="O34" s="18"/>
      <c r="P34" s="18"/>
      <c r="Q34" s="18"/>
      <c r="R34" s="18"/>
    </row>
    <row r="35" spans="1:18" ht="18" customHeight="1">
      <c r="A35" s="1416" t="s">
        <v>1119</v>
      </c>
      <c r="B35" s="1417">
        <v>0.46</v>
      </c>
      <c r="C35" s="1418">
        <v>0.01</v>
      </c>
      <c r="D35" s="862"/>
      <c r="E35" s="1418"/>
      <c r="F35" s="1418"/>
      <c r="G35" s="1420"/>
      <c r="H35" s="1420"/>
      <c r="I35" s="1420"/>
      <c r="J35" s="1421"/>
      <c r="K35" s="1425"/>
      <c r="L35" s="1423"/>
      <c r="M35" s="1423"/>
      <c r="N35" s="1424"/>
      <c r="O35" s="18"/>
      <c r="P35" s="18"/>
      <c r="Q35" s="18"/>
      <c r="R35" s="18"/>
    </row>
    <row r="36" spans="1:18" ht="18" customHeight="1">
      <c r="A36" s="1416" t="s">
        <v>396</v>
      </c>
      <c r="B36" s="1417"/>
      <c r="C36" s="1418"/>
      <c r="D36" s="862"/>
      <c r="E36" s="1418">
        <v>12</v>
      </c>
      <c r="F36" s="1418">
        <v>0.17</v>
      </c>
      <c r="G36" s="1420">
        <v>0.0322079496798151</v>
      </c>
      <c r="H36" s="1420">
        <v>4.1</v>
      </c>
      <c r="I36" s="1420">
        <v>0.08</v>
      </c>
      <c r="J36" s="1421">
        <v>0.0041650613825921275</v>
      </c>
      <c r="K36" s="1425"/>
      <c r="L36" s="1423"/>
      <c r="M36" s="1423"/>
      <c r="N36" s="1424"/>
      <c r="O36" s="18"/>
      <c r="P36" s="18"/>
      <c r="Q36" s="18"/>
      <c r="R36" s="18"/>
    </row>
    <row r="37" spans="1:18" ht="18" customHeight="1">
      <c r="A37" s="1416" t="s">
        <v>397</v>
      </c>
      <c r="B37" s="1417"/>
      <c r="C37" s="1418"/>
      <c r="D37" s="862"/>
      <c r="E37" s="1418"/>
      <c r="F37" s="1418"/>
      <c r="G37" s="1420"/>
      <c r="H37" s="1420">
        <v>22.57</v>
      </c>
      <c r="I37" s="1420">
        <v>17.33</v>
      </c>
      <c r="J37" s="1421">
        <v>0.9022564220040196</v>
      </c>
      <c r="K37" s="1425"/>
      <c r="L37" s="1423"/>
      <c r="M37" s="1423"/>
      <c r="N37" s="1424"/>
      <c r="O37" s="18"/>
      <c r="P37" s="18"/>
      <c r="Q37" s="18"/>
      <c r="R37" s="18"/>
    </row>
    <row r="38" spans="1:18" ht="18" customHeight="1" thickBot="1">
      <c r="A38" s="735" t="s">
        <v>398</v>
      </c>
      <c r="B38" s="866"/>
      <c r="C38" s="867"/>
      <c r="D38" s="867"/>
      <c r="E38" s="867"/>
      <c r="F38" s="867"/>
      <c r="G38" s="868"/>
      <c r="H38" s="868">
        <v>820.82</v>
      </c>
      <c r="I38" s="868">
        <v>401.38</v>
      </c>
      <c r="J38" s="869">
        <v>20.89715422181035</v>
      </c>
      <c r="K38" s="1426"/>
      <c r="L38" s="871"/>
      <c r="M38" s="871"/>
      <c r="N38" s="872"/>
      <c r="O38" s="18"/>
      <c r="P38" s="18"/>
      <c r="Q38" s="18"/>
      <c r="R38" s="18"/>
    </row>
    <row r="39" spans="1:18" ht="18" customHeight="1">
      <c r="A39" s="784" t="s">
        <v>1262</v>
      </c>
      <c r="L39" s="32"/>
      <c r="M39" s="32"/>
      <c r="O39" s="18"/>
      <c r="P39" s="18"/>
      <c r="Q39" s="18"/>
      <c r="R39" s="18"/>
    </row>
    <row r="40" spans="1:18" ht="18" customHeight="1">
      <c r="A40" s="784" t="s">
        <v>1341</v>
      </c>
      <c r="L40" s="32"/>
      <c r="M40" s="32"/>
      <c r="O40" s="18"/>
      <c r="P40" s="18"/>
      <c r="Q40" s="18"/>
      <c r="R40" s="18"/>
    </row>
    <row r="41" spans="1:18" ht="18" customHeight="1">
      <c r="A41" s="31"/>
      <c r="B41" s="31"/>
      <c r="C41" s="31"/>
      <c r="D41" s="31"/>
      <c r="E41" s="31"/>
      <c r="F41" s="31"/>
      <c r="G41" s="31"/>
      <c r="L41" s="32"/>
      <c r="M41" s="32"/>
      <c r="O41" s="18"/>
      <c r="P41" s="18"/>
      <c r="Q41" s="18"/>
      <c r="R41" s="18"/>
    </row>
    <row r="42" spans="1:12" ht="18" customHeight="1">
      <c r="A42" s="169"/>
      <c r="B42" s="289"/>
      <c r="C42" s="289"/>
      <c r="D42" s="31"/>
      <c r="E42" s="31"/>
      <c r="F42" s="32"/>
      <c r="G42" s="32"/>
      <c r="I42" s="18"/>
      <c r="J42" s="18"/>
      <c r="K42" s="18"/>
      <c r="L42" s="18"/>
    </row>
    <row r="43" spans="1:12" ht="18" customHeight="1">
      <c r="A43" s="169"/>
      <c r="B43" s="289"/>
      <c r="C43" s="290"/>
      <c r="D43" s="31"/>
      <c r="E43" s="31"/>
      <c r="F43" s="32"/>
      <c r="G43" s="32"/>
      <c r="I43" s="18"/>
      <c r="J43" s="18"/>
      <c r="K43" s="18"/>
      <c r="L43" s="18"/>
    </row>
    <row r="44" spans="1:12" ht="18" customHeight="1">
      <c r="A44" s="169"/>
      <c r="B44" s="289"/>
      <c r="C44" s="289"/>
      <c r="D44" s="31"/>
      <c r="E44" s="31"/>
      <c r="F44" s="32"/>
      <c r="G44" s="32"/>
      <c r="I44" s="18"/>
      <c r="J44" s="18"/>
      <c r="K44" s="18"/>
      <c r="L44" s="18"/>
    </row>
    <row r="45" spans="1:12" ht="18" customHeight="1">
      <c r="A45" s="169"/>
      <c r="B45" s="289"/>
      <c r="C45" s="289"/>
      <c r="D45" s="31"/>
      <c r="E45" s="31"/>
      <c r="F45" s="32"/>
      <c r="G45" s="32"/>
      <c r="I45" s="18"/>
      <c r="J45" s="18"/>
      <c r="K45" s="18"/>
      <c r="L45" s="18"/>
    </row>
    <row r="46" spans="1:12" ht="18" customHeight="1">
      <c r="A46" s="169"/>
      <c r="B46" s="289"/>
      <c r="C46" s="289"/>
      <c r="D46" s="31"/>
      <c r="E46" s="31"/>
      <c r="F46" s="32"/>
      <c r="G46" s="32"/>
      <c r="I46" s="18"/>
      <c r="J46" s="18"/>
      <c r="K46" s="18"/>
      <c r="L46" s="18"/>
    </row>
    <row r="47" spans="1:12" ht="18" customHeight="1">
      <c r="A47" s="169"/>
      <c r="B47" s="289"/>
      <c r="C47" s="289"/>
      <c r="D47" s="31"/>
      <c r="E47" s="31"/>
      <c r="F47" s="32"/>
      <c r="G47" s="32"/>
      <c r="I47" s="18"/>
      <c r="J47" s="18"/>
      <c r="K47" s="18"/>
      <c r="L47" s="18"/>
    </row>
    <row r="48" spans="1:12" ht="18" customHeight="1">
      <c r="A48" s="169"/>
      <c r="B48" s="289"/>
      <c r="C48" s="289"/>
      <c r="D48" s="31"/>
      <c r="E48" s="31"/>
      <c r="F48" s="32"/>
      <c r="G48" s="32"/>
      <c r="I48" s="18"/>
      <c r="J48" s="18"/>
      <c r="K48" s="18"/>
      <c r="L48" s="18"/>
    </row>
    <row r="49" spans="1:12" ht="15">
      <c r="A49" s="169"/>
      <c r="B49" s="289"/>
      <c r="C49" s="289"/>
      <c r="D49" s="31"/>
      <c r="E49" s="31"/>
      <c r="F49" s="32"/>
      <c r="G49" s="32"/>
      <c r="I49" s="18"/>
      <c r="J49" s="18"/>
      <c r="K49" s="18"/>
      <c r="L49" s="18"/>
    </row>
    <row r="50" spans="1:12" ht="15">
      <c r="A50" s="169"/>
      <c r="B50" s="289"/>
      <c r="C50" s="289"/>
      <c r="D50" s="31"/>
      <c r="E50" s="31"/>
      <c r="F50" s="32"/>
      <c r="G50" s="32"/>
      <c r="I50" s="18"/>
      <c r="J50" s="18"/>
      <c r="K50" s="18"/>
      <c r="L50" s="18"/>
    </row>
    <row r="51" spans="1:12" ht="18" customHeight="1">
      <c r="A51" s="31"/>
      <c r="B51" s="31"/>
      <c r="C51" s="31"/>
      <c r="D51" s="31"/>
      <c r="E51" s="31"/>
      <c r="F51" s="32"/>
      <c r="G51" s="32"/>
      <c r="I51" s="18"/>
      <c r="J51" s="18"/>
      <c r="K51" s="18"/>
      <c r="L51" s="18"/>
    </row>
    <row r="52" spans="1:12" ht="12.75" customHeight="1">
      <c r="A52" s="31"/>
      <c r="B52" s="31"/>
      <c r="C52" s="31"/>
      <c r="D52" s="31"/>
      <c r="E52" s="31"/>
      <c r="F52" s="32"/>
      <c r="G52" s="32"/>
      <c r="I52" s="18"/>
      <c r="J52" s="18"/>
      <c r="K52" s="18"/>
      <c r="L52" s="18"/>
    </row>
    <row r="53" spans="1:12" ht="12.75">
      <c r="A53" s="31"/>
      <c r="B53" s="31"/>
      <c r="C53" s="31"/>
      <c r="D53" s="31"/>
      <c r="E53" s="31"/>
      <c r="F53" s="32"/>
      <c r="G53" s="32"/>
      <c r="I53" s="18"/>
      <c r="J53" s="18"/>
      <c r="K53" s="18"/>
      <c r="L53" s="18"/>
    </row>
    <row r="54" spans="12:18" ht="12.75">
      <c r="L54" s="32"/>
      <c r="M54" s="32"/>
      <c r="O54" s="18"/>
      <c r="P54" s="18"/>
      <c r="Q54" s="18"/>
      <c r="R54" s="18"/>
    </row>
    <row r="55" spans="12:18" ht="12.75">
      <c r="L55" s="32"/>
      <c r="M55" s="32"/>
      <c r="O55" s="18"/>
      <c r="P55" s="18"/>
      <c r="Q55" s="18"/>
      <c r="R55" s="18"/>
    </row>
    <row r="56" spans="12:18" ht="12.75">
      <c r="L56" s="32"/>
      <c r="M56" s="32"/>
      <c r="O56" s="18"/>
      <c r="P56" s="18"/>
      <c r="Q56" s="18"/>
      <c r="R56" s="18"/>
    </row>
    <row r="57" spans="12:18" ht="12.75">
      <c r="L57" s="32"/>
      <c r="M57" s="32"/>
      <c r="O57" s="18"/>
      <c r="P57" s="18"/>
      <c r="Q57" s="18"/>
      <c r="R57" s="18"/>
    </row>
    <row r="58" spans="12:18" ht="12.75">
      <c r="L58" s="32"/>
      <c r="M58" s="32"/>
      <c r="O58" s="18"/>
      <c r="P58" s="18"/>
      <c r="Q58" s="18"/>
      <c r="R58" s="18"/>
    </row>
    <row r="59" spans="12:18" ht="12.75">
      <c r="L59" s="32"/>
      <c r="M59" s="32"/>
      <c r="O59" s="18"/>
      <c r="P59" s="18"/>
      <c r="Q59" s="18"/>
      <c r="R59" s="18"/>
    </row>
    <row r="60" spans="12:18" ht="12.75">
      <c r="L60" s="32"/>
      <c r="M60" s="32"/>
      <c r="O60" s="18"/>
      <c r="P60" s="18"/>
      <c r="Q60" s="18"/>
      <c r="R60" s="18"/>
    </row>
    <row r="61" spans="12:18" ht="12.75">
      <c r="L61" s="32"/>
      <c r="M61" s="32"/>
      <c r="O61" s="18"/>
      <c r="P61" s="18"/>
      <c r="Q61" s="18"/>
      <c r="R61" s="18"/>
    </row>
    <row r="62" spans="12:18" ht="12.75">
      <c r="L62" s="32"/>
      <c r="M62" s="32"/>
      <c r="O62" s="18"/>
      <c r="P62" s="18"/>
      <c r="Q62" s="18"/>
      <c r="R62" s="18"/>
    </row>
    <row r="63" spans="12:18" ht="12.75">
      <c r="L63" s="32"/>
      <c r="M63" s="32"/>
      <c r="O63" s="18"/>
      <c r="P63" s="18"/>
      <c r="Q63" s="18"/>
      <c r="R63" s="18"/>
    </row>
    <row r="64" spans="12:18" ht="12.75">
      <c r="L64" s="32"/>
      <c r="M64" s="32"/>
      <c r="O64" s="18"/>
      <c r="P64" s="18"/>
      <c r="Q64" s="18"/>
      <c r="R64" s="18"/>
    </row>
    <row r="65" spans="12:18" ht="12.75">
      <c r="L65" s="32"/>
      <c r="M65" s="32"/>
      <c r="O65" s="18"/>
      <c r="P65" s="18"/>
      <c r="Q65" s="18"/>
      <c r="R65" s="18"/>
    </row>
    <row r="66" spans="12:18" ht="12.75">
      <c r="L66" s="32"/>
      <c r="M66" s="32"/>
      <c r="O66" s="18"/>
      <c r="P66" s="18"/>
      <c r="Q66" s="18"/>
      <c r="R66" s="18"/>
    </row>
    <row r="67" spans="12:18" ht="12.75">
      <c r="L67" s="32"/>
      <c r="M67" s="32"/>
      <c r="O67" s="18"/>
      <c r="P67" s="18"/>
      <c r="Q67" s="18"/>
      <c r="R67" s="18"/>
    </row>
    <row r="68" spans="12:18" ht="12.75">
      <c r="L68" s="32"/>
      <c r="M68" s="32"/>
      <c r="O68" s="18"/>
      <c r="P68" s="18"/>
      <c r="Q68" s="18"/>
      <c r="R68" s="18"/>
    </row>
    <row r="69" spans="12:18" ht="12.75">
      <c r="L69" s="32"/>
      <c r="M69" s="32"/>
      <c r="O69" s="18"/>
      <c r="P69" s="18"/>
      <c r="Q69" s="18"/>
      <c r="R69" s="18"/>
    </row>
    <row r="70" spans="12:13" ht="12.75">
      <c r="L70" s="32"/>
      <c r="M70" s="32"/>
    </row>
    <row r="71" spans="12:13" ht="12.75">
      <c r="L71" s="32"/>
      <c r="M71" s="32"/>
    </row>
    <row r="72" spans="12:13" ht="12.75">
      <c r="L72" s="32"/>
      <c r="M72" s="32"/>
    </row>
    <row r="73" spans="12:13" ht="12.75">
      <c r="L73" s="32"/>
      <c r="M73" s="32"/>
    </row>
    <row r="74" spans="12:13" ht="12.75">
      <c r="L74" s="32"/>
      <c r="M74" s="32"/>
    </row>
    <row r="75" spans="12:13" ht="12.75">
      <c r="L75" s="32"/>
      <c r="M75" s="32"/>
    </row>
    <row r="76" spans="12:13" ht="12.75">
      <c r="L76" s="32"/>
      <c r="M76" s="32"/>
    </row>
    <row r="77" spans="12:13" ht="12.75">
      <c r="L77" s="32"/>
      <c r="M77" s="32"/>
    </row>
    <row r="78" spans="12:13" ht="12.75">
      <c r="L78" s="32"/>
      <c r="M78" s="32"/>
    </row>
    <row r="79" spans="12:13" ht="12.75">
      <c r="L79" s="32"/>
      <c r="M79" s="32"/>
    </row>
    <row r="80" spans="12:13" ht="12.75">
      <c r="L80" s="32"/>
      <c r="M80" s="32"/>
    </row>
    <row r="81" spans="12:13" ht="12.75">
      <c r="L81" s="32"/>
      <c r="M81" s="32"/>
    </row>
    <row r="82" spans="12:13" ht="12.75">
      <c r="L82" s="32"/>
      <c r="M82" s="32"/>
    </row>
    <row r="83" spans="12:13" ht="12.75">
      <c r="L83" s="32"/>
      <c r="M83" s="32"/>
    </row>
    <row r="84" spans="12:13" ht="12.75">
      <c r="L84" s="32"/>
      <c r="M84" s="32"/>
    </row>
    <row r="85" spans="12:13" ht="12.75">
      <c r="L85" s="32"/>
      <c r="M85" s="32"/>
    </row>
    <row r="86" spans="12:13" ht="12.75">
      <c r="L86" s="32"/>
      <c r="M86" s="32"/>
    </row>
    <row r="87" spans="12:13" ht="12.75">
      <c r="L87" s="32"/>
      <c r="M87" s="32"/>
    </row>
    <row r="88" spans="12:13" ht="12.75">
      <c r="L88" s="32"/>
      <c r="M88" s="32"/>
    </row>
    <row r="89" spans="12:13" ht="12.75">
      <c r="L89" s="32"/>
      <c r="M89" s="32"/>
    </row>
    <row r="90" spans="12:13" ht="12.75">
      <c r="L90" s="32"/>
      <c r="M90" s="32"/>
    </row>
    <row r="91" spans="12:13" ht="12.75">
      <c r="L91" s="32"/>
      <c r="M91" s="32"/>
    </row>
    <row r="92" spans="12:13" ht="12.75">
      <c r="L92" s="32"/>
      <c r="M92" s="32"/>
    </row>
    <row r="93" spans="12:13" ht="12.75">
      <c r="L93" s="32"/>
      <c r="M93" s="32"/>
    </row>
    <row r="94" spans="12:13" ht="12.75">
      <c r="L94" s="32"/>
      <c r="M94" s="32"/>
    </row>
    <row r="95" spans="12:13" ht="12.75">
      <c r="L95" s="32"/>
      <c r="M95" s="32"/>
    </row>
    <row r="96" spans="12:13" ht="12.75">
      <c r="L96" s="32"/>
      <c r="M96" s="32"/>
    </row>
    <row r="97" spans="12:13" ht="12.75">
      <c r="L97" s="32"/>
      <c r="M97" s="32"/>
    </row>
    <row r="98" spans="12:13" ht="12.75">
      <c r="L98" s="32"/>
      <c r="M98" s="32"/>
    </row>
    <row r="99" spans="12:13" ht="12.75">
      <c r="L99" s="32"/>
      <c r="M99" s="32"/>
    </row>
    <row r="100" spans="12:13" ht="12.75">
      <c r="L100" s="32"/>
      <c r="M100" s="32"/>
    </row>
    <row r="101" spans="12:13" ht="12.75">
      <c r="L101" s="32"/>
      <c r="M101" s="32"/>
    </row>
    <row r="102" spans="12:13" ht="12.75">
      <c r="L102" s="32"/>
      <c r="M102" s="32"/>
    </row>
    <row r="103" spans="12:13" ht="12.75">
      <c r="L103" s="32"/>
      <c r="M103" s="32"/>
    </row>
    <row r="104" spans="12:13" ht="12.75">
      <c r="L104" s="32"/>
      <c r="M104" s="32"/>
    </row>
    <row r="105" spans="12:13" ht="12.75">
      <c r="L105" s="32"/>
      <c r="M105" s="32"/>
    </row>
    <row r="106" spans="12:13" ht="12.75">
      <c r="L106" s="32"/>
      <c r="M106" s="32"/>
    </row>
    <row r="107" spans="12:13" ht="12.75">
      <c r="L107" s="32"/>
      <c r="M107" s="32"/>
    </row>
    <row r="108" spans="12:13" ht="12.75">
      <c r="L108" s="32"/>
      <c r="M108" s="32"/>
    </row>
    <row r="109" spans="12:13" ht="12.75">
      <c r="L109" s="32"/>
      <c r="M109" s="32"/>
    </row>
    <row r="110" spans="12:13" ht="12.75">
      <c r="L110" s="32"/>
      <c r="M110" s="32"/>
    </row>
    <row r="111" spans="12:13" ht="12.75">
      <c r="L111" s="32"/>
      <c r="M111" s="32"/>
    </row>
    <row r="112" spans="12:13" ht="12.75">
      <c r="L112" s="32"/>
      <c r="M112" s="32"/>
    </row>
    <row r="113" spans="12:13" ht="12.75">
      <c r="L113" s="32"/>
      <c r="M113" s="32"/>
    </row>
    <row r="114" spans="12:13" ht="12.75">
      <c r="L114" s="32"/>
      <c r="M114" s="32"/>
    </row>
    <row r="115" spans="12:13" ht="12.75">
      <c r="L115" s="32"/>
      <c r="M115" s="32"/>
    </row>
    <row r="116" spans="12:13" ht="12.75">
      <c r="L116" s="32"/>
      <c r="M116" s="32"/>
    </row>
    <row r="117" spans="12:13" ht="12.75">
      <c r="L117" s="32"/>
      <c r="M117" s="32"/>
    </row>
    <row r="118" spans="12:13" ht="12.75">
      <c r="L118" s="32"/>
      <c r="M118" s="32"/>
    </row>
    <row r="119" spans="12:13" ht="12.75">
      <c r="L119" s="32"/>
      <c r="M119" s="32"/>
    </row>
    <row r="120" spans="12:13" ht="12.75">
      <c r="L120" s="32"/>
      <c r="M120" s="32"/>
    </row>
    <row r="121" spans="12:13" ht="12.75">
      <c r="L121" s="32"/>
      <c r="M121" s="32"/>
    </row>
    <row r="122" spans="12:13" ht="12.75">
      <c r="L122" s="32"/>
      <c r="M122" s="32"/>
    </row>
    <row r="123" spans="12:13" ht="12.75">
      <c r="L123" s="32"/>
      <c r="M123" s="32"/>
    </row>
    <row r="124" spans="12:13" ht="12.75">
      <c r="L124" s="32"/>
      <c r="M124" s="32"/>
    </row>
    <row r="125" spans="12:13" ht="12.75">
      <c r="L125" s="32"/>
      <c r="M125" s="32"/>
    </row>
    <row r="126" spans="12:13" ht="12.75">
      <c r="L126" s="32"/>
      <c r="M126" s="32"/>
    </row>
    <row r="127" spans="12:13" ht="12.75">
      <c r="L127" s="32"/>
      <c r="M127" s="32"/>
    </row>
    <row r="128" spans="12:13" ht="12.75">
      <c r="L128" s="32"/>
      <c r="M128" s="32"/>
    </row>
    <row r="129" spans="12:13" ht="12.75">
      <c r="L129" s="32"/>
      <c r="M129" s="32"/>
    </row>
    <row r="130" spans="12:13" ht="12.75">
      <c r="L130" s="32"/>
      <c r="M130" s="32"/>
    </row>
    <row r="131" spans="12:13" ht="12.75">
      <c r="L131" s="32"/>
      <c r="M131" s="32"/>
    </row>
    <row r="132" spans="12:13" ht="12.75">
      <c r="L132" s="32"/>
      <c r="M132" s="32"/>
    </row>
    <row r="133" spans="12:13" ht="12.75">
      <c r="L133" s="32"/>
      <c r="M133" s="32"/>
    </row>
    <row r="134" spans="12:13" ht="12.75">
      <c r="L134" s="32"/>
      <c r="M134" s="32"/>
    </row>
    <row r="135" spans="12:13" ht="12.75">
      <c r="L135" s="32"/>
      <c r="M135" s="32"/>
    </row>
    <row r="136" spans="12:13" ht="12.75">
      <c r="L136" s="32"/>
      <c r="M136" s="32"/>
    </row>
    <row r="137" spans="12:13" ht="12.75">
      <c r="L137" s="32"/>
      <c r="M137" s="32"/>
    </row>
    <row r="138" spans="12:13" ht="12.75">
      <c r="L138" s="32"/>
      <c r="M138" s="32"/>
    </row>
    <row r="139" spans="12:13" ht="12.75">
      <c r="L139" s="32"/>
      <c r="M139" s="32"/>
    </row>
    <row r="140" spans="12:13" ht="12.75">
      <c r="L140" s="32"/>
      <c r="M140" s="32"/>
    </row>
    <row r="141" spans="12:13" ht="12.75">
      <c r="L141" s="32"/>
      <c r="M141" s="32"/>
    </row>
    <row r="142" spans="12:13" ht="12.75">
      <c r="L142" s="32"/>
      <c r="M142" s="32"/>
    </row>
    <row r="143" spans="12:13" ht="12.75">
      <c r="L143" s="32"/>
      <c r="M143" s="32"/>
    </row>
    <row r="144" spans="12:13" ht="12.75">
      <c r="L144" s="32"/>
      <c r="M144" s="32"/>
    </row>
    <row r="145" spans="12:13" ht="12.75">
      <c r="L145" s="32"/>
      <c r="M145" s="32"/>
    </row>
    <row r="146" spans="12:13" ht="12.75">
      <c r="L146" s="32"/>
      <c r="M146" s="32"/>
    </row>
    <row r="147" spans="12:13" ht="12.75">
      <c r="L147" s="32"/>
      <c r="M147" s="32"/>
    </row>
    <row r="148" spans="12:13" ht="12.75">
      <c r="L148" s="32"/>
      <c r="M148" s="32"/>
    </row>
    <row r="149" spans="12:13" ht="12.75">
      <c r="L149" s="32"/>
      <c r="M149" s="32"/>
    </row>
    <row r="150" spans="12:13" ht="12.75">
      <c r="L150" s="32"/>
      <c r="M150" s="32"/>
    </row>
  </sheetData>
  <sheetProtection/>
  <mergeCells count="17">
    <mergeCell ref="A1:J1"/>
    <mergeCell ref="A2:J2"/>
    <mergeCell ref="B4:H4"/>
    <mergeCell ref="A5:A8"/>
    <mergeCell ref="B5:H5"/>
    <mergeCell ref="I6:J6"/>
    <mergeCell ref="C6:E6"/>
    <mergeCell ref="F6:H6"/>
    <mergeCell ref="A21:N21"/>
    <mergeCell ref="B22:J22"/>
    <mergeCell ref="K22:N22"/>
    <mergeCell ref="A23:A25"/>
    <mergeCell ref="B23:D23"/>
    <mergeCell ref="E23:G23"/>
    <mergeCell ref="H23:J23"/>
    <mergeCell ref="K23:L24"/>
    <mergeCell ref="M23:N24"/>
  </mergeCells>
  <printOptions horizontalCentered="1"/>
  <pageMargins left="0.33" right="0.34" top="0.77" bottom="0.67" header="0.5" footer="0.5"/>
  <pageSetup fitToHeight="1" fitToWidth="1" horizontalDpi="300" verticalDpi="300" orientation="landscape"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L92"/>
  <sheetViews>
    <sheetView zoomScalePageLayoutView="0" workbookViewId="0" topLeftCell="A1">
      <selection activeCell="E5" sqref="E5"/>
    </sheetView>
  </sheetViews>
  <sheetFormatPr defaultColWidth="9.140625" defaultRowHeight="12.75"/>
  <cols>
    <col min="1" max="1" width="30.28125" style="18" customWidth="1"/>
    <col min="2" max="2" width="7.8515625" style="18" customWidth="1"/>
    <col min="3" max="3" width="7.421875" style="18" bestFit="1" customWidth="1"/>
    <col min="4" max="4" width="8.7109375" style="18" bestFit="1" customWidth="1"/>
    <col min="5" max="5" width="7.421875" style="18" bestFit="1" customWidth="1"/>
    <col min="6" max="6" width="9.140625" style="18" customWidth="1"/>
    <col min="7" max="7" width="8.7109375" style="18" bestFit="1" customWidth="1"/>
    <col min="8" max="8" width="8.8515625" style="18" bestFit="1" customWidth="1"/>
    <col min="9" max="10" width="8.421875" style="18" customWidth="1"/>
    <col min="11" max="11" width="8.28125" style="18" customWidth="1"/>
    <col min="12" max="12" width="8.421875" style="18" customWidth="1"/>
    <col min="13" max="16384" width="9.140625" style="18" customWidth="1"/>
  </cols>
  <sheetData>
    <row r="1" spans="1:12" ht="12.75">
      <c r="A1" s="1569" t="s">
        <v>1393</v>
      </c>
      <c r="B1" s="1569"/>
      <c r="C1" s="1569"/>
      <c r="D1" s="1569"/>
      <c r="E1" s="1569"/>
      <c r="F1" s="1569"/>
      <c r="G1" s="1569"/>
      <c r="H1" s="1569"/>
      <c r="I1" s="1569"/>
      <c r="J1" s="1569"/>
      <c r="K1" s="1569"/>
      <c r="L1" s="1569"/>
    </row>
    <row r="2" spans="1:12" ht="15.75">
      <c r="A2" s="151" t="s">
        <v>1211</v>
      </c>
      <c r="B2" s="191"/>
      <c r="C2" s="191"/>
      <c r="D2" s="191"/>
      <c r="E2" s="191"/>
      <c r="F2" s="191"/>
      <c r="G2" s="191"/>
      <c r="H2" s="191"/>
      <c r="I2" s="191"/>
      <c r="J2" s="191"/>
      <c r="K2" s="191"/>
      <c r="L2" s="191"/>
    </row>
    <row r="3" spans="1:12" ht="12.75">
      <c r="A3" s="190" t="s">
        <v>858</v>
      </c>
      <c r="B3" s="190"/>
      <c r="C3" s="150"/>
      <c r="D3" s="150"/>
      <c r="E3" s="150"/>
      <c r="F3" s="150"/>
      <c r="G3" s="150"/>
      <c r="H3" s="150"/>
      <c r="I3" s="150"/>
      <c r="J3" s="150"/>
      <c r="K3" s="150"/>
      <c r="L3" s="150"/>
    </row>
    <row r="4" spans="1:12" ht="12.75">
      <c r="A4" s="150"/>
      <c r="B4" s="150"/>
      <c r="C4" s="150"/>
      <c r="D4" s="150"/>
      <c r="E4" s="150"/>
      <c r="F4" s="150"/>
      <c r="G4" s="150"/>
      <c r="H4" s="150"/>
      <c r="I4" s="150"/>
      <c r="J4" s="150"/>
      <c r="K4" s="150"/>
      <c r="L4" s="150"/>
    </row>
    <row r="5" spans="1:12" ht="16.5" thickBot="1">
      <c r="A5" s="793"/>
      <c r="B5" s="192"/>
      <c r="C5" s="193"/>
      <c r="D5" s="193"/>
      <c r="E5" s="24" t="s">
        <v>205</v>
      </c>
      <c r="F5" s="193"/>
      <c r="G5" s="193"/>
      <c r="H5" s="192"/>
      <c r="I5" s="192"/>
      <c r="J5" s="192"/>
      <c r="K5" s="192"/>
      <c r="L5" s="192"/>
    </row>
    <row r="6" spans="1:12" ht="12.75">
      <c r="A6" s="249"/>
      <c r="B6" s="250" t="s">
        <v>859</v>
      </c>
      <c r="C6" s="251" t="s">
        <v>758</v>
      </c>
      <c r="D6" s="1631" t="s">
        <v>759</v>
      </c>
      <c r="E6" s="1626"/>
      <c r="F6" s="1631" t="s">
        <v>1266</v>
      </c>
      <c r="G6" s="1625"/>
      <c r="H6" s="1626"/>
      <c r="I6" s="252"/>
      <c r="J6" s="1625" t="s">
        <v>1112</v>
      </c>
      <c r="K6" s="1625"/>
      <c r="L6" s="253"/>
    </row>
    <row r="7" spans="1:12" ht="12.75">
      <c r="A7" s="254" t="s">
        <v>1304</v>
      </c>
      <c r="B7" s="255" t="s">
        <v>861</v>
      </c>
      <c r="C7" s="826" t="s">
        <v>344</v>
      </c>
      <c r="D7" s="826" t="s">
        <v>324</v>
      </c>
      <c r="E7" s="826" t="s">
        <v>344</v>
      </c>
      <c r="F7" s="826" t="s">
        <v>304</v>
      </c>
      <c r="G7" s="826" t="s">
        <v>324</v>
      </c>
      <c r="H7" s="826" t="s">
        <v>344</v>
      </c>
      <c r="I7" s="256" t="s">
        <v>862</v>
      </c>
      <c r="J7" s="256" t="s">
        <v>862</v>
      </c>
      <c r="K7" s="256" t="s">
        <v>863</v>
      </c>
      <c r="L7" s="257" t="s">
        <v>863</v>
      </c>
    </row>
    <row r="8" spans="1:12" ht="12.75">
      <c r="A8" s="258">
        <v>1</v>
      </c>
      <c r="B8" s="259">
        <v>2</v>
      </c>
      <c r="C8" s="260" t="s">
        <v>864</v>
      </c>
      <c r="D8" s="748">
        <v>4</v>
      </c>
      <c r="E8" s="925">
        <v>5</v>
      </c>
      <c r="F8" s="873">
        <v>6</v>
      </c>
      <c r="G8" s="748">
        <v>7</v>
      </c>
      <c r="H8" s="260">
        <v>8</v>
      </c>
      <c r="I8" s="260" t="s">
        <v>865</v>
      </c>
      <c r="J8" s="260" t="s">
        <v>866</v>
      </c>
      <c r="K8" s="260" t="s">
        <v>867</v>
      </c>
      <c r="L8" s="261" t="s">
        <v>868</v>
      </c>
    </row>
    <row r="9" spans="1:12" ht="12.75">
      <c r="A9" s="127"/>
      <c r="B9" s="111"/>
      <c r="C9" s="194"/>
      <c r="D9" s="194"/>
      <c r="E9" s="194"/>
      <c r="F9" s="194"/>
      <c r="G9" s="194"/>
      <c r="H9" s="195"/>
      <c r="I9" s="194"/>
      <c r="J9" s="194"/>
      <c r="K9" s="194"/>
      <c r="L9" s="196"/>
    </row>
    <row r="10" spans="1:12" ht="12.75">
      <c r="A10" s="197" t="s">
        <v>869</v>
      </c>
      <c r="B10" s="198">
        <v>100</v>
      </c>
      <c r="C10" s="79">
        <v>179</v>
      </c>
      <c r="D10" s="79">
        <v>185.9</v>
      </c>
      <c r="E10" s="79">
        <v>187.3</v>
      </c>
      <c r="F10" s="79">
        <v>198.4</v>
      </c>
      <c r="G10" s="79">
        <v>202.4</v>
      </c>
      <c r="H10" s="199">
        <v>204.6</v>
      </c>
      <c r="I10" s="200">
        <v>4.6368715083798975</v>
      </c>
      <c r="J10" s="200">
        <v>0.7530930607853747</v>
      </c>
      <c r="K10" s="200">
        <v>9.236518953550444</v>
      </c>
      <c r="L10" s="201">
        <v>1.0869565217391397</v>
      </c>
    </row>
    <row r="11" spans="1:12" ht="12.75">
      <c r="A11" s="202"/>
      <c r="B11" s="203"/>
      <c r="C11" s="204"/>
      <c r="D11" s="204"/>
      <c r="E11" s="204"/>
      <c r="F11" s="204"/>
      <c r="G11" s="204"/>
      <c r="H11" s="205"/>
      <c r="I11" s="206"/>
      <c r="J11" s="206"/>
      <c r="K11" s="206"/>
      <c r="L11" s="207"/>
    </row>
    <row r="12" spans="1:12" ht="12.75">
      <c r="A12" s="197" t="s">
        <v>870</v>
      </c>
      <c r="B12" s="198">
        <v>53.2</v>
      </c>
      <c r="C12" s="79">
        <v>169.8</v>
      </c>
      <c r="D12" s="79">
        <v>177.9</v>
      </c>
      <c r="E12" s="79">
        <v>180.2</v>
      </c>
      <c r="F12" s="79">
        <v>193.1</v>
      </c>
      <c r="G12" s="79">
        <v>200.4</v>
      </c>
      <c r="H12" s="199">
        <v>203.6</v>
      </c>
      <c r="I12" s="200">
        <v>6.124852767962281</v>
      </c>
      <c r="J12" s="200">
        <v>1.292861157953908</v>
      </c>
      <c r="K12" s="200">
        <v>12.985571587125406</v>
      </c>
      <c r="L12" s="201">
        <v>1.5968063872255414</v>
      </c>
    </row>
    <row r="13" spans="1:12" ht="12.75">
      <c r="A13" s="189"/>
      <c r="B13" s="203"/>
      <c r="C13" s="204"/>
      <c r="D13" s="204"/>
      <c r="E13" s="204"/>
      <c r="F13" s="204"/>
      <c r="G13" s="204"/>
      <c r="H13" s="205"/>
      <c r="I13" s="208"/>
      <c r="J13" s="208"/>
      <c r="K13" s="208"/>
      <c r="L13" s="209"/>
    </row>
    <row r="14" spans="1:12" ht="12.75">
      <c r="A14" s="202" t="s">
        <v>871</v>
      </c>
      <c r="B14" s="210">
        <v>18</v>
      </c>
      <c r="C14" s="204">
        <v>167.1</v>
      </c>
      <c r="D14" s="204">
        <v>177</v>
      </c>
      <c r="E14" s="204">
        <v>177.8</v>
      </c>
      <c r="F14" s="204">
        <v>201.5</v>
      </c>
      <c r="G14" s="204">
        <v>211.8</v>
      </c>
      <c r="H14" s="205">
        <v>215.2</v>
      </c>
      <c r="I14" s="208">
        <v>6.403351286654697</v>
      </c>
      <c r="J14" s="208">
        <v>0.45197740112993756</v>
      </c>
      <c r="K14" s="208">
        <v>21.034870641169846</v>
      </c>
      <c r="L14" s="209">
        <v>1.6052880075542788</v>
      </c>
    </row>
    <row r="15" spans="1:12" ht="12.75">
      <c r="A15" s="202" t="s">
        <v>872</v>
      </c>
      <c r="B15" s="210" t="s">
        <v>357</v>
      </c>
      <c r="C15" s="204">
        <v>163.9</v>
      </c>
      <c r="D15" s="204">
        <v>167.7</v>
      </c>
      <c r="E15" s="204">
        <v>170.2</v>
      </c>
      <c r="F15" s="204">
        <v>198</v>
      </c>
      <c r="G15" s="204">
        <v>209.6</v>
      </c>
      <c r="H15" s="205">
        <v>213.1</v>
      </c>
      <c r="I15" s="208">
        <v>3.8438071995119003</v>
      </c>
      <c r="J15" s="208">
        <v>1.4907573047107974</v>
      </c>
      <c r="K15" s="208">
        <v>25.205640423031724</v>
      </c>
      <c r="L15" s="209">
        <v>1.6698473282442734</v>
      </c>
    </row>
    <row r="16" spans="1:12" ht="12.75" customHeight="1" hidden="1">
      <c r="A16" s="202" t="s">
        <v>873</v>
      </c>
      <c r="B16" s="211">
        <v>1.79</v>
      </c>
      <c r="C16" s="204">
        <v>211.9</v>
      </c>
      <c r="D16" s="204">
        <v>252.6</v>
      </c>
      <c r="E16" s="204">
        <v>240.9</v>
      </c>
      <c r="F16" s="204">
        <v>251.7</v>
      </c>
      <c r="G16" s="204">
        <v>261.2</v>
      </c>
      <c r="H16" s="205">
        <v>264.2</v>
      </c>
      <c r="I16" s="208">
        <v>13.685700802265217</v>
      </c>
      <c r="J16" s="208">
        <v>-4.631828978622323</v>
      </c>
      <c r="K16" s="208">
        <v>9.67206309672062</v>
      </c>
      <c r="L16" s="209">
        <v>1.1485451761102468</v>
      </c>
    </row>
    <row r="17" spans="1:12" ht="12.75" customHeight="1" hidden="1">
      <c r="A17" s="202" t="s">
        <v>874</v>
      </c>
      <c r="B17" s="211">
        <v>2.05</v>
      </c>
      <c r="C17" s="204">
        <v>151.1</v>
      </c>
      <c r="D17" s="204">
        <v>170.5</v>
      </c>
      <c r="E17" s="204">
        <v>173.9</v>
      </c>
      <c r="F17" s="204">
        <v>178.8</v>
      </c>
      <c r="G17" s="204">
        <v>180.7</v>
      </c>
      <c r="H17" s="205">
        <v>183.5</v>
      </c>
      <c r="I17" s="208">
        <v>15.089344804765076</v>
      </c>
      <c r="J17" s="208">
        <v>1.9941348973607091</v>
      </c>
      <c r="K17" s="208">
        <v>5.520414031052326</v>
      </c>
      <c r="L17" s="209">
        <v>1.5495296070835707</v>
      </c>
    </row>
    <row r="18" spans="1:12" ht="12.75">
      <c r="A18" s="202" t="s">
        <v>875</v>
      </c>
      <c r="B18" s="211">
        <v>2.73</v>
      </c>
      <c r="C18" s="204">
        <v>164.4</v>
      </c>
      <c r="D18" s="204">
        <v>178.4</v>
      </c>
      <c r="E18" s="204">
        <v>182.8</v>
      </c>
      <c r="F18" s="204">
        <v>197.1</v>
      </c>
      <c r="G18" s="204">
        <v>204.9</v>
      </c>
      <c r="H18" s="205">
        <v>205</v>
      </c>
      <c r="I18" s="208">
        <v>11.192214111922155</v>
      </c>
      <c r="J18" s="208">
        <v>2.466367713004473</v>
      </c>
      <c r="K18" s="208">
        <v>12.144420131291028</v>
      </c>
      <c r="L18" s="209">
        <v>0.048804294777937685</v>
      </c>
    </row>
    <row r="19" spans="1:12" ht="12.75">
      <c r="A19" s="202" t="s">
        <v>876</v>
      </c>
      <c r="B19" s="211">
        <v>7.89</v>
      </c>
      <c r="C19" s="204">
        <v>152.1</v>
      </c>
      <c r="D19" s="204">
        <v>152.8</v>
      </c>
      <c r="E19" s="204">
        <v>161.8</v>
      </c>
      <c r="F19" s="204">
        <v>148.5</v>
      </c>
      <c r="G19" s="204">
        <v>157.4</v>
      </c>
      <c r="H19" s="205">
        <v>164.7</v>
      </c>
      <c r="I19" s="208">
        <v>6.377383300460224</v>
      </c>
      <c r="J19" s="208">
        <v>5.890052356020931</v>
      </c>
      <c r="K19" s="208">
        <v>1.7923362175525313</v>
      </c>
      <c r="L19" s="209">
        <v>4.637865311308758</v>
      </c>
    </row>
    <row r="20" spans="1:12" ht="12.75" customHeight="1" hidden="1">
      <c r="A20" s="202" t="s">
        <v>877</v>
      </c>
      <c r="B20" s="211">
        <v>6.25</v>
      </c>
      <c r="C20" s="204">
        <v>145.3</v>
      </c>
      <c r="D20" s="204">
        <v>147.5</v>
      </c>
      <c r="E20" s="204">
        <v>153.7</v>
      </c>
      <c r="F20" s="204">
        <v>144.6</v>
      </c>
      <c r="G20" s="204">
        <v>150.7</v>
      </c>
      <c r="H20" s="205">
        <v>152.2</v>
      </c>
      <c r="I20" s="208">
        <v>5.781142463867852</v>
      </c>
      <c r="J20" s="208">
        <v>4.2033898305084705</v>
      </c>
      <c r="K20" s="208">
        <v>-0.9759271307742381</v>
      </c>
      <c r="L20" s="209">
        <v>0.9953550099535562</v>
      </c>
    </row>
    <row r="21" spans="1:12" ht="12.75" customHeight="1" hidden="1">
      <c r="A21" s="202" t="s">
        <v>878</v>
      </c>
      <c r="B21" s="211">
        <v>5.15</v>
      </c>
      <c r="C21" s="204">
        <v>146.9</v>
      </c>
      <c r="D21" s="204">
        <v>150</v>
      </c>
      <c r="E21" s="204">
        <v>153.9</v>
      </c>
      <c r="F21" s="204">
        <v>149.6</v>
      </c>
      <c r="G21" s="204">
        <v>154.5</v>
      </c>
      <c r="H21" s="205">
        <v>153.4</v>
      </c>
      <c r="I21" s="208">
        <v>4.765146358066701</v>
      </c>
      <c r="J21" s="208">
        <v>2.6000000000000085</v>
      </c>
      <c r="K21" s="208">
        <v>-0.32488628979857026</v>
      </c>
      <c r="L21" s="209">
        <v>-0.711974110032358</v>
      </c>
    </row>
    <row r="22" spans="1:12" ht="12.75" customHeight="1" hidden="1">
      <c r="A22" s="202" t="s">
        <v>879</v>
      </c>
      <c r="B22" s="211">
        <v>1.1</v>
      </c>
      <c r="C22" s="204">
        <v>150.5</v>
      </c>
      <c r="D22" s="204">
        <v>147.4</v>
      </c>
      <c r="E22" s="204">
        <v>162.5</v>
      </c>
      <c r="F22" s="204">
        <v>127.2</v>
      </c>
      <c r="G22" s="204">
        <v>139.2</v>
      </c>
      <c r="H22" s="205">
        <v>155.2</v>
      </c>
      <c r="I22" s="208">
        <v>7.973421926910305</v>
      </c>
      <c r="J22" s="208">
        <v>10.24423337856173</v>
      </c>
      <c r="K22" s="208">
        <v>-4.492307692307691</v>
      </c>
      <c r="L22" s="209">
        <v>11.494252873563227</v>
      </c>
    </row>
    <row r="23" spans="1:12" ht="12.75" customHeight="1" hidden="1">
      <c r="A23" s="202" t="s">
        <v>880</v>
      </c>
      <c r="B23" s="211">
        <v>1.65</v>
      </c>
      <c r="C23" s="204">
        <v>179.2</v>
      </c>
      <c r="D23" s="204">
        <v>171.2</v>
      </c>
      <c r="E23" s="204">
        <v>192.6</v>
      </c>
      <c r="F23" s="204">
        <v>164.2</v>
      </c>
      <c r="G23" s="204">
        <v>182.4</v>
      </c>
      <c r="H23" s="205">
        <v>212.9</v>
      </c>
      <c r="I23" s="208">
        <v>7.477678571428584</v>
      </c>
      <c r="J23" s="208">
        <v>12.5</v>
      </c>
      <c r="K23" s="208">
        <v>10.539979231568026</v>
      </c>
      <c r="L23" s="209">
        <v>16.721491228070178</v>
      </c>
    </row>
    <row r="24" spans="1:12" ht="12.75" customHeight="1" hidden="1">
      <c r="A24" s="202" t="s">
        <v>881</v>
      </c>
      <c r="B24" s="211">
        <v>1.59</v>
      </c>
      <c r="C24" s="204">
        <v>177.3</v>
      </c>
      <c r="D24" s="204">
        <v>170.9</v>
      </c>
      <c r="E24" s="204">
        <v>193.6</v>
      </c>
      <c r="F24" s="204">
        <v>164.4</v>
      </c>
      <c r="G24" s="204">
        <v>183.3</v>
      </c>
      <c r="H24" s="205">
        <v>214.8</v>
      </c>
      <c r="I24" s="208">
        <v>9.19345741680766</v>
      </c>
      <c r="J24" s="208">
        <v>13.282621416032754</v>
      </c>
      <c r="K24" s="208">
        <v>10.950413223140501</v>
      </c>
      <c r="L24" s="209">
        <v>17.18494271685759</v>
      </c>
    </row>
    <row r="25" spans="1:12" ht="12.75" customHeight="1" hidden="1">
      <c r="A25" s="202" t="s">
        <v>882</v>
      </c>
      <c r="B25" s="203">
        <v>0.05</v>
      </c>
      <c r="C25" s="204">
        <v>220.9</v>
      </c>
      <c r="D25" s="204">
        <v>177</v>
      </c>
      <c r="E25" s="204">
        <v>160.5</v>
      </c>
      <c r="F25" s="204">
        <v>155.4</v>
      </c>
      <c r="G25" s="204">
        <v>156.2</v>
      </c>
      <c r="H25" s="205">
        <v>159.1</v>
      </c>
      <c r="I25" s="208">
        <v>-27.342688999547306</v>
      </c>
      <c r="J25" s="208">
        <v>-9.32203389830508</v>
      </c>
      <c r="K25" s="208">
        <v>-0.8722741433021923</v>
      </c>
      <c r="L25" s="209">
        <v>1.8565941101152532</v>
      </c>
    </row>
    <row r="26" spans="1:12" ht="12.75">
      <c r="A26" s="202" t="s">
        <v>883</v>
      </c>
      <c r="B26" s="210">
        <v>1.85</v>
      </c>
      <c r="C26" s="204">
        <v>156.1</v>
      </c>
      <c r="D26" s="204">
        <v>188.3</v>
      </c>
      <c r="E26" s="204">
        <v>187.3</v>
      </c>
      <c r="F26" s="204">
        <v>186.4</v>
      </c>
      <c r="G26" s="204">
        <v>187.2</v>
      </c>
      <c r="H26" s="205">
        <v>186.6</v>
      </c>
      <c r="I26" s="208">
        <v>19.987187700192194</v>
      </c>
      <c r="J26" s="208">
        <v>-0.531067445565597</v>
      </c>
      <c r="K26" s="208">
        <v>-0.3737319807795103</v>
      </c>
      <c r="L26" s="209">
        <v>-0.3205128205128176</v>
      </c>
    </row>
    <row r="27" spans="1:12" ht="12.75">
      <c r="A27" s="202" t="s">
        <v>884</v>
      </c>
      <c r="B27" s="210">
        <v>5.21</v>
      </c>
      <c r="C27" s="204">
        <v>182.5</v>
      </c>
      <c r="D27" s="204">
        <v>191.4</v>
      </c>
      <c r="E27" s="204">
        <v>193.2</v>
      </c>
      <c r="F27" s="204">
        <v>199.7</v>
      </c>
      <c r="G27" s="204">
        <v>208.3</v>
      </c>
      <c r="H27" s="205">
        <v>213</v>
      </c>
      <c r="I27" s="208">
        <v>5.863013698630141</v>
      </c>
      <c r="J27" s="208">
        <v>0.9404388714733471</v>
      </c>
      <c r="K27" s="208">
        <v>10.248447204968954</v>
      </c>
      <c r="L27" s="209">
        <v>2.2563610177628277</v>
      </c>
    </row>
    <row r="28" spans="1:12" ht="12.75">
      <c r="A28" s="202" t="s">
        <v>885</v>
      </c>
      <c r="B28" s="210">
        <v>4.05</v>
      </c>
      <c r="C28" s="204">
        <v>159.3</v>
      </c>
      <c r="D28" s="204">
        <v>168.7</v>
      </c>
      <c r="E28" s="204">
        <v>169.4</v>
      </c>
      <c r="F28" s="204">
        <v>181.6</v>
      </c>
      <c r="G28" s="204">
        <v>182.9</v>
      </c>
      <c r="H28" s="205">
        <v>187.2</v>
      </c>
      <c r="I28" s="208">
        <v>6.340238543628374</v>
      </c>
      <c r="J28" s="208">
        <v>0.41493775933612653</v>
      </c>
      <c r="K28" s="208">
        <v>10.507674144037765</v>
      </c>
      <c r="L28" s="209">
        <v>2.351011481683969</v>
      </c>
    </row>
    <row r="29" spans="1:12" ht="12.75">
      <c r="A29" s="202" t="s">
        <v>886</v>
      </c>
      <c r="B29" s="210">
        <v>3.07</v>
      </c>
      <c r="C29" s="204">
        <v>149.2</v>
      </c>
      <c r="D29" s="204">
        <v>164.7</v>
      </c>
      <c r="E29" s="204">
        <v>163.9</v>
      </c>
      <c r="F29" s="204">
        <v>206.9</v>
      </c>
      <c r="G29" s="204">
        <v>220.3</v>
      </c>
      <c r="H29" s="205">
        <v>209.2</v>
      </c>
      <c r="I29" s="208">
        <v>9.852546916890105</v>
      </c>
      <c r="J29" s="208">
        <v>-0.48573163327260716</v>
      </c>
      <c r="K29" s="208">
        <v>27.63880414887126</v>
      </c>
      <c r="L29" s="209">
        <v>-5.038583749432604</v>
      </c>
    </row>
    <row r="30" spans="1:12" ht="12.75">
      <c r="A30" s="202" t="s">
        <v>887</v>
      </c>
      <c r="B30" s="210">
        <v>1.21</v>
      </c>
      <c r="C30" s="204">
        <v>168.3</v>
      </c>
      <c r="D30" s="204">
        <v>143.6</v>
      </c>
      <c r="E30" s="204">
        <v>140.9</v>
      </c>
      <c r="F30" s="204">
        <v>135</v>
      </c>
      <c r="G30" s="204">
        <v>138.1</v>
      </c>
      <c r="H30" s="205">
        <v>140.2</v>
      </c>
      <c r="I30" s="208">
        <v>-16.280451574569227</v>
      </c>
      <c r="J30" s="208">
        <v>-1.880222841225617</v>
      </c>
      <c r="K30" s="208">
        <v>-0.4968062455642439</v>
      </c>
      <c r="L30" s="209">
        <v>1.5206372194062254</v>
      </c>
    </row>
    <row r="31" spans="1:12" ht="12.75">
      <c r="A31" s="202" t="s">
        <v>888</v>
      </c>
      <c r="B31" s="211">
        <v>2.28</v>
      </c>
      <c r="C31" s="204">
        <v>183.6</v>
      </c>
      <c r="D31" s="204">
        <v>188.8</v>
      </c>
      <c r="E31" s="204">
        <v>187.9</v>
      </c>
      <c r="F31" s="204">
        <v>192.9</v>
      </c>
      <c r="G31" s="204">
        <v>193.1</v>
      </c>
      <c r="H31" s="205">
        <v>195.3</v>
      </c>
      <c r="I31" s="208">
        <v>2.342047930283229</v>
      </c>
      <c r="J31" s="208">
        <v>-0.47669491525424235</v>
      </c>
      <c r="K31" s="208">
        <v>3.938265034592874</v>
      </c>
      <c r="L31" s="209">
        <v>1.1393060590367838</v>
      </c>
    </row>
    <row r="32" spans="1:12" ht="12.75" customHeight="1" hidden="1">
      <c r="A32" s="202" t="s">
        <v>889</v>
      </c>
      <c r="B32" s="211">
        <v>0.75</v>
      </c>
      <c r="C32" s="204">
        <v>142.2</v>
      </c>
      <c r="D32" s="204">
        <v>143.5</v>
      </c>
      <c r="E32" s="204">
        <v>144.4</v>
      </c>
      <c r="F32" s="204">
        <v>149.1</v>
      </c>
      <c r="G32" s="204">
        <v>149.6</v>
      </c>
      <c r="H32" s="205">
        <v>149.9</v>
      </c>
      <c r="I32" s="208">
        <v>1.5471167369901764</v>
      </c>
      <c r="J32" s="208">
        <v>0.6271777003484402</v>
      </c>
      <c r="K32" s="208">
        <v>3.8088642659279657</v>
      </c>
      <c r="L32" s="209">
        <v>0.20053475935830534</v>
      </c>
    </row>
    <row r="33" spans="1:12" ht="12.75" customHeight="1" hidden="1">
      <c r="A33" s="202" t="s">
        <v>890</v>
      </c>
      <c r="B33" s="211">
        <v>1.53</v>
      </c>
      <c r="C33" s="204">
        <v>199.9</v>
      </c>
      <c r="D33" s="204">
        <v>206.8</v>
      </c>
      <c r="E33" s="204">
        <v>205.3</v>
      </c>
      <c r="F33" s="204">
        <v>210.2</v>
      </c>
      <c r="G33" s="204">
        <v>210.2</v>
      </c>
      <c r="H33" s="205">
        <v>213</v>
      </c>
      <c r="I33" s="208">
        <v>2.701350675337679</v>
      </c>
      <c r="J33" s="208">
        <v>-0.7253384912959291</v>
      </c>
      <c r="K33" s="208">
        <v>3.750608865075506</v>
      </c>
      <c r="L33" s="209">
        <v>1.3320647002854429</v>
      </c>
    </row>
    <row r="34" spans="1:12" ht="12.75">
      <c r="A34" s="202" t="s">
        <v>891</v>
      </c>
      <c r="B34" s="211">
        <v>6.91</v>
      </c>
      <c r="C34" s="204">
        <v>206</v>
      </c>
      <c r="D34" s="204">
        <v>211.5</v>
      </c>
      <c r="E34" s="204">
        <v>214.5</v>
      </c>
      <c r="F34" s="204">
        <v>226.9</v>
      </c>
      <c r="G34" s="204">
        <v>228.8</v>
      </c>
      <c r="H34" s="205">
        <v>234.7</v>
      </c>
      <c r="I34" s="208">
        <v>4.1262135922330145</v>
      </c>
      <c r="J34" s="208">
        <v>1.418439716312065</v>
      </c>
      <c r="K34" s="208">
        <v>9.417249417249423</v>
      </c>
      <c r="L34" s="209">
        <v>2.578671328671305</v>
      </c>
    </row>
    <row r="35" spans="1:12" ht="12.75">
      <c r="A35" s="189"/>
      <c r="B35" s="211"/>
      <c r="C35" s="204"/>
      <c r="D35" s="204"/>
      <c r="E35" s="204"/>
      <c r="F35" s="204"/>
      <c r="G35" s="204"/>
      <c r="H35" s="205"/>
      <c r="I35" s="206"/>
      <c r="J35" s="206"/>
      <c r="K35" s="206"/>
      <c r="L35" s="207"/>
    </row>
    <row r="36" spans="1:12" ht="12.75">
      <c r="A36" s="212" t="s">
        <v>892</v>
      </c>
      <c r="B36" s="198">
        <v>46.8</v>
      </c>
      <c r="C36" s="79">
        <v>189.7</v>
      </c>
      <c r="D36" s="79">
        <v>195</v>
      </c>
      <c r="E36" s="79">
        <v>195.4</v>
      </c>
      <c r="F36" s="79">
        <v>204.5</v>
      </c>
      <c r="G36" s="79">
        <v>204.6</v>
      </c>
      <c r="H36" s="199">
        <v>205.7</v>
      </c>
      <c r="I36" s="200">
        <v>3.004744333157632</v>
      </c>
      <c r="J36" s="200">
        <v>0.2051282051282186</v>
      </c>
      <c r="K36" s="200">
        <v>5.271238485158648</v>
      </c>
      <c r="L36" s="201">
        <v>0.5376344086021447</v>
      </c>
    </row>
    <row r="37" spans="1:12" ht="12.75">
      <c r="A37" s="189"/>
      <c r="B37" s="210"/>
      <c r="C37" s="204"/>
      <c r="D37" s="204"/>
      <c r="E37" s="204"/>
      <c r="F37" s="204"/>
      <c r="G37" s="204"/>
      <c r="H37" s="205"/>
      <c r="I37" s="208"/>
      <c r="J37" s="208"/>
      <c r="K37" s="208"/>
      <c r="L37" s="209"/>
    </row>
    <row r="38" spans="1:12" ht="12.75">
      <c r="A38" s="202" t="s">
        <v>893</v>
      </c>
      <c r="B38" s="210">
        <v>8.92</v>
      </c>
      <c r="C38" s="204">
        <v>145.9</v>
      </c>
      <c r="D38" s="204">
        <v>149.4</v>
      </c>
      <c r="E38" s="204">
        <v>149.3</v>
      </c>
      <c r="F38" s="204">
        <v>153.1</v>
      </c>
      <c r="G38" s="204">
        <v>153.1</v>
      </c>
      <c r="H38" s="205">
        <v>153.6</v>
      </c>
      <c r="I38" s="208">
        <v>2.3303632625085697</v>
      </c>
      <c r="J38" s="208">
        <v>-0.06693440428379915</v>
      </c>
      <c r="K38" s="208">
        <v>2.880107166778288</v>
      </c>
      <c r="L38" s="1366">
        <v>0.32658393207054814</v>
      </c>
    </row>
    <row r="39" spans="1:12" ht="12.75">
      <c r="A39" s="202" t="s">
        <v>894</v>
      </c>
      <c r="B39" s="210" t="s">
        <v>358</v>
      </c>
      <c r="C39" s="204">
        <v>133.9</v>
      </c>
      <c r="D39" s="204">
        <v>135.2</v>
      </c>
      <c r="E39" s="204">
        <v>134.5</v>
      </c>
      <c r="F39" s="204">
        <v>136.2</v>
      </c>
      <c r="G39" s="204">
        <v>136.3</v>
      </c>
      <c r="H39" s="205">
        <v>136.7</v>
      </c>
      <c r="I39" s="208">
        <v>0.44809559372664864</v>
      </c>
      <c r="J39" s="208">
        <v>-0.5177514792899274</v>
      </c>
      <c r="K39" s="208">
        <v>1.6356877323419923</v>
      </c>
      <c r="L39" s="1366">
        <v>0.29347028613351256</v>
      </c>
    </row>
    <row r="40" spans="1:12" ht="12.75">
      <c r="A40" s="202" t="s">
        <v>895</v>
      </c>
      <c r="B40" s="210" t="s">
        <v>359</v>
      </c>
      <c r="C40" s="204">
        <v>145.2</v>
      </c>
      <c r="D40" s="204">
        <v>148.9</v>
      </c>
      <c r="E40" s="204">
        <v>149</v>
      </c>
      <c r="F40" s="204">
        <v>152.7</v>
      </c>
      <c r="G40" s="204">
        <v>152.7</v>
      </c>
      <c r="H40" s="205">
        <v>153.4</v>
      </c>
      <c r="I40" s="208">
        <v>2.6170798898071723</v>
      </c>
      <c r="J40" s="208">
        <v>0.06715916722632187</v>
      </c>
      <c r="K40" s="208">
        <v>2.953020134228197</v>
      </c>
      <c r="L40" s="1366">
        <v>0.4584151931892819</v>
      </c>
    </row>
    <row r="41" spans="1:12" ht="12.75" customHeight="1" hidden="1">
      <c r="A41" s="202" t="s">
        <v>896</v>
      </c>
      <c r="B41" s="211">
        <v>0.89</v>
      </c>
      <c r="C41" s="204">
        <v>187.5</v>
      </c>
      <c r="D41" s="204">
        <v>194.8</v>
      </c>
      <c r="E41" s="204">
        <v>194.8</v>
      </c>
      <c r="F41" s="204">
        <v>204.5</v>
      </c>
      <c r="G41" s="204">
        <v>204.5</v>
      </c>
      <c r="H41" s="205">
        <v>204.5</v>
      </c>
      <c r="I41" s="208">
        <v>3.893333333333345</v>
      </c>
      <c r="J41" s="208">
        <v>0</v>
      </c>
      <c r="K41" s="208">
        <v>4.9794661190965</v>
      </c>
      <c r="L41" s="1367">
        <v>0</v>
      </c>
    </row>
    <row r="42" spans="1:12" ht="12.75">
      <c r="A42" s="202" t="s">
        <v>897</v>
      </c>
      <c r="B42" s="211">
        <v>2.2</v>
      </c>
      <c r="C42" s="204">
        <v>139.5</v>
      </c>
      <c r="D42" s="204">
        <v>146.5</v>
      </c>
      <c r="E42" s="204">
        <v>146.7</v>
      </c>
      <c r="F42" s="204">
        <v>153.3</v>
      </c>
      <c r="G42" s="204">
        <v>153.3</v>
      </c>
      <c r="H42" s="205">
        <v>154.2</v>
      </c>
      <c r="I42" s="208">
        <v>5.161290322580641</v>
      </c>
      <c r="J42" s="208">
        <v>0.13651877133105472</v>
      </c>
      <c r="K42" s="208">
        <v>5.11247443762781</v>
      </c>
      <c r="L42" s="1367">
        <v>0.5870841487279677</v>
      </c>
    </row>
    <row r="43" spans="1:12" ht="12.75">
      <c r="A43" s="202" t="s">
        <v>898</v>
      </c>
      <c r="B43" s="211">
        <v>14.87</v>
      </c>
      <c r="C43" s="204">
        <v>211.9</v>
      </c>
      <c r="D43" s="204">
        <v>216.5</v>
      </c>
      <c r="E43" s="204">
        <v>217.1</v>
      </c>
      <c r="F43" s="204">
        <v>229.6</v>
      </c>
      <c r="G43" s="204">
        <v>229.9</v>
      </c>
      <c r="H43" s="205">
        <v>232.2</v>
      </c>
      <c r="I43" s="208">
        <v>2.4539877300613284</v>
      </c>
      <c r="J43" s="208">
        <v>0.27713625866050506</v>
      </c>
      <c r="K43" s="208">
        <v>6.955320128972815</v>
      </c>
      <c r="L43" s="1367">
        <v>1.0004349717268326</v>
      </c>
    </row>
    <row r="44" spans="1:12" ht="12.75" customHeight="1" hidden="1">
      <c r="A44" s="202" t="s">
        <v>899</v>
      </c>
      <c r="B44" s="211">
        <v>3.5</v>
      </c>
      <c r="C44" s="204">
        <v>143.1</v>
      </c>
      <c r="D44" s="204">
        <v>149.9</v>
      </c>
      <c r="E44" s="204">
        <v>152.2</v>
      </c>
      <c r="F44" s="204">
        <v>156.2</v>
      </c>
      <c r="G44" s="204">
        <v>156.2</v>
      </c>
      <c r="H44" s="205">
        <v>160.1</v>
      </c>
      <c r="I44" s="208">
        <v>6.359189378057309</v>
      </c>
      <c r="J44" s="208">
        <v>1.5343562374916502</v>
      </c>
      <c r="K44" s="208">
        <v>5.190538764783199</v>
      </c>
      <c r="L44" s="1367">
        <v>2.496798975672206</v>
      </c>
    </row>
    <row r="45" spans="1:12" ht="12.75" customHeight="1" hidden="1">
      <c r="A45" s="202" t="s">
        <v>900</v>
      </c>
      <c r="B45" s="211">
        <v>4.19</v>
      </c>
      <c r="C45" s="204">
        <v>161.8</v>
      </c>
      <c r="D45" s="204">
        <v>168.5</v>
      </c>
      <c r="E45" s="204">
        <v>168.5</v>
      </c>
      <c r="F45" s="204">
        <v>176.9</v>
      </c>
      <c r="G45" s="204">
        <v>176.9</v>
      </c>
      <c r="H45" s="205">
        <v>176.9</v>
      </c>
      <c r="I45" s="208">
        <v>4.140914709517915</v>
      </c>
      <c r="J45" s="208">
        <v>0</v>
      </c>
      <c r="K45" s="208">
        <v>4.985163204747778</v>
      </c>
      <c r="L45" s="1367">
        <v>0</v>
      </c>
    </row>
    <row r="46" spans="1:12" ht="12.75" customHeight="1" hidden="1">
      <c r="A46" s="202" t="s">
        <v>901</v>
      </c>
      <c r="B46" s="211">
        <v>1.26</v>
      </c>
      <c r="C46" s="204">
        <v>144.4</v>
      </c>
      <c r="D46" s="204">
        <v>159.2</v>
      </c>
      <c r="E46" s="204">
        <v>158</v>
      </c>
      <c r="F46" s="204">
        <v>171.8</v>
      </c>
      <c r="G46" s="204">
        <v>174.6</v>
      </c>
      <c r="H46" s="205">
        <v>178.1</v>
      </c>
      <c r="I46" s="208">
        <v>9.418282548476455</v>
      </c>
      <c r="J46" s="208">
        <v>-0.7537688442210992</v>
      </c>
      <c r="K46" s="208">
        <v>12.721518987341767</v>
      </c>
      <c r="L46" s="1367">
        <v>2.0045819014891038</v>
      </c>
    </row>
    <row r="47" spans="1:12" ht="12.75">
      <c r="A47" s="202" t="s">
        <v>902</v>
      </c>
      <c r="B47" s="210" t="s">
        <v>360</v>
      </c>
      <c r="C47" s="204">
        <v>301.2</v>
      </c>
      <c r="D47" s="204">
        <v>301.8</v>
      </c>
      <c r="E47" s="204">
        <v>301.9</v>
      </c>
      <c r="F47" s="204">
        <v>322.7</v>
      </c>
      <c r="G47" s="204">
        <v>322.8</v>
      </c>
      <c r="H47" s="205">
        <v>324.8</v>
      </c>
      <c r="I47" s="208">
        <v>0.23240371845949426</v>
      </c>
      <c r="J47" s="208">
        <v>0.03313452617625501</v>
      </c>
      <c r="K47" s="208">
        <v>7.585293143424977</v>
      </c>
      <c r="L47" s="1366">
        <v>0.6195786864931847</v>
      </c>
    </row>
    <row r="48" spans="1:12" ht="12.75">
      <c r="A48" s="202" t="s">
        <v>903</v>
      </c>
      <c r="B48" s="211">
        <v>4.03</v>
      </c>
      <c r="C48" s="204">
        <v>253.6</v>
      </c>
      <c r="D48" s="204">
        <v>254.9</v>
      </c>
      <c r="E48" s="204">
        <v>255.1</v>
      </c>
      <c r="F48" s="204">
        <v>257.8</v>
      </c>
      <c r="G48" s="204">
        <v>257.8</v>
      </c>
      <c r="H48" s="205">
        <v>257.6</v>
      </c>
      <c r="I48" s="208">
        <v>0.5914826498422769</v>
      </c>
      <c r="J48" s="208">
        <v>0.07846214201647683</v>
      </c>
      <c r="K48" s="208">
        <v>0.9800078400627399</v>
      </c>
      <c r="L48" s="1367">
        <v>-0.07757951900697435</v>
      </c>
    </row>
    <row r="49" spans="1:12" ht="12.75" customHeight="1" hidden="1">
      <c r="A49" s="202" t="s">
        <v>904</v>
      </c>
      <c r="B49" s="211">
        <v>3.61</v>
      </c>
      <c r="C49" s="204">
        <v>268.4</v>
      </c>
      <c r="D49" s="204">
        <v>269.9</v>
      </c>
      <c r="E49" s="204">
        <v>270.1</v>
      </c>
      <c r="F49" s="204">
        <v>273.1</v>
      </c>
      <c r="G49" s="204">
        <v>273.1</v>
      </c>
      <c r="H49" s="205">
        <v>272.8</v>
      </c>
      <c r="I49" s="208">
        <v>0.6333830104322118</v>
      </c>
      <c r="J49" s="208">
        <v>0.07410151908115381</v>
      </c>
      <c r="K49" s="208">
        <v>0.9996297667530456</v>
      </c>
      <c r="L49" s="1367">
        <v>-0.10984987184181705</v>
      </c>
    </row>
    <row r="50" spans="1:12" ht="12.75" customHeight="1" hidden="1">
      <c r="A50" s="202" t="s">
        <v>905</v>
      </c>
      <c r="B50" s="211">
        <v>2.54</v>
      </c>
      <c r="C50" s="204">
        <v>300.3</v>
      </c>
      <c r="D50" s="204">
        <v>302.5</v>
      </c>
      <c r="E50" s="204">
        <v>302.5</v>
      </c>
      <c r="F50" s="204">
        <v>302.4</v>
      </c>
      <c r="G50" s="204">
        <v>302.4</v>
      </c>
      <c r="H50" s="205">
        <v>302.4</v>
      </c>
      <c r="I50" s="208">
        <v>0.73260073260073</v>
      </c>
      <c r="J50" s="208">
        <v>0</v>
      </c>
      <c r="K50" s="208">
        <v>-0.03305785123967553</v>
      </c>
      <c r="L50" s="1367">
        <v>0</v>
      </c>
    </row>
    <row r="51" spans="1:12" ht="12.75" customHeight="1" hidden="1">
      <c r="A51" s="202" t="s">
        <v>906</v>
      </c>
      <c r="B51" s="211">
        <v>1.07</v>
      </c>
      <c r="C51" s="204">
        <v>183</v>
      </c>
      <c r="D51" s="204">
        <v>184.2</v>
      </c>
      <c r="E51" s="204">
        <v>184.6</v>
      </c>
      <c r="F51" s="204">
        <v>199.6</v>
      </c>
      <c r="G51" s="204">
        <v>199.6</v>
      </c>
      <c r="H51" s="205">
        <v>197.2</v>
      </c>
      <c r="I51" s="208">
        <v>0.8743169398907042</v>
      </c>
      <c r="J51" s="208">
        <v>0.2171552660151974</v>
      </c>
      <c r="K51" s="208">
        <v>6.825568797399768</v>
      </c>
      <c r="L51" s="1367">
        <v>-1.2024048096192388</v>
      </c>
    </row>
    <row r="52" spans="1:12" ht="12.75" customHeight="1" hidden="1">
      <c r="A52" s="202" t="s">
        <v>907</v>
      </c>
      <c r="B52" s="211">
        <v>0.42</v>
      </c>
      <c r="C52" s="204">
        <v>126.6</v>
      </c>
      <c r="D52" s="204">
        <v>126.6</v>
      </c>
      <c r="E52" s="204">
        <v>126.6</v>
      </c>
      <c r="F52" s="204">
        <v>126.6</v>
      </c>
      <c r="G52" s="204">
        <v>126.6</v>
      </c>
      <c r="H52" s="205">
        <v>126.6</v>
      </c>
      <c r="I52" s="208">
        <v>0</v>
      </c>
      <c r="J52" s="208">
        <v>0</v>
      </c>
      <c r="K52" s="208">
        <v>0</v>
      </c>
      <c r="L52" s="1367">
        <v>0</v>
      </c>
    </row>
    <row r="53" spans="1:12" ht="12.75">
      <c r="A53" s="202" t="s">
        <v>908</v>
      </c>
      <c r="B53" s="211">
        <v>8.03</v>
      </c>
      <c r="C53" s="204">
        <v>177.7</v>
      </c>
      <c r="D53" s="204">
        <v>181.6</v>
      </c>
      <c r="E53" s="204">
        <v>183.2</v>
      </c>
      <c r="F53" s="204">
        <v>192.2</v>
      </c>
      <c r="G53" s="204">
        <v>192.2</v>
      </c>
      <c r="H53" s="205">
        <v>192.3</v>
      </c>
      <c r="I53" s="208">
        <v>3.0951041080472805</v>
      </c>
      <c r="J53" s="208">
        <v>0.881057268722472</v>
      </c>
      <c r="K53" s="208">
        <v>4.967248908296966</v>
      </c>
      <c r="L53" s="1367">
        <v>0.05202913631634942</v>
      </c>
    </row>
    <row r="54" spans="1:12" ht="12.75" customHeight="1" hidden="1">
      <c r="A54" s="202" t="s">
        <v>909</v>
      </c>
      <c r="B54" s="211">
        <v>6.21</v>
      </c>
      <c r="C54" s="204">
        <v>183.4</v>
      </c>
      <c r="D54" s="204">
        <v>187.4</v>
      </c>
      <c r="E54" s="204">
        <v>189.4</v>
      </c>
      <c r="F54" s="204">
        <v>200.5</v>
      </c>
      <c r="G54" s="204">
        <v>200.5</v>
      </c>
      <c r="H54" s="205">
        <v>200.2</v>
      </c>
      <c r="I54" s="208">
        <v>3.271537622682658</v>
      </c>
      <c r="J54" s="208">
        <v>1.067235859124878</v>
      </c>
      <c r="K54" s="208">
        <v>5.702217529039061</v>
      </c>
      <c r="L54" s="1367">
        <v>-0.14962593516210632</v>
      </c>
    </row>
    <row r="55" spans="1:12" ht="12.75" customHeight="1" hidden="1">
      <c r="A55" s="202" t="s">
        <v>910</v>
      </c>
      <c r="B55" s="211">
        <v>1.82</v>
      </c>
      <c r="C55" s="204">
        <v>157.8</v>
      </c>
      <c r="D55" s="204">
        <v>161.4</v>
      </c>
      <c r="E55" s="204">
        <v>161.5</v>
      </c>
      <c r="F55" s="204">
        <v>163.3</v>
      </c>
      <c r="G55" s="204">
        <v>163.3</v>
      </c>
      <c r="H55" s="205">
        <v>164.8</v>
      </c>
      <c r="I55" s="208">
        <v>2.344740177439803</v>
      </c>
      <c r="J55" s="208">
        <v>0.06195786864931563</v>
      </c>
      <c r="K55" s="208">
        <v>2.043343653250787</v>
      </c>
      <c r="L55" s="1367">
        <v>0.9185548071035043</v>
      </c>
    </row>
    <row r="56" spans="1:12" ht="12.75">
      <c r="A56" s="202" t="s">
        <v>911</v>
      </c>
      <c r="B56" s="211">
        <v>7.09</v>
      </c>
      <c r="C56" s="204">
        <v>200.2</v>
      </c>
      <c r="D56" s="204">
        <v>212.1</v>
      </c>
      <c r="E56" s="204">
        <v>212.1</v>
      </c>
      <c r="F56" s="204">
        <v>223.8</v>
      </c>
      <c r="G56" s="204">
        <v>224.1</v>
      </c>
      <c r="H56" s="205">
        <v>224.5</v>
      </c>
      <c r="I56" s="208">
        <v>5.944055944055933</v>
      </c>
      <c r="J56" s="208">
        <v>0</v>
      </c>
      <c r="K56" s="208">
        <v>5.846298915605843</v>
      </c>
      <c r="L56" s="1367">
        <v>0.17849174475681195</v>
      </c>
    </row>
    <row r="57" spans="1:12" ht="12.75" customHeight="1" hidden="1">
      <c r="A57" s="202" t="s">
        <v>912</v>
      </c>
      <c r="B57" s="211">
        <v>4.78</v>
      </c>
      <c r="C57" s="204">
        <v>221.2</v>
      </c>
      <c r="D57" s="204">
        <v>237</v>
      </c>
      <c r="E57" s="204">
        <v>237</v>
      </c>
      <c r="F57" s="204">
        <v>248.2</v>
      </c>
      <c r="G57" s="204">
        <v>248.2</v>
      </c>
      <c r="H57" s="205">
        <v>248.2</v>
      </c>
      <c r="I57" s="208">
        <v>7.142857142857139</v>
      </c>
      <c r="J57" s="208">
        <v>0</v>
      </c>
      <c r="K57" s="208">
        <v>4.725738396624465</v>
      </c>
      <c r="L57" s="1367">
        <v>0</v>
      </c>
    </row>
    <row r="58" spans="1:12" ht="12.75" customHeight="1" hidden="1">
      <c r="A58" s="202" t="s">
        <v>913</v>
      </c>
      <c r="B58" s="211">
        <v>1.63</v>
      </c>
      <c r="C58" s="204">
        <v>149.7</v>
      </c>
      <c r="D58" s="204">
        <v>149.5</v>
      </c>
      <c r="E58" s="204">
        <v>149.5</v>
      </c>
      <c r="F58" s="204">
        <v>164.7</v>
      </c>
      <c r="G58" s="204">
        <v>164.7</v>
      </c>
      <c r="H58" s="205">
        <v>164.7</v>
      </c>
      <c r="I58" s="208">
        <v>-0.13360053440213449</v>
      </c>
      <c r="J58" s="208">
        <v>0</v>
      </c>
      <c r="K58" s="208">
        <v>10.167224080267559</v>
      </c>
      <c r="L58" s="1367">
        <v>0</v>
      </c>
    </row>
    <row r="59" spans="1:12" ht="12.75" customHeight="1" hidden="1">
      <c r="A59" s="202" t="s">
        <v>914</v>
      </c>
      <c r="B59" s="211">
        <v>0.68</v>
      </c>
      <c r="C59" s="204">
        <v>180.2</v>
      </c>
      <c r="D59" s="204">
        <v>194.1</v>
      </c>
      <c r="E59" s="204">
        <v>194.3</v>
      </c>
      <c r="F59" s="204">
        <v>205.1</v>
      </c>
      <c r="G59" s="204">
        <v>207.4</v>
      </c>
      <c r="H59" s="205">
        <v>211.1</v>
      </c>
      <c r="I59" s="208">
        <v>7.82463928967816</v>
      </c>
      <c r="J59" s="208">
        <v>0.1030396702730485</v>
      </c>
      <c r="K59" s="208">
        <v>8.646423057128146</v>
      </c>
      <c r="L59" s="1367">
        <v>1.7839922854387567</v>
      </c>
    </row>
    <row r="60" spans="1:12" ht="12.75">
      <c r="A60" s="213" t="s">
        <v>915</v>
      </c>
      <c r="B60" s="214">
        <v>1.66</v>
      </c>
      <c r="C60" s="215">
        <v>164.6</v>
      </c>
      <c r="D60" s="215">
        <v>173.3</v>
      </c>
      <c r="E60" s="215">
        <v>173.2</v>
      </c>
      <c r="F60" s="215">
        <v>187.7</v>
      </c>
      <c r="G60" s="215">
        <v>187.7</v>
      </c>
      <c r="H60" s="216">
        <v>191.4</v>
      </c>
      <c r="I60" s="217">
        <v>5.2247873633049835</v>
      </c>
      <c r="J60" s="217">
        <v>-0.05770340450087019</v>
      </c>
      <c r="K60" s="217">
        <v>10.508083140877616</v>
      </c>
      <c r="L60" s="1368">
        <v>1.9712306872669245</v>
      </c>
    </row>
    <row r="61" spans="1:12" ht="12.75">
      <c r="A61" s="219" t="s">
        <v>1275</v>
      </c>
      <c r="B61" s="211">
        <v>2.7129871270971364</v>
      </c>
      <c r="C61" s="204">
        <v>449.1</v>
      </c>
      <c r="D61" s="204">
        <v>449</v>
      </c>
      <c r="E61" s="204">
        <v>449.1</v>
      </c>
      <c r="F61" s="204">
        <v>490.1</v>
      </c>
      <c r="G61" s="204">
        <v>490.1</v>
      </c>
      <c r="H61" s="205">
        <v>490.2</v>
      </c>
      <c r="I61" s="208">
        <v>0</v>
      </c>
      <c r="J61" s="208">
        <v>0.022271714922055708</v>
      </c>
      <c r="K61" s="208">
        <v>9.151636606546404</v>
      </c>
      <c r="L61" s="1367">
        <v>0.020403999183841393</v>
      </c>
    </row>
    <row r="62" spans="1:12" ht="13.5" thickBot="1">
      <c r="A62" s="220" t="s">
        <v>1276</v>
      </c>
      <c r="B62" s="221">
        <v>97.28701000738475</v>
      </c>
      <c r="C62" s="222">
        <v>171.7</v>
      </c>
      <c r="D62" s="222">
        <v>178.7</v>
      </c>
      <c r="E62" s="222">
        <v>180.2</v>
      </c>
      <c r="F62" s="222">
        <v>190.4</v>
      </c>
      <c r="G62" s="222">
        <v>194.5</v>
      </c>
      <c r="H62" s="223">
        <v>196.8</v>
      </c>
      <c r="I62" s="224">
        <v>4.950495049504951</v>
      </c>
      <c r="J62" s="224">
        <v>0.8393956351427079</v>
      </c>
      <c r="K62" s="224">
        <v>9.21198668146505</v>
      </c>
      <c r="L62" s="1369">
        <v>1.1825192802056534</v>
      </c>
    </row>
    <row r="63" spans="1:12" ht="13.5" thickTop="1">
      <c r="A63" s="1701" t="s">
        <v>916</v>
      </c>
      <c r="B63" s="1702"/>
      <c r="C63" s="1702"/>
      <c r="D63" s="1702"/>
      <c r="E63" s="1702"/>
      <c r="F63" s="1702"/>
      <c r="G63" s="1702"/>
      <c r="H63" s="1702"/>
      <c r="I63" s="1702"/>
      <c r="J63" s="1702"/>
      <c r="K63" s="1702"/>
      <c r="L63" s="1703"/>
    </row>
    <row r="64" spans="1:12" ht="12.75">
      <c r="A64" s="226" t="s">
        <v>1023</v>
      </c>
      <c r="B64" s="227">
        <v>100</v>
      </c>
      <c r="C64" s="228">
        <v>171.9</v>
      </c>
      <c r="D64" s="228">
        <v>177.8</v>
      </c>
      <c r="E64" s="228">
        <v>179.4</v>
      </c>
      <c r="F64" s="228">
        <v>189.8</v>
      </c>
      <c r="G64" s="228">
        <v>193.1</v>
      </c>
      <c r="H64" s="229">
        <v>194.6</v>
      </c>
      <c r="I64" s="230">
        <v>4.363001745200705</v>
      </c>
      <c r="J64" s="230">
        <v>0.8998875140607367</v>
      </c>
      <c r="K64" s="230">
        <v>8.472686733556301</v>
      </c>
      <c r="L64" s="231">
        <v>0.7767995857068826</v>
      </c>
    </row>
    <row r="65" spans="1:12" ht="12.75">
      <c r="A65" s="736" t="s">
        <v>1267</v>
      </c>
      <c r="B65" s="210">
        <v>51.53</v>
      </c>
      <c r="C65" s="204">
        <v>163.4</v>
      </c>
      <c r="D65" s="204">
        <v>167.6</v>
      </c>
      <c r="E65" s="204">
        <v>170.6</v>
      </c>
      <c r="F65" s="204">
        <v>183.2</v>
      </c>
      <c r="G65" s="204">
        <v>189.5</v>
      </c>
      <c r="H65" s="205">
        <v>192.3</v>
      </c>
      <c r="I65" s="208">
        <v>4.406364749082002</v>
      </c>
      <c r="J65" s="208">
        <v>1.7899761336515496</v>
      </c>
      <c r="K65" s="208">
        <v>12.719812426729192</v>
      </c>
      <c r="L65" s="209">
        <v>1.477572559366763</v>
      </c>
    </row>
    <row r="66" spans="1:12" ht="12.75">
      <c r="A66" s="737" t="s">
        <v>1268</v>
      </c>
      <c r="B66" s="232">
        <v>48.47</v>
      </c>
      <c r="C66" s="215">
        <v>181</v>
      </c>
      <c r="D66" s="215">
        <v>188.6</v>
      </c>
      <c r="E66" s="215">
        <v>188.7</v>
      </c>
      <c r="F66" s="215">
        <v>196.7</v>
      </c>
      <c r="G66" s="215">
        <v>196.8</v>
      </c>
      <c r="H66" s="216">
        <v>196.9</v>
      </c>
      <c r="I66" s="217">
        <v>4.254143646408835</v>
      </c>
      <c r="J66" s="217">
        <v>0.0530222693531357</v>
      </c>
      <c r="K66" s="217">
        <v>4.345521992580828</v>
      </c>
      <c r="L66" s="218">
        <v>0.05081300813007772</v>
      </c>
    </row>
    <row r="67" spans="1:12" ht="12.75">
      <c r="A67" s="189" t="s">
        <v>1269</v>
      </c>
      <c r="B67" s="233">
        <v>81.26</v>
      </c>
      <c r="C67" s="204">
        <v>166.5</v>
      </c>
      <c r="D67" s="204">
        <v>171.6</v>
      </c>
      <c r="E67" s="204">
        <v>173.2</v>
      </c>
      <c r="F67" s="204">
        <v>183.6</v>
      </c>
      <c r="G67" s="204">
        <v>187.3</v>
      </c>
      <c r="H67" s="205">
        <v>189</v>
      </c>
      <c r="I67" s="208">
        <v>4.0240240240240155</v>
      </c>
      <c r="J67" s="208">
        <v>0.9324009324009239</v>
      </c>
      <c r="K67" s="208">
        <v>9.122401847575063</v>
      </c>
      <c r="L67" s="209">
        <v>0.9076348104645007</v>
      </c>
    </row>
    <row r="68" spans="1:12" ht="12.75">
      <c r="A68" s="189" t="s">
        <v>1270</v>
      </c>
      <c r="B68" s="234">
        <v>18.74</v>
      </c>
      <c r="C68" s="215">
        <v>195.3</v>
      </c>
      <c r="D68" s="215">
        <v>204.8</v>
      </c>
      <c r="E68" s="215">
        <v>205.9</v>
      </c>
      <c r="F68" s="215">
        <v>216.3</v>
      </c>
      <c r="G68" s="215">
        <v>217.9</v>
      </c>
      <c r="H68" s="216">
        <v>218.7</v>
      </c>
      <c r="I68" s="217">
        <v>5.427547363031238</v>
      </c>
      <c r="J68" s="217">
        <v>0.537109375</v>
      </c>
      <c r="K68" s="217">
        <v>6.216610004856719</v>
      </c>
      <c r="L68" s="218">
        <v>0.367140890316648</v>
      </c>
    </row>
    <row r="69" spans="1:12" ht="12.75">
      <c r="A69" s="736" t="s">
        <v>1271</v>
      </c>
      <c r="B69" s="233">
        <v>68.86</v>
      </c>
      <c r="C69" s="204">
        <v>168</v>
      </c>
      <c r="D69" s="204">
        <v>173.9</v>
      </c>
      <c r="E69" s="204">
        <v>175.3</v>
      </c>
      <c r="F69" s="204">
        <v>188</v>
      </c>
      <c r="G69" s="204">
        <v>192</v>
      </c>
      <c r="H69" s="205">
        <v>193.4</v>
      </c>
      <c r="I69" s="208">
        <v>4.345238095238102</v>
      </c>
      <c r="J69" s="208">
        <v>0.8050603795284701</v>
      </c>
      <c r="K69" s="208">
        <v>10.32515687393041</v>
      </c>
      <c r="L69" s="209">
        <v>0.7291666666666714</v>
      </c>
    </row>
    <row r="70" spans="1:12" ht="12.75">
      <c r="A70" s="737" t="s">
        <v>1272</v>
      </c>
      <c r="B70" s="234">
        <v>31.14</v>
      </c>
      <c r="C70" s="215">
        <v>180.6</v>
      </c>
      <c r="D70" s="215">
        <v>186.5</v>
      </c>
      <c r="E70" s="215">
        <v>188.4</v>
      </c>
      <c r="F70" s="215">
        <v>193.7</v>
      </c>
      <c r="G70" s="215">
        <v>195.4</v>
      </c>
      <c r="H70" s="216">
        <v>197.1</v>
      </c>
      <c r="I70" s="217">
        <v>4.318936877076425</v>
      </c>
      <c r="J70" s="217">
        <v>1.0187667560321927</v>
      </c>
      <c r="K70" s="217">
        <v>4.617834394904463</v>
      </c>
      <c r="L70" s="218">
        <v>0.8700102354145258</v>
      </c>
    </row>
    <row r="71" spans="1:12" ht="12.75">
      <c r="A71" s="189" t="s">
        <v>1273</v>
      </c>
      <c r="B71" s="233">
        <v>17.03</v>
      </c>
      <c r="C71" s="204">
        <v>214.7</v>
      </c>
      <c r="D71" s="204">
        <v>221.8</v>
      </c>
      <c r="E71" s="204">
        <v>221.8</v>
      </c>
      <c r="F71" s="204">
        <v>235.6</v>
      </c>
      <c r="G71" s="204">
        <v>235.8</v>
      </c>
      <c r="H71" s="205">
        <v>237.6</v>
      </c>
      <c r="I71" s="208">
        <v>3.3069399161620936</v>
      </c>
      <c r="J71" s="208">
        <v>0</v>
      </c>
      <c r="K71" s="208">
        <v>7.123534715960318</v>
      </c>
      <c r="L71" s="209">
        <v>0.7633587786259426</v>
      </c>
    </row>
    <row r="72" spans="1:12" ht="12.75">
      <c r="A72" s="235" t="s">
        <v>1274</v>
      </c>
      <c r="B72" s="234">
        <v>82.97</v>
      </c>
      <c r="C72" s="215">
        <v>163.2</v>
      </c>
      <c r="D72" s="215">
        <v>168.8</v>
      </c>
      <c r="E72" s="215">
        <v>170.6</v>
      </c>
      <c r="F72" s="215">
        <v>180.3</v>
      </c>
      <c r="G72" s="215">
        <v>184.3</v>
      </c>
      <c r="H72" s="216">
        <v>185.7</v>
      </c>
      <c r="I72" s="217">
        <v>4.5343137254902075</v>
      </c>
      <c r="J72" s="217">
        <v>1.0663507109004655</v>
      </c>
      <c r="K72" s="217">
        <v>8.85111371629543</v>
      </c>
      <c r="L72" s="218">
        <v>0.7596310363537668</v>
      </c>
    </row>
    <row r="73" spans="1:12" ht="12.75">
      <c r="A73" s="236" t="s">
        <v>1275</v>
      </c>
      <c r="B73" s="237">
        <v>3.0403594784183583</v>
      </c>
      <c r="C73" s="238">
        <v>418.3</v>
      </c>
      <c r="D73" s="238">
        <v>418.3</v>
      </c>
      <c r="E73" s="238">
        <v>418.3</v>
      </c>
      <c r="F73" s="238">
        <v>460.7</v>
      </c>
      <c r="G73" s="238">
        <v>460.7</v>
      </c>
      <c r="H73" s="239">
        <v>460.8</v>
      </c>
      <c r="I73" s="208">
        <v>0</v>
      </c>
      <c r="J73" s="208">
        <v>0</v>
      </c>
      <c r="K73" s="208">
        <v>10.160172125268943</v>
      </c>
      <c r="L73" s="209">
        <v>0.0217060994139473</v>
      </c>
    </row>
    <row r="74" spans="1:12" ht="12.75">
      <c r="A74" s="240" t="s">
        <v>1276</v>
      </c>
      <c r="B74" s="214">
        <v>96.95964052158165</v>
      </c>
      <c r="C74" s="215">
        <v>164.2</v>
      </c>
      <c r="D74" s="215">
        <v>170.3</v>
      </c>
      <c r="E74" s="215">
        <v>171.9</v>
      </c>
      <c r="F74" s="215">
        <v>181.3</v>
      </c>
      <c r="G74" s="215">
        <v>184.7</v>
      </c>
      <c r="H74" s="216">
        <v>186.2</v>
      </c>
      <c r="I74" s="217">
        <v>4.689403166869681</v>
      </c>
      <c r="J74" s="217">
        <v>0.939518496770404</v>
      </c>
      <c r="K74" s="217">
        <v>8.318789994182652</v>
      </c>
      <c r="L74" s="218">
        <v>0.8121277747698912</v>
      </c>
    </row>
    <row r="75" spans="1:12" ht="12.75">
      <c r="A75" s="1698" t="s">
        <v>917</v>
      </c>
      <c r="B75" s="1699"/>
      <c r="C75" s="1699"/>
      <c r="D75" s="1699"/>
      <c r="E75" s="1699"/>
      <c r="F75" s="1699"/>
      <c r="G75" s="1699"/>
      <c r="H75" s="1700"/>
      <c r="I75" s="1699"/>
      <c r="J75" s="1699"/>
      <c r="K75" s="1699"/>
      <c r="L75" s="241"/>
    </row>
    <row r="76" spans="1:12" ht="12.75">
      <c r="A76" s="189" t="s">
        <v>1023</v>
      </c>
      <c r="B76" s="232">
        <v>100</v>
      </c>
      <c r="C76" s="215">
        <v>181.7</v>
      </c>
      <c r="D76" s="215">
        <v>190.1</v>
      </c>
      <c r="E76" s="215">
        <v>190.8</v>
      </c>
      <c r="F76" s="215">
        <v>202.7</v>
      </c>
      <c r="G76" s="215">
        <v>207.6</v>
      </c>
      <c r="H76" s="229">
        <v>209.8</v>
      </c>
      <c r="I76" s="217">
        <v>5.008255365987907</v>
      </c>
      <c r="J76" s="217">
        <v>0.36822724881642444</v>
      </c>
      <c r="K76" s="217">
        <v>9.958071278825997</v>
      </c>
      <c r="L76" s="218">
        <v>1.0597302504816923</v>
      </c>
    </row>
    <row r="77" spans="1:12" ht="12.75">
      <c r="A77" s="736" t="s">
        <v>1267</v>
      </c>
      <c r="B77" s="210">
        <v>54.98</v>
      </c>
      <c r="C77" s="204">
        <v>171</v>
      </c>
      <c r="D77" s="204">
        <v>182.7</v>
      </c>
      <c r="E77" s="204">
        <v>183.5</v>
      </c>
      <c r="F77" s="204">
        <v>197</v>
      </c>
      <c r="G77" s="204">
        <v>205.8</v>
      </c>
      <c r="H77" s="205">
        <v>208.2</v>
      </c>
      <c r="I77" s="208">
        <v>7.309941520467845</v>
      </c>
      <c r="J77" s="208">
        <v>0.4378762999452732</v>
      </c>
      <c r="K77" s="208">
        <v>13.460490463215251</v>
      </c>
      <c r="L77" s="209">
        <v>1.1661807580174894</v>
      </c>
    </row>
    <row r="78" spans="1:12" ht="12.75">
      <c r="A78" s="242" t="s">
        <v>1268</v>
      </c>
      <c r="B78" s="232">
        <v>45.02</v>
      </c>
      <c r="C78" s="215">
        <v>194.7</v>
      </c>
      <c r="D78" s="215">
        <v>199.2</v>
      </c>
      <c r="E78" s="215">
        <v>199.8</v>
      </c>
      <c r="F78" s="215">
        <v>209.8</v>
      </c>
      <c r="G78" s="215">
        <v>209.9</v>
      </c>
      <c r="H78" s="216">
        <v>211.7</v>
      </c>
      <c r="I78" s="217">
        <v>2.619414483821288</v>
      </c>
      <c r="J78" s="217">
        <v>0.3012048192771175</v>
      </c>
      <c r="K78" s="217">
        <v>5.955955955955943</v>
      </c>
      <c r="L78" s="218">
        <v>0.8575512148642161</v>
      </c>
    </row>
    <row r="79" spans="1:12" ht="12.75">
      <c r="A79" s="236" t="s">
        <v>1275</v>
      </c>
      <c r="B79" s="237">
        <v>2.5436097629598367</v>
      </c>
      <c r="C79" s="238">
        <v>451.8</v>
      </c>
      <c r="D79" s="238">
        <v>451.5</v>
      </c>
      <c r="E79" s="238">
        <v>451.7</v>
      </c>
      <c r="F79" s="238">
        <v>493</v>
      </c>
      <c r="G79" s="238">
        <v>493</v>
      </c>
      <c r="H79" s="239">
        <v>493</v>
      </c>
      <c r="I79" s="208">
        <v>-0.022133687472333463</v>
      </c>
      <c r="J79" s="208">
        <v>0.04429678848283913</v>
      </c>
      <c r="K79" s="208">
        <v>9.143236661501007</v>
      </c>
      <c r="L79" s="209">
        <v>0</v>
      </c>
    </row>
    <row r="80" spans="1:12" ht="12.75">
      <c r="A80" s="240" t="s">
        <v>1276</v>
      </c>
      <c r="B80" s="214">
        <v>97.45639023704015</v>
      </c>
      <c r="C80" s="215">
        <v>174.6</v>
      </c>
      <c r="D80" s="215">
        <v>183.3</v>
      </c>
      <c r="E80" s="215">
        <v>184</v>
      </c>
      <c r="F80" s="215">
        <v>195.2</v>
      </c>
      <c r="G80" s="215">
        <v>200.2</v>
      </c>
      <c r="H80" s="216">
        <v>202.4</v>
      </c>
      <c r="I80" s="217">
        <v>5.3837342497136405</v>
      </c>
      <c r="J80" s="217">
        <v>0.38188761593016807</v>
      </c>
      <c r="K80" s="217">
        <v>10</v>
      </c>
      <c r="L80" s="218">
        <v>1.0989010989011234</v>
      </c>
    </row>
    <row r="81" spans="1:12" ht="12.75">
      <c r="A81" s="527" t="s">
        <v>918</v>
      </c>
      <c r="B81" s="243"/>
      <c r="C81" s="244"/>
      <c r="D81" s="245"/>
      <c r="E81" s="245"/>
      <c r="F81" s="245"/>
      <c r="G81" s="245"/>
      <c r="H81" s="245"/>
      <c r="I81" s="245"/>
      <c r="J81" s="245"/>
      <c r="K81" s="245"/>
      <c r="L81" s="246"/>
    </row>
    <row r="82" spans="1:12" ht="12.75">
      <c r="A82" s="226" t="s">
        <v>1023</v>
      </c>
      <c r="B82" s="227">
        <v>100</v>
      </c>
      <c r="C82" s="228">
        <v>183.3</v>
      </c>
      <c r="D82" s="228">
        <v>187.5</v>
      </c>
      <c r="E82" s="228">
        <v>190.6</v>
      </c>
      <c r="F82" s="228">
        <v>200.7</v>
      </c>
      <c r="G82" s="228">
        <v>203.4</v>
      </c>
      <c r="H82" s="229">
        <v>207</v>
      </c>
      <c r="I82" s="230">
        <v>3.98254228041462</v>
      </c>
      <c r="J82" s="230">
        <v>1.653333333333336</v>
      </c>
      <c r="K82" s="230">
        <v>8.60440713536201</v>
      </c>
      <c r="L82" s="231">
        <v>1.7699115044247833</v>
      </c>
    </row>
    <row r="83" spans="1:12" ht="12.75">
      <c r="A83" s="736" t="s">
        <v>1267</v>
      </c>
      <c r="B83" s="210">
        <v>53.04</v>
      </c>
      <c r="C83" s="204">
        <v>177.2</v>
      </c>
      <c r="D83" s="204">
        <v>181.9</v>
      </c>
      <c r="E83" s="204">
        <v>187.2</v>
      </c>
      <c r="F83" s="204">
        <v>198.7</v>
      </c>
      <c r="G83" s="204">
        <v>203.6</v>
      </c>
      <c r="H83" s="205">
        <v>209.8</v>
      </c>
      <c r="I83" s="208">
        <v>5.64334085778782</v>
      </c>
      <c r="J83" s="208">
        <v>2.9136888400219902</v>
      </c>
      <c r="K83" s="208">
        <v>12.072649572649595</v>
      </c>
      <c r="L83" s="209">
        <v>3.0451866404715275</v>
      </c>
    </row>
    <row r="84" spans="1:12" ht="12.75">
      <c r="A84" s="737" t="s">
        <v>1268</v>
      </c>
      <c r="B84" s="211">
        <v>46.96</v>
      </c>
      <c r="C84" s="247">
        <v>190.2</v>
      </c>
      <c r="D84" s="215">
        <v>193.9</v>
      </c>
      <c r="E84" s="215">
        <v>194.5</v>
      </c>
      <c r="F84" s="215">
        <v>203</v>
      </c>
      <c r="G84" s="215">
        <v>203.2</v>
      </c>
      <c r="H84" s="216">
        <v>203.8</v>
      </c>
      <c r="I84" s="217">
        <v>2.26077812828602</v>
      </c>
      <c r="J84" s="217">
        <v>0.3094378545642087</v>
      </c>
      <c r="K84" s="217">
        <v>4.781491002570704</v>
      </c>
      <c r="L84" s="218">
        <v>0.29527559055119923</v>
      </c>
    </row>
    <row r="85" spans="1:12" ht="12.75">
      <c r="A85" s="219" t="s">
        <v>1275</v>
      </c>
      <c r="B85" s="237">
        <v>2.332799605862791</v>
      </c>
      <c r="C85" s="204">
        <v>492.6</v>
      </c>
      <c r="D85" s="204">
        <v>492.6</v>
      </c>
      <c r="E85" s="204">
        <v>492.6</v>
      </c>
      <c r="F85" s="204">
        <v>530.8</v>
      </c>
      <c r="G85" s="204">
        <v>530.8</v>
      </c>
      <c r="H85" s="205">
        <v>530.8</v>
      </c>
      <c r="I85" s="208">
        <v>0</v>
      </c>
      <c r="J85" s="208">
        <v>0</v>
      </c>
      <c r="K85" s="208">
        <v>7.754770604953293</v>
      </c>
      <c r="L85" s="209">
        <v>0</v>
      </c>
    </row>
    <row r="86" spans="1:12" ht="13.5" thickBot="1">
      <c r="A86" s="220" t="s">
        <v>1276</v>
      </c>
      <c r="B86" s="221">
        <v>97.66720039413721</v>
      </c>
      <c r="C86" s="222">
        <v>175.9</v>
      </c>
      <c r="D86" s="222">
        <v>180.2</v>
      </c>
      <c r="E86" s="248">
        <v>183.4</v>
      </c>
      <c r="F86" s="222">
        <v>192.8</v>
      </c>
      <c r="G86" s="222">
        <v>195.6</v>
      </c>
      <c r="H86" s="223">
        <v>199.2</v>
      </c>
      <c r="I86" s="224">
        <v>4.263786242183059</v>
      </c>
      <c r="J86" s="224">
        <v>1.775804661487257</v>
      </c>
      <c r="K86" s="224">
        <v>8.615049073064341</v>
      </c>
      <c r="L86" s="225">
        <v>1.8404907975459963</v>
      </c>
    </row>
    <row r="87" spans="1:2" ht="13.5" thickTop="1">
      <c r="A87" s="18" t="s">
        <v>919</v>
      </c>
      <c r="B87" s="20"/>
    </row>
    <row r="88" ht="12.75">
      <c r="B88" s="20"/>
    </row>
    <row r="89" ht="12.75">
      <c r="B89" s="20"/>
    </row>
    <row r="90" ht="12.75">
      <c r="B90" s="20"/>
    </row>
    <row r="91" ht="12.75">
      <c r="B91" s="20"/>
    </row>
    <row r="92" ht="12.75">
      <c r="B92" s="20"/>
    </row>
    <row r="93" ht="12.75" hidden="1"/>
    <row r="94" ht="12.75" hidden="1"/>
    <row r="97" ht="12.75" hidden="1"/>
    <row r="98" ht="12.75" hidden="1"/>
    <row r="99" ht="12.75" hidden="1"/>
    <row r="100" ht="12.75" hidden="1"/>
    <row r="101" ht="12.75" hidden="1"/>
    <row r="102" ht="12.75" hidden="1"/>
    <row r="109" ht="12.75" hidden="1"/>
    <row r="110" ht="12.75" hidden="1"/>
    <row r="118" ht="12.75" hidden="1"/>
    <row r="121" ht="12.75" hidden="1"/>
    <row r="122" ht="12.75" hidden="1"/>
    <row r="123" ht="12.75" hidden="1"/>
    <row r="126" ht="12.75" hidden="1"/>
    <row r="127" ht="12.75" hidden="1"/>
    <row r="128" ht="12.75" hidden="1"/>
    <row r="129" ht="12.75" hidden="1"/>
    <row r="131" ht="12.75" hidden="1"/>
    <row r="132" ht="12.75" hidden="1"/>
    <row r="134" ht="12.75" hidden="1"/>
    <row r="135" ht="12.75" hidden="1"/>
    <row r="136" ht="12.75" hidden="1"/>
  </sheetData>
  <sheetProtection/>
  <mergeCells count="6">
    <mergeCell ref="A75:K75"/>
    <mergeCell ref="A1:L1"/>
    <mergeCell ref="A63:L63"/>
    <mergeCell ref="J6:K6"/>
    <mergeCell ref="F6:H6"/>
    <mergeCell ref="D6:E6"/>
  </mergeCells>
  <printOptions/>
  <pageMargins left="0.68" right="0.75" top="0.91" bottom="1" header="0.5" footer="0.5"/>
  <pageSetup fitToHeight="1" fitToWidth="1" horizontalDpi="300" verticalDpi="300" orientation="portrait" paperSize="9" scale="72"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N79"/>
  <sheetViews>
    <sheetView zoomScalePageLayoutView="0" workbookViewId="0" topLeftCell="A1">
      <selection activeCell="B8" sqref="B8"/>
    </sheetView>
  </sheetViews>
  <sheetFormatPr defaultColWidth="9.140625" defaultRowHeight="12.75"/>
  <cols>
    <col min="1" max="1" width="36.8515625" style="18" bestFit="1" customWidth="1"/>
    <col min="2" max="2" width="9.140625" style="18" customWidth="1"/>
    <col min="3" max="4" width="0" style="18" hidden="1" customWidth="1"/>
    <col min="5" max="16384" width="9.140625" style="18" customWidth="1"/>
  </cols>
  <sheetData>
    <row r="1" spans="1:14" ht="12.75">
      <c r="A1" s="1586" t="s">
        <v>1374</v>
      </c>
      <c r="B1" s="1586"/>
      <c r="C1" s="1586"/>
      <c r="D1" s="1586"/>
      <c r="E1" s="1586"/>
      <c r="F1" s="1586"/>
      <c r="G1" s="1586"/>
      <c r="H1" s="1586"/>
      <c r="I1" s="1586"/>
      <c r="J1" s="1586"/>
      <c r="K1" s="262"/>
      <c r="L1" s="262"/>
      <c r="M1" s="262"/>
      <c r="N1" s="262"/>
    </row>
    <row r="2" spans="1:14" ht="15.75">
      <c r="A2" s="1708" t="s">
        <v>1212</v>
      </c>
      <c r="B2" s="1708"/>
      <c r="C2" s="1708"/>
      <c r="D2" s="1708"/>
      <c r="E2" s="1708"/>
      <c r="F2" s="1708"/>
      <c r="G2" s="1708"/>
      <c r="H2" s="1708"/>
      <c r="I2" s="1708"/>
      <c r="J2" s="1708"/>
      <c r="K2" s="262"/>
      <c r="L2" s="262"/>
      <c r="M2" s="262"/>
      <c r="N2" s="262"/>
    </row>
    <row r="3" spans="1:14" ht="12.75">
      <c r="A3" s="1709" t="s">
        <v>858</v>
      </c>
      <c r="B3" s="1709"/>
      <c r="C3" s="1709"/>
      <c r="D3" s="1709"/>
      <c r="E3" s="1709"/>
      <c r="F3" s="1709"/>
      <c r="G3" s="1709"/>
      <c r="H3" s="1709"/>
      <c r="I3" s="1709"/>
      <c r="J3" s="1709"/>
      <c r="K3" s="262"/>
      <c r="L3" s="262"/>
      <c r="M3" s="262"/>
      <c r="N3" s="262"/>
    </row>
    <row r="5" spans="1:14" ht="13.5" thickBot="1">
      <c r="A5" s="1662" t="str">
        <f>CPI!E5</f>
        <v>Mid-May 2008 (BAISHAKH 2065)</v>
      </c>
      <c r="B5" s="1662"/>
      <c r="C5" s="1662"/>
      <c r="D5" s="1662"/>
      <c r="E5" s="1662"/>
      <c r="F5" s="1662"/>
      <c r="G5" s="1662"/>
      <c r="H5" s="1662"/>
      <c r="I5" s="1662"/>
      <c r="J5" s="1662"/>
      <c r="K5" s="262"/>
      <c r="L5" s="262"/>
      <c r="M5" s="262"/>
      <c r="N5" s="262"/>
    </row>
    <row r="6" spans="1:14" ht="12.75">
      <c r="A6" s="1705" t="s">
        <v>1303</v>
      </c>
      <c r="B6" s="337" t="s">
        <v>859</v>
      </c>
      <c r="C6" s="338"/>
      <c r="D6" s="338"/>
      <c r="E6" s="339" t="s">
        <v>921</v>
      </c>
      <c r="F6" s="340" t="str">
        <f>CPI!C6</f>
        <v>2005/06</v>
      </c>
      <c r="G6" s="341" t="str">
        <f>CPI!D6</f>
        <v>2006/07</v>
      </c>
      <c r="H6" s="342" t="str">
        <f>CPI!F6</f>
        <v>2007/08P</v>
      </c>
      <c r="I6" s="1706" t="s">
        <v>1112</v>
      </c>
      <c r="J6" s="1707"/>
      <c r="K6" s="262"/>
      <c r="L6" s="262"/>
      <c r="M6" s="262"/>
      <c r="N6" s="262"/>
    </row>
    <row r="7" spans="1:14" ht="12.75">
      <c r="A7" s="1690"/>
      <c r="B7" s="258" t="s">
        <v>861</v>
      </c>
      <c r="C7" s="344"/>
      <c r="D7" s="344"/>
      <c r="E7" s="345" t="s">
        <v>859</v>
      </c>
      <c r="F7" s="346" t="s">
        <v>344</v>
      </c>
      <c r="G7" s="256" t="s">
        <v>344</v>
      </c>
      <c r="H7" s="257" t="s">
        <v>344</v>
      </c>
      <c r="I7" s="347" t="str">
        <f>G6</f>
        <v>2006/07</v>
      </c>
      <c r="J7" s="348" t="str">
        <f>H6</f>
        <v>2007/08P</v>
      </c>
      <c r="K7" s="262"/>
      <c r="L7" s="262"/>
      <c r="M7" s="262"/>
      <c r="N7" s="262"/>
    </row>
    <row r="8" spans="1:14" ht="12.75">
      <c r="A8" s="302" t="s">
        <v>922</v>
      </c>
      <c r="B8" s="528">
        <v>100</v>
      </c>
      <c r="C8" s="304"/>
      <c r="D8" s="288"/>
      <c r="E8" s="305">
        <v>100</v>
      </c>
      <c r="F8" s="306">
        <v>170.55356</v>
      </c>
      <c r="G8" s="79">
        <v>180.05177</v>
      </c>
      <c r="H8" s="307">
        <v>193.57171</v>
      </c>
      <c r="I8" s="28">
        <v>5.6</v>
      </c>
      <c r="J8" s="71">
        <v>7.5</v>
      </c>
      <c r="K8" s="262"/>
      <c r="M8" s="262"/>
      <c r="N8" s="262"/>
    </row>
    <row r="9" spans="1:14" ht="12.75">
      <c r="A9" s="302"/>
      <c r="B9" s="528"/>
      <c r="C9" s="304"/>
      <c r="D9" s="288"/>
      <c r="E9" s="305"/>
      <c r="F9" s="308"/>
      <c r="G9" s="228"/>
      <c r="H9" s="309"/>
      <c r="I9" s="28"/>
      <c r="J9" s="71"/>
      <c r="K9" s="262"/>
      <c r="M9" s="262"/>
      <c r="N9" s="262"/>
    </row>
    <row r="10" spans="1:14" ht="12.75">
      <c r="A10" s="302" t="s">
        <v>923</v>
      </c>
      <c r="B10" s="528">
        <v>53.2</v>
      </c>
      <c r="C10" s="304"/>
      <c r="D10" s="304"/>
      <c r="E10" s="305">
        <v>45.53</v>
      </c>
      <c r="F10" s="306">
        <v>177.4120799472875</v>
      </c>
      <c r="G10" s="79">
        <v>189.7320667691632</v>
      </c>
      <c r="H10" s="307">
        <v>208.6955633648144</v>
      </c>
      <c r="I10" s="28">
        <v>6.9</v>
      </c>
      <c r="J10" s="71">
        <v>10</v>
      </c>
      <c r="K10" s="262"/>
      <c r="M10" s="262"/>
      <c r="N10" s="262"/>
    </row>
    <row r="11" spans="1:14" ht="12.75">
      <c r="A11" s="310"/>
      <c r="B11" s="529"/>
      <c r="C11" s="211"/>
      <c r="D11" s="211"/>
      <c r="E11" s="312"/>
      <c r="F11" s="313"/>
      <c r="G11" s="32"/>
      <c r="H11" s="314"/>
      <c r="I11" s="315"/>
      <c r="J11" s="316"/>
      <c r="K11" s="262"/>
      <c r="M11" s="262"/>
      <c r="N11" s="262"/>
    </row>
    <row r="12" spans="1:14" ht="12.75">
      <c r="A12" s="317" t="s">
        <v>871</v>
      </c>
      <c r="B12" s="530"/>
      <c r="C12" s="233"/>
      <c r="D12" s="233"/>
      <c r="E12" s="319"/>
      <c r="F12" s="313"/>
      <c r="G12" s="32"/>
      <c r="H12" s="314"/>
      <c r="I12" s="315"/>
      <c r="J12" s="316"/>
      <c r="K12" s="262"/>
      <c r="M12" s="262"/>
      <c r="N12" s="262"/>
    </row>
    <row r="13" spans="1:14" ht="12.75">
      <c r="A13" s="320" t="s">
        <v>924</v>
      </c>
      <c r="B13" s="530">
        <v>14.16</v>
      </c>
      <c r="C13" s="211"/>
      <c r="D13" s="211"/>
      <c r="E13" s="319">
        <v>0</v>
      </c>
      <c r="F13" s="313">
        <v>163.9</v>
      </c>
      <c r="G13" s="32">
        <v>170.2</v>
      </c>
      <c r="H13" s="314">
        <v>213.1</v>
      </c>
      <c r="I13" s="30">
        <v>3.8</v>
      </c>
      <c r="J13" s="72">
        <v>25.2</v>
      </c>
      <c r="K13" s="262"/>
      <c r="L13" s="322"/>
      <c r="M13" s="262"/>
      <c r="N13" s="262"/>
    </row>
    <row r="14" spans="1:14" ht="12.75">
      <c r="A14" s="320" t="s">
        <v>925</v>
      </c>
      <c r="B14" s="530">
        <v>1.79</v>
      </c>
      <c r="C14" s="211">
        <v>1.79</v>
      </c>
      <c r="D14" s="211">
        <v>0.8261940952937737</v>
      </c>
      <c r="E14" s="319">
        <v>2.62</v>
      </c>
      <c r="F14" s="313">
        <v>211.9</v>
      </c>
      <c r="G14" s="32">
        <v>240.9</v>
      </c>
      <c r="H14" s="314">
        <v>264.2</v>
      </c>
      <c r="I14" s="30">
        <v>13.7</v>
      </c>
      <c r="J14" s="72">
        <v>9.7</v>
      </c>
      <c r="K14" s="262"/>
      <c r="L14" s="322"/>
      <c r="M14" s="262"/>
      <c r="N14" s="262"/>
    </row>
    <row r="15" spans="1:14" ht="12.75">
      <c r="A15" s="320" t="s">
        <v>926</v>
      </c>
      <c r="B15" s="530">
        <v>2.05</v>
      </c>
      <c r="C15" s="211">
        <v>2.05</v>
      </c>
      <c r="D15" s="211">
        <v>0.946199941537562</v>
      </c>
      <c r="E15" s="319">
        <v>3</v>
      </c>
      <c r="F15" s="313">
        <v>151.1</v>
      </c>
      <c r="G15" s="32">
        <v>173.9</v>
      </c>
      <c r="H15" s="314">
        <v>183.5</v>
      </c>
      <c r="I15" s="30">
        <v>15.1</v>
      </c>
      <c r="J15" s="72">
        <v>5.5</v>
      </c>
      <c r="K15" s="262"/>
      <c r="L15" s="322"/>
      <c r="M15" s="262"/>
      <c r="N15" s="262"/>
    </row>
    <row r="16" spans="1:14" ht="12.75">
      <c r="A16" s="317" t="s">
        <v>875</v>
      </c>
      <c r="B16" s="530">
        <v>2.73</v>
      </c>
      <c r="C16" s="211">
        <v>2.73</v>
      </c>
      <c r="D16" s="211">
        <v>1.2600613855597778</v>
      </c>
      <c r="E16" s="319">
        <v>3.99</v>
      </c>
      <c r="F16" s="313">
        <v>164.4</v>
      </c>
      <c r="G16" s="32">
        <v>182.8</v>
      </c>
      <c r="H16" s="314">
        <v>205</v>
      </c>
      <c r="I16" s="30">
        <v>11.2</v>
      </c>
      <c r="J16" s="72">
        <v>12.1</v>
      </c>
      <c r="K16" s="262"/>
      <c r="L16" s="322"/>
      <c r="M16" s="262"/>
      <c r="N16" s="204"/>
    </row>
    <row r="17" spans="1:14" ht="12.75">
      <c r="A17" s="323" t="s">
        <v>927</v>
      </c>
      <c r="B17" s="530">
        <v>7.89</v>
      </c>
      <c r="C17" s="211"/>
      <c r="D17" s="211"/>
      <c r="E17" s="319">
        <v>0</v>
      </c>
      <c r="F17" s="313">
        <v>152.1</v>
      </c>
      <c r="G17" s="32">
        <v>161.8</v>
      </c>
      <c r="H17" s="314">
        <v>164.7</v>
      </c>
      <c r="I17" s="30">
        <v>6.4</v>
      </c>
      <c r="J17" s="72">
        <v>1.8</v>
      </c>
      <c r="K17" s="262"/>
      <c r="L17" s="322"/>
      <c r="M17" s="262"/>
      <c r="N17" s="262"/>
    </row>
    <row r="18" spans="1:14" ht="12.75" hidden="1">
      <c r="A18" s="324" t="s">
        <v>928</v>
      </c>
      <c r="B18" s="530"/>
      <c r="C18" s="211"/>
      <c r="D18" s="211"/>
      <c r="E18" s="319">
        <v>0</v>
      </c>
      <c r="F18" s="313">
        <v>145.3</v>
      </c>
      <c r="G18" s="32">
        <v>153.7</v>
      </c>
      <c r="H18" s="314">
        <v>152.2</v>
      </c>
      <c r="I18" s="30">
        <v>5.8</v>
      </c>
      <c r="J18" s="72">
        <v>-1</v>
      </c>
      <c r="K18" s="262"/>
      <c r="L18" s="322"/>
      <c r="M18" s="262"/>
      <c r="N18" s="262"/>
    </row>
    <row r="19" spans="1:14" ht="12.75" hidden="1">
      <c r="A19" s="325" t="s">
        <v>929</v>
      </c>
      <c r="B19" s="530"/>
      <c r="C19" s="211"/>
      <c r="D19" s="211"/>
      <c r="E19" s="319">
        <v>0</v>
      </c>
      <c r="F19" s="313">
        <v>146.9</v>
      </c>
      <c r="G19" s="32">
        <v>153.9</v>
      </c>
      <c r="H19" s="314">
        <v>153.4</v>
      </c>
      <c r="I19" s="30">
        <v>4.8</v>
      </c>
      <c r="J19" s="72">
        <v>-0.3</v>
      </c>
      <c r="K19" s="262"/>
      <c r="L19" s="322"/>
      <c r="M19" s="262"/>
      <c r="N19" s="262"/>
    </row>
    <row r="20" spans="1:14" ht="12.75" hidden="1">
      <c r="A20" s="325" t="s">
        <v>930</v>
      </c>
      <c r="B20" s="530"/>
      <c r="C20" s="211"/>
      <c r="D20" s="211"/>
      <c r="E20" s="319">
        <v>0</v>
      </c>
      <c r="F20" s="313">
        <v>150.5</v>
      </c>
      <c r="G20" s="32">
        <v>162.5</v>
      </c>
      <c r="H20" s="314">
        <v>155.2</v>
      </c>
      <c r="I20" s="30">
        <v>8</v>
      </c>
      <c r="J20" s="72">
        <v>-4.5</v>
      </c>
      <c r="K20" s="262"/>
      <c r="L20" s="322"/>
      <c r="M20" s="262"/>
      <c r="N20" s="262"/>
    </row>
    <row r="21" spans="1:14" ht="12.75" hidden="1">
      <c r="A21" s="324" t="s">
        <v>931</v>
      </c>
      <c r="B21" s="530"/>
      <c r="C21" s="211"/>
      <c r="D21" s="211"/>
      <c r="E21" s="319">
        <v>0</v>
      </c>
      <c r="F21" s="313">
        <v>179.2</v>
      </c>
      <c r="G21" s="32">
        <v>192.6</v>
      </c>
      <c r="H21" s="314">
        <v>212.9</v>
      </c>
      <c r="I21" s="30">
        <v>7.5</v>
      </c>
      <c r="J21" s="72">
        <v>10.5</v>
      </c>
      <c r="K21" s="262"/>
      <c r="L21" s="322"/>
      <c r="M21" s="262"/>
      <c r="N21" s="262"/>
    </row>
    <row r="22" spans="1:14" ht="12.75" hidden="1">
      <c r="A22" s="325" t="s">
        <v>932</v>
      </c>
      <c r="B22" s="530"/>
      <c r="C22" s="211"/>
      <c r="D22" s="211"/>
      <c r="E22" s="319">
        <v>0</v>
      </c>
      <c r="F22" s="313">
        <v>177.3</v>
      </c>
      <c r="G22" s="32">
        <v>193.6</v>
      </c>
      <c r="H22" s="314">
        <v>214.8</v>
      </c>
      <c r="I22" s="30">
        <v>9.2</v>
      </c>
      <c r="J22" s="72">
        <v>11</v>
      </c>
      <c r="K22" s="262"/>
      <c r="L22" s="322"/>
      <c r="M22" s="262"/>
      <c r="N22" s="262"/>
    </row>
    <row r="23" spans="1:14" ht="12.75" hidden="1">
      <c r="A23" s="325" t="s">
        <v>933</v>
      </c>
      <c r="B23" s="530"/>
      <c r="C23" s="211"/>
      <c r="D23" s="211"/>
      <c r="E23" s="319">
        <v>0</v>
      </c>
      <c r="F23" s="313">
        <v>220.9</v>
      </c>
      <c r="G23" s="32">
        <v>160.5</v>
      </c>
      <c r="H23" s="314">
        <v>159.1</v>
      </c>
      <c r="I23" s="30">
        <v>-27.3</v>
      </c>
      <c r="J23" s="72">
        <v>-0.9</v>
      </c>
      <c r="K23" s="262"/>
      <c r="L23" s="322"/>
      <c r="M23" s="262"/>
      <c r="N23" s="262"/>
    </row>
    <row r="24" spans="1:12" ht="12.75">
      <c r="A24" s="317" t="s">
        <v>883</v>
      </c>
      <c r="B24" s="530">
        <v>1.85</v>
      </c>
      <c r="C24" s="211">
        <v>1.85</v>
      </c>
      <c r="D24" s="211">
        <v>0.8538877521192633</v>
      </c>
      <c r="E24" s="319">
        <v>2.7</v>
      </c>
      <c r="F24" s="313">
        <v>156.1</v>
      </c>
      <c r="G24" s="32">
        <v>187.3</v>
      </c>
      <c r="H24" s="314">
        <v>186.6</v>
      </c>
      <c r="I24" s="30">
        <v>20</v>
      </c>
      <c r="J24" s="72">
        <v>-0.4</v>
      </c>
      <c r="L24" s="322"/>
    </row>
    <row r="25" spans="1:12" ht="12.75">
      <c r="A25" s="317" t="s">
        <v>884</v>
      </c>
      <c r="B25" s="530">
        <v>5.21</v>
      </c>
      <c r="C25" s="211">
        <v>5.21</v>
      </c>
      <c r="D25" s="211">
        <v>2.404732534346682</v>
      </c>
      <c r="E25" s="319">
        <v>7.61</v>
      </c>
      <c r="F25" s="313">
        <v>182.5</v>
      </c>
      <c r="G25" s="32">
        <v>193.2</v>
      </c>
      <c r="H25" s="314">
        <v>213</v>
      </c>
      <c r="I25" s="30">
        <v>5.9</v>
      </c>
      <c r="J25" s="72">
        <v>10.2</v>
      </c>
      <c r="L25" s="322"/>
    </row>
    <row r="26" spans="1:12" ht="12.75">
      <c r="A26" s="317" t="s">
        <v>885</v>
      </c>
      <c r="B26" s="530">
        <v>4.05</v>
      </c>
      <c r="C26" s="211">
        <v>4.05</v>
      </c>
      <c r="D26" s="211">
        <v>1.8693218357205494</v>
      </c>
      <c r="E26" s="319">
        <v>5.92</v>
      </c>
      <c r="F26" s="313">
        <v>159.3</v>
      </c>
      <c r="G26" s="32">
        <v>169.4</v>
      </c>
      <c r="H26" s="314">
        <v>187.2</v>
      </c>
      <c r="I26" s="30">
        <v>6.3</v>
      </c>
      <c r="J26" s="72">
        <v>10.5</v>
      </c>
      <c r="L26" s="322"/>
    </row>
    <row r="27" spans="1:12" ht="12.75">
      <c r="A27" s="317" t="s">
        <v>886</v>
      </c>
      <c r="B27" s="530">
        <v>3.07</v>
      </c>
      <c r="C27" s="211">
        <v>3.07</v>
      </c>
      <c r="D27" s="211">
        <v>1.4169921075708856</v>
      </c>
      <c r="E27" s="319">
        <v>4.49</v>
      </c>
      <c r="F27" s="313">
        <v>149.2</v>
      </c>
      <c r="G27" s="32">
        <v>163.9</v>
      </c>
      <c r="H27" s="314">
        <v>209.2</v>
      </c>
      <c r="I27" s="30">
        <v>9.9</v>
      </c>
      <c r="J27" s="72">
        <v>27.6</v>
      </c>
      <c r="L27" s="322"/>
    </row>
    <row r="28" spans="1:12" ht="12.75">
      <c r="A28" s="317" t="s">
        <v>887</v>
      </c>
      <c r="B28" s="530">
        <v>1.21</v>
      </c>
      <c r="C28" s="211">
        <v>1.21</v>
      </c>
      <c r="D28" s="211">
        <v>0.5584887459807074</v>
      </c>
      <c r="E28" s="319">
        <v>1.77</v>
      </c>
      <c r="F28" s="313">
        <v>168.3</v>
      </c>
      <c r="G28" s="32">
        <v>140.9</v>
      </c>
      <c r="H28" s="314">
        <v>140.2</v>
      </c>
      <c r="I28" s="30">
        <v>-16.3</v>
      </c>
      <c r="J28" s="72">
        <v>-0.5</v>
      </c>
      <c r="L28" s="322"/>
    </row>
    <row r="29" spans="1:12" ht="12.75">
      <c r="A29" s="317" t="s">
        <v>888</v>
      </c>
      <c r="B29" s="530">
        <v>2.28</v>
      </c>
      <c r="C29" s="211">
        <v>2.28</v>
      </c>
      <c r="D29" s="211">
        <v>1.0523589593686056</v>
      </c>
      <c r="E29" s="319">
        <v>3.33</v>
      </c>
      <c r="F29" s="313">
        <v>183.6</v>
      </c>
      <c r="G29" s="32">
        <v>187.9</v>
      </c>
      <c r="H29" s="314">
        <v>195.3</v>
      </c>
      <c r="I29" s="30">
        <v>2.3</v>
      </c>
      <c r="J29" s="72">
        <v>3.9</v>
      </c>
      <c r="L29" s="322"/>
    </row>
    <row r="30" spans="1:12" ht="12.75" hidden="1">
      <c r="A30" s="324" t="s">
        <v>934</v>
      </c>
      <c r="B30" s="318"/>
      <c r="C30" s="211"/>
      <c r="D30" s="211"/>
      <c r="E30" s="319">
        <v>0</v>
      </c>
      <c r="F30" s="313">
        <v>142.2</v>
      </c>
      <c r="G30" s="32">
        <v>144.4</v>
      </c>
      <c r="H30" s="314">
        <v>149.9</v>
      </c>
      <c r="I30" s="30">
        <v>1.5</v>
      </c>
      <c r="J30" s="72">
        <v>3.8</v>
      </c>
      <c r="L30" s="322"/>
    </row>
    <row r="31" spans="1:12" ht="12.75" hidden="1">
      <c r="A31" s="324" t="s">
        <v>935</v>
      </c>
      <c r="B31" s="318"/>
      <c r="C31" s="211"/>
      <c r="D31" s="211"/>
      <c r="E31" s="319">
        <v>0</v>
      </c>
      <c r="F31" s="313">
        <v>199.9</v>
      </c>
      <c r="G31" s="32">
        <v>205.3</v>
      </c>
      <c r="H31" s="314">
        <v>213</v>
      </c>
      <c r="I31" s="30">
        <v>2.7</v>
      </c>
      <c r="J31" s="72">
        <v>3.8</v>
      </c>
      <c r="L31" s="322"/>
    </row>
    <row r="32" spans="1:12" ht="12.75">
      <c r="A32" s="317" t="s">
        <v>891</v>
      </c>
      <c r="B32" s="318">
        <v>6.91</v>
      </c>
      <c r="C32" s="211">
        <v>6.91</v>
      </c>
      <c r="D32" s="211">
        <v>3.189386144402221</v>
      </c>
      <c r="E32" s="319">
        <v>10.1</v>
      </c>
      <c r="F32" s="313">
        <v>206</v>
      </c>
      <c r="G32" s="32">
        <v>214.5</v>
      </c>
      <c r="H32" s="314">
        <v>234.7</v>
      </c>
      <c r="I32" s="30">
        <v>4.1</v>
      </c>
      <c r="J32" s="72">
        <v>9.4</v>
      </c>
      <c r="L32" s="322"/>
    </row>
    <row r="33" spans="1:12" ht="12.75">
      <c r="A33" s="317"/>
      <c r="B33" s="318"/>
      <c r="C33" s="211"/>
      <c r="D33" s="211"/>
      <c r="E33" s="319"/>
      <c r="F33" s="313"/>
      <c r="G33" s="32"/>
      <c r="H33" s="314"/>
      <c r="I33" s="30"/>
      <c r="J33" s="72"/>
      <c r="L33" s="322"/>
    </row>
    <row r="34" spans="1:12" ht="12.75">
      <c r="A34" s="302" t="s">
        <v>936</v>
      </c>
      <c r="B34" s="303">
        <v>46.8</v>
      </c>
      <c r="C34" s="304"/>
      <c r="D34" s="304"/>
      <c r="E34" s="305">
        <v>54.47</v>
      </c>
      <c r="F34" s="306">
        <v>164.82070864696163</v>
      </c>
      <c r="G34" s="79">
        <v>171.9602717091977</v>
      </c>
      <c r="H34" s="307">
        <v>180.9300899577749</v>
      </c>
      <c r="I34" s="28">
        <v>4.3</v>
      </c>
      <c r="J34" s="71">
        <v>5.2</v>
      </c>
      <c r="L34" s="322"/>
    </row>
    <row r="35" spans="1:12" ht="12.75">
      <c r="A35" s="310"/>
      <c r="B35" s="311"/>
      <c r="C35" s="211"/>
      <c r="D35" s="211"/>
      <c r="E35" s="312"/>
      <c r="F35" s="313"/>
      <c r="G35" s="32"/>
      <c r="H35" s="314"/>
      <c r="I35" s="315"/>
      <c r="J35" s="316"/>
      <c r="L35" s="322"/>
    </row>
    <row r="36" spans="1:12" ht="12.75">
      <c r="A36" s="317" t="s">
        <v>893</v>
      </c>
      <c r="B36" s="318">
        <v>8.92</v>
      </c>
      <c r="C36" s="211">
        <v>8.92</v>
      </c>
      <c r="D36" s="211">
        <v>4.117123648056124</v>
      </c>
      <c r="E36" s="319">
        <v>13.04</v>
      </c>
      <c r="F36" s="313">
        <v>145.9</v>
      </c>
      <c r="G36" s="32">
        <v>149.3</v>
      </c>
      <c r="H36" s="314">
        <v>153.6</v>
      </c>
      <c r="I36" s="30">
        <v>2.3</v>
      </c>
      <c r="J36" s="72">
        <v>2.9</v>
      </c>
      <c r="L36" s="322"/>
    </row>
    <row r="37" spans="1:12" ht="12.75" hidden="1">
      <c r="A37" s="324" t="s">
        <v>937</v>
      </c>
      <c r="B37" s="318"/>
      <c r="C37" s="211"/>
      <c r="D37" s="211"/>
      <c r="E37" s="319">
        <v>0</v>
      </c>
      <c r="F37" s="313">
        <v>133.9</v>
      </c>
      <c r="G37" s="32">
        <v>134.5</v>
      </c>
      <c r="H37" s="314">
        <v>136.7</v>
      </c>
      <c r="I37" s="30">
        <v>0.4</v>
      </c>
      <c r="J37" s="72">
        <v>1.6</v>
      </c>
      <c r="L37" s="322"/>
    </row>
    <row r="38" spans="1:12" ht="12.75" hidden="1">
      <c r="A38" s="324" t="s">
        <v>938</v>
      </c>
      <c r="B38" s="318"/>
      <c r="C38" s="211"/>
      <c r="D38" s="211"/>
      <c r="E38" s="319">
        <v>0</v>
      </c>
      <c r="F38" s="313">
        <v>145.2</v>
      </c>
      <c r="G38" s="32">
        <v>149</v>
      </c>
      <c r="H38" s="314">
        <v>153.4</v>
      </c>
      <c r="I38" s="30">
        <v>2.6</v>
      </c>
      <c r="J38" s="72">
        <v>3</v>
      </c>
      <c r="L38" s="322"/>
    </row>
    <row r="39" spans="1:12" ht="12.75" hidden="1">
      <c r="A39" s="324" t="s">
        <v>939</v>
      </c>
      <c r="B39" s="318"/>
      <c r="C39" s="211"/>
      <c r="D39" s="211"/>
      <c r="E39" s="319">
        <v>0</v>
      </c>
      <c r="F39" s="313">
        <v>187.5</v>
      </c>
      <c r="G39" s="32">
        <v>194.8</v>
      </c>
      <c r="H39" s="314">
        <v>204.5</v>
      </c>
      <c r="I39" s="30">
        <v>3.9</v>
      </c>
      <c r="J39" s="72">
        <v>5</v>
      </c>
      <c r="L39" s="322"/>
    </row>
    <row r="40" spans="1:12" ht="12.75">
      <c r="A40" s="317" t="s">
        <v>897</v>
      </c>
      <c r="B40" s="318">
        <v>2.2</v>
      </c>
      <c r="C40" s="211">
        <v>2.2</v>
      </c>
      <c r="D40" s="211">
        <v>1.0154340836012863</v>
      </c>
      <c r="E40" s="319">
        <v>3.22</v>
      </c>
      <c r="F40" s="313">
        <v>139.5</v>
      </c>
      <c r="G40" s="32">
        <v>146.7</v>
      </c>
      <c r="H40" s="314">
        <v>154.2</v>
      </c>
      <c r="I40" s="30">
        <v>5.2</v>
      </c>
      <c r="J40" s="72">
        <v>5.1</v>
      </c>
      <c r="L40" s="322"/>
    </row>
    <row r="41" spans="1:12" ht="12.75">
      <c r="A41" s="317" t="s">
        <v>898</v>
      </c>
      <c r="B41" s="318"/>
      <c r="C41" s="211"/>
      <c r="D41" s="211"/>
      <c r="E41" s="319"/>
      <c r="F41" s="313"/>
      <c r="G41" s="32"/>
      <c r="H41" s="314"/>
      <c r="I41" s="30"/>
      <c r="J41" s="72"/>
      <c r="L41" s="322"/>
    </row>
    <row r="42" spans="1:12" ht="12.75">
      <c r="A42" s="320" t="s">
        <v>940</v>
      </c>
      <c r="B42" s="318">
        <v>3.5</v>
      </c>
      <c r="C42" s="211">
        <v>3.5</v>
      </c>
      <c r="D42" s="211">
        <v>1.615463314820228</v>
      </c>
      <c r="E42" s="319">
        <v>5.12</v>
      </c>
      <c r="F42" s="313">
        <v>143.1</v>
      </c>
      <c r="G42" s="32">
        <v>152.2</v>
      </c>
      <c r="H42" s="314">
        <v>160.1</v>
      </c>
      <c r="I42" s="30">
        <v>6.4</v>
      </c>
      <c r="J42" s="72">
        <v>5.2</v>
      </c>
      <c r="L42" s="322"/>
    </row>
    <row r="43" spans="1:12" ht="12.75">
      <c r="A43" s="320" t="s">
        <v>941</v>
      </c>
      <c r="B43" s="318">
        <v>4.19</v>
      </c>
      <c r="C43" s="211">
        <v>4.19</v>
      </c>
      <c r="D43" s="211">
        <v>1.9339403683133587</v>
      </c>
      <c r="E43" s="319">
        <v>6.12</v>
      </c>
      <c r="F43" s="313">
        <v>161.8</v>
      </c>
      <c r="G43" s="32">
        <v>168.5</v>
      </c>
      <c r="H43" s="314">
        <v>176.9</v>
      </c>
      <c r="I43" s="30">
        <v>4.1</v>
      </c>
      <c r="J43" s="72">
        <v>5</v>
      </c>
      <c r="L43" s="322"/>
    </row>
    <row r="44" spans="1:12" ht="12.75">
      <c r="A44" s="320" t="s">
        <v>942</v>
      </c>
      <c r="B44" s="318">
        <v>1.26</v>
      </c>
      <c r="C44" s="211">
        <v>1.26</v>
      </c>
      <c r="D44" s="211">
        <v>0.5815667933352819</v>
      </c>
      <c r="E44" s="319">
        <v>1.84</v>
      </c>
      <c r="F44" s="313">
        <v>144.4</v>
      </c>
      <c r="G44" s="32">
        <v>158</v>
      </c>
      <c r="H44" s="314">
        <v>178.1</v>
      </c>
      <c r="I44" s="30">
        <v>9.4</v>
      </c>
      <c r="J44" s="72">
        <v>12.7</v>
      </c>
      <c r="L44" s="322"/>
    </row>
    <row r="45" spans="1:12" ht="12.75">
      <c r="A45" s="320" t="s">
        <v>943</v>
      </c>
      <c r="B45" s="318">
        <v>5.92</v>
      </c>
      <c r="C45" s="211"/>
      <c r="D45" s="211">
        <v>0</v>
      </c>
      <c r="E45" s="319">
        <v>0</v>
      </c>
      <c r="F45" s="313">
        <v>301.2</v>
      </c>
      <c r="G45" s="32">
        <v>301.9</v>
      </c>
      <c r="H45" s="314">
        <v>324.8</v>
      </c>
      <c r="I45" s="30">
        <v>0.2</v>
      </c>
      <c r="J45" s="72">
        <v>7.6</v>
      </c>
      <c r="L45" s="322"/>
    </row>
    <row r="46" spans="1:12" ht="12.75" hidden="1">
      <c r="A46" s="57" t="s">
        <v>944</v>
      </c>
      <c r="B46" s="318"/>
      <c r="C46" s="211"/>
      <c r="D46" s="211"/>
      <c r="E46" s="319">
        <v>0</v>
      </c>
      <c r="F46" s="313">
        <v>253.6</v>
      </c>
      <c r="G46" s="32">
        <v>255.1</v>
      </c>
      <c r="H46" s="314">
        <v>257.6</v>
      </c>
      <c r="I46" s="30">
        <v>0.6</v>
      </c>
      <c r="J46" s="72">
        <v>1</v>
      </c>
      <c r="L46" s="322"/>
    </row>
    <row r="47" spans="1:12" ht="12.75">
      <c r="A47" s="323" t="s">
        <v>945</v>
      </c>
      <c r="B47" s="318">
        <v>3.61</v>
      </c>
      <c r="C47" s="211"/>
      <c r="D47" s="211">
        <v>0</v>
      </c>
      <c r="E47" s="319">
        <v>0</v>
      </c>
      <c r="F47" s="313">
        <v>268.4</v>
      </c>
      <c r="G47" s="32">
        <v>270.1</v>
      </c>
      <c r="H47" s="314">
        <v>272.8</v>
      </c>
      <c r="I47" s="30">
        <v>0.6</v>
      </c>
      <c r="J47" s="72">
        <v>1</v>
      </c>
      <c r="L47" s="322"/>
    </row>
    <row r="48" spans="1:12" ht="12.75" hidden="1">
      <c r="A48" s="325" t="s">
        <v>946</v>
      </c>
      <c r="B48" s="321"/>
      <c r="C48" s="211"/>
      <c r="D48" s="211"/>
      <c r="E48" s="319">
        <v>0</v>
      </c>
      <c r="F48" s="313">
        <v>300.3</v>
      </c>
      <c r="G48" s="32">
        <v>302.5</v>
      </c>
      <c r="H48" s="314">
        <v>302.4</v>
      </c>
      <c r="I48" s="30">
        <v>0.7</v>
      </c>
      <c r="J48" s="72">
        <v>0</v>
      </c>
      <c r="L48" s="322"/>
    </row>
    <row r="49" spans="1:12" ht="12.75" hidden="1">
      <c r="A49" s="325" t="s">
        <v>947</v>
      </c>
      <c r="B49" s="321"/>
      <c r="C49" s="211"/>
      <c r="D49" s="211"/>
      <c r="E49" s="319">
        <v>0</v>
      </c>
      <c r="F49" s="313">
        <v>183</v>
      </c>
      <c r="G49" s="32">
        <v>184.6</v>
      </c>
      <c r="H49" s="314">
        <v>197.2</v>
      </c>
      <c r="I49" s="30">
        <v>0.9</v>
      </c>
      <c r="J49" s="72">
        <v>6.8</v>
      </c>
      <c r="L49" s="322"/>
    </row>
    <row r="50" spans="1:12" ht="12.75">
      <c r="A50" s="317" t="s">
        <v>948</v>
      </c>
      <c r="B50" s="318">
        <v>0.42</v>
      </c>
      <c r="C50" s="211">
        <v>0.42</v>
      </c>
      <c r="D50" s="211">
        <v>0.19385559777842734</v>
      </c>
      <c r="E50" s="319">
        <v>0.61</v>
      </c>
      <c r="F50" s="313">
        <v>126.6</v>
      </c>
      <c r="G50" s="32">
        <v>126.6</v>
      </c>
      <c r="H50" s="314">
        <v>126.6</v>
      </c>
      <c r="I50" s="30">
        <v>0</v>
      </c>
      <c r="J50" s="72">
        <v>0</v>
      </c>
      <c r="K50" s="262"/>
      <c r="L50" s="322"/>
    </row>
    <row r="51" spans="1:12" ht="12.75">
      <c r="A51" s="317" t="s">
        <v>908</v>
      </c>
      <c r="B51" s="318">
        <v>8.03</v>
      </c>
      <c r="C51" s="211">
        <v>8.03</v>
      </c>
      <c r="D51" s="211">
        <v>3.7063344051446943</v>
      </c>
      <c r="E51" s="319">
        <v>11.74</v>
      </c>
      <c r="F51" s="313">
        <v>177.7</v>
      </c>
      <c r="G51" s="32">
        <v>183.2</v>
      </c>
      <c r="H51" s="314">
        <v>192.3</v>
      </c>
      <c r="I51" s="30">
        <v>3.1</v>
      </c>
      <c r="J51" s="72">
        <v>5</v>
      </c>
      <c r="K51" s="262"/>
      <c r="L51" s="322"/>
    </row>
    <row r="52" spans="1:12" ht="12.75" hidden="1">
      <c r="A52" s="324" t="s">
        <v>949</v>
      </c>
      <c r="B52" s="318"/>
      <c r="C52" s="211"/>
      <c r="D52" s="211"/>
      <c r="E52" s="319">
        <v>0</v>
      </c>
      <c r="F52" s="313">
        <v>183.4</v>
      </c>
      <c r="G52" s="32">
        <v>189.4</v>
      </c>
      <c r="H52" s="314">
        <v>200.2</v>
      </c>
      <c r="I52" s="30">
        <v>3.3</v>
      </c>
      <c r="J52" s="72">
        <v>5.7</v>
      </c>
      <c r="K52" s="262"/>
      <c r="L52" s="322"/>
    </row>
    <row r="53" spans="1:12" ht="12.75" hidden="1">
      <c r="A53" s="324" t="s">
        <v>950</v>
      </c>
      <c r="B53" s="318"/>
      <c r="C53" s="211"/>
      <c r="D53" s="211"/>
      <c r="E53" s="319">
        <v>0</v>
      </c>
      <c r="F53" s="313">
        <v>157.8</v>
      </c>
      <c r="G53" s="32">
        <v>161.5</v>
      </c>
      <c r="H53" s="314">
        <v>164.8</v>
      </c>
      <c r="I53" s="30">
        <v>2.3</v>
      </c>
      <c r="J53" s="72">
        <v>2</v>
      </c>
      <c r="K53" s="262"/>
      <c r="L53" s="322"/>
    </row>
    <row r="54" spans="1:12" ht="12.75">
      <c r="A54" s="317" t="s">
        <v>911</v>
      </c>
      <c r="B54" s="318">
        <v>7.09</v>
      </c>
      <c r="C54" s="211">
        <v>7.09</v>
      </c>
      <c r="D54" s="211">
        <v>3.2724671148786904</v>
      </c>
      <c r="E54" s="319">
        <v>10.36</v>
      </c>
      <c r="F54" s="313">
        <v>200.2</v>
      </c>
      <c r="G54" s="32">
        <v>212.1</v>
      </c>
      <c r="H54" s="314">
        <v>224.5</v>
      </c>
      <c r="I54" s="30">
        <v>5.9</v>
      </c>
      <c r="J54" s="72">
        <v>5.8</v>
      </c>
      <c r="K54" s="262"/>
      <c r="L54" s="322"/>
    </row>
    <row r="55" spans="1:12" ht="12.75" hidden="1">
      <c r="A55" s="324" t="s">
        <v>951</v>
      </c>
      <c r="B55" s="318"/>
      <c r="C55" s="211"/>
      <c r="D55" s="211"/>
      <c r="E55" s="319">
        <v>0</v>
      </c>
      <c r="F55" s="313">
        <v>221.2</v>
      </c>
      <c r="G55" s="32">
        <v>237</v>
      </c>
      <c r="H55" s="314">
        <v>248.2</v>
      </c>
      <c r="I55" s="30"/>
      <c r="J55" s="72"/>
      <c r="K55" s="262"/>
      <c r="L55" s="322"/>
    </row>
    <row r="56" spans="1:12" ht="12.75" hidden="1">
      <c r="A56" s="324" t="s">
        <v>952</v>
      </c>
      <c r="B56" s="318"/>
      <c r="C56" s="211"/>
      <c r="D56" s="211"/>
      <c r="E56" s="319">
        <v>0</v>
      </c>
      <c r="F56" s="313">
        <v>149.7</v>
      </c>
      <c r="G56" s="32">
        <v>149.5</v>
      </c>
      <c r="H56" s="314">
        <v>164.7</v>
      </c>
      <c r="I56" s="30"/>
      <c r="J56" s="72"/>
      <c r="K56" s="262"/>
      <c r="L56" s="322"/>
    </row>
    <row r="57" spans="1:12" ht="12.75" hidden="1">
      <c r="A57" s="324" t="s">
        <v>953</v>
      </c>
      <c r="B57" s="318"/>
      <c r="C57" s="211"/>
      <c r="D57" s="211"/>
      <c r="E57" s="319">
        <v>0</v>
      </c>
      <c r="F57" s="313">
        <v>180.2</v>
      </c>
      <c r="G57" s="32">
        <v>194.3</v>
      </c>
      <c r="H57" s="314">
        <v>211.1</v>
      </c>
      <c r="I57" s="30"/>
      <c r="J57" s="72"/>
      <c r="K57" s="262"/>
      <c r="L57" s="322"/>
    </row>
    <row r="58" spans="1:12" ht="13.5" thickBot="1">
      <c r="A58" s="326" t="s">
        <v>915</v>
      </c>
      <c r="B58" s="327">
        <v>1.66</v>
      </c>
      <c r="C58" s="328">
        <v>1.66</v>
      </c>
      <c r="D58" s="328">
        <v>0.7661911721718795</v>
      </c>
      <c r="E58" s="329">
        <v>2.43</v>
      </c>
      <c r="F58" s="330">
        <v>164.6</v>
      </c>
      <c r="G58" s="80">
        <v>173.2</v>
      </c>
      <c r="H58" s="331">
        <v>191.4</v>
      </c>
      <c r="I58" s="74">
        <v>5.2</v>
      </c>
      <c r="J58" s="75">
        <v>10.5</v>
      </c>
      <c r="K58" s="262"/>
      <c r="L58" s="322"/>
    </row>
    <row r="59" spans="1:12" ht="13.5" hidden="1" thickTop="1">
      <c r="A59" s="262"/>
      <c r="B59" s="332">
        <v>31.58</v>
      </c>
      <c r="C59" s="333">
        <v>68.42</v>
      </c>
      <c r="D59" s="262"/>
      <c r="E59" s="262"/>
      <c r="F59" s="262"/>
      <c r="G59" s="262"/>
      <c r="H59" s="262"/>
      <c r="I59" s="262"/>
      <c r="J59" s="262"/>
      <c r="K59" s="262"/>
      <c r="L59" s="334"/>
    </row>
    <row r="60" spans="1:12" ht="12.75">
      <c r="A60" s="262"/>
      <c r="B60" s="335"/>
      <c r="C60" s="262"/>
      <c r="D60" s="262"/>
      <c r="E60" s="262"/>
      <c r="F60" s="262"/>
      <c r="G60" s="262"/>
      <c r="H60" s="262"/>
      <c r="I60" s="262"/>
      <c r="J60" s="262"/>
      <c r="K60" s="262"/>
      <c r="L60" s="334"/>
    </row>
    <row r="61" spans="1:11" ht="12.75">
      <c r="A61" s="262" t="s">
        <v>954</v>
      </c>
      <c r="B61" s="262"/>
      <c r="C61" s="262"/>
      <c r="D61" s="262"/>
      <c r="E61" s="262"/>
      <c r="F61" s="262"/>
      <c r="G61" s="262"/>
      <c r="H61" s="262"/>
      <c r="I61" s="262"/>
      <c r="J61" s="262"/>
      <c r="K61" s="262"/>
    </row>
    <row r="62" spans="1:11" ht="12.75" customHeight="1">
      <c r="A62" s="1704" t="s">
        <v>955</v>
      </c>
      <c r="B62" s="1704"/>
      <c r="C62" s="1704"/>
      <c r="D62" s="1704"/>
      <c r="E62" s="1704"/>
      <c r="F62" s="1704"/>
      <c r="G62" s="1704"/>
      <c r="H62" s="1704"/>
      <c r="I62" s="1704"/>
      <c r="J62" s="1704"/>
      <c r="K62" s="262"/>
    </row>
    <row r="63" spans="1:12" ht="12.75">
      <c r="A63" s="1408" t="s">
        <v>956</v>
      </c>
      <c r="B63" s="1408"/>
      <c r="C63" s="1408"/>
      <c r="D63" s="1408"/>
      <c r="E63" s="1408"/>
      <c r="F63" s="1408"/>
      <c r="G63" s="1408"/>
      <c r="H63" s="1408"/>
      <c r="I63" s="1408"/>
      <c r="J63" s="1408"/>
      <c r="K63" s="262"/>
      <c r="L63" s="334"/>
    </row>
    <row r="64" spans="1:12" ht="12.75">
      <c r="A64" s="1408" t="s">
        <v>957</v>
      </c>
      <c r="B64" s="820"/>
      <c r="C64" s="820"/>
      <c r="D64" s="820"/>
      <c r="E64" s="820"/>
      <c r="F64" s="820"/>
      <c r="G64" s="820"/>
      <c r="H64" s="820"/>
      <c r="I64" s="820"/>
      <c r="J64" s="820"/>
      <c r="L64" s="334"/>
    </row>
    <row r="65" ht="12.75">
      <c r="L65" s="334"/>
    </row>
    <row r="67" ht="12.75">
      <c r="L67" s="334"/>
    </row>
    <row r="68" ht="12.75">
      <c r="L68" s="336"/>
    </row>
    <row r="69" ht="12.75">
      <c r="L69" s="336"/>
    </row>
    <row r="70" ht="12.75">
      <c r="L70" s="334"/>
    </row>
    <row r="72" ht="12.75">
      <c r="L72" s="334"/>
    </row>
    <row r="73" ht="12.75">
      <c r="L73" s="334"/>
    </row>
    <row r="75" ht="12.75">
      <c r="L75" s="334"/>
    </row>
    <row r="76" ht="12.75">
      <c r="L76" s="334"/>
    </row>
    <row r="77" ht="12.75">
      <c r="L77" s="334"/>
    </row>
    <row r="79" ht="12.75">
      <c r="L79" s="334"/>
    </row>
  </sheetData>
  <sheetProtection/>
  <mergeCells count="7">
    <mergeCell ref="A62:J62"/>
    <mergeCell ref="A6:A7"/>
    <mergeCell ref="I6:J6"/>
    <mergeCell ref="A1:J1"/>
    <mergeCell ref="A2:J2"/>
    <mergeCell ref="A3:J3"/>
    <mergeCell ref="A5:J5"/>
  </mergeCells>
  <printOptions/>
  <pageMargins left="0.49" right="0.58" top="1" bottom="1" header="0.5" footer="0.5"/>
  <pageSetup fitToHeight="1" fitToWidth="1" horizontalDpi="300" verticalDpi="300" orientation="portrait" paperSize="9" scale="92" r:id="rId1"/>
</worksheet>
</file>

<file path=xl/worksheets/sheet25.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A1">
      <selection activeCell="G19" sqref="G19"/>
    </sheetView>
  </sheetViews>
  <sheetFormatPr defaultColWidth="12.421875" defaultRowHeight="12.75"/>
  <cols>
    <col min="1" max="1" width="15.57421875" style="9" customWidth="1"/>
    <col min="2" max="2" width="12.421875" style="9" customWidth="1"/>
    <col min="3" max="3" width="14.00390625" style="9" customWidth="1"/>
    <col min="4" max="7" width="12.421875" style="9" customWidth="1"/>
    <col min="8" max="9" width="12.421875" style="9" hidden="1" customWidth="1"/>
    <col min="10" max="16384" width="12.421875" style="9" customWidth="1"/>
  </cols>
  <sheetData>
    <row r="1" spans="1:7" ht="12.75">
      <c r="A1" s="1710" t="s">
        <v>56</v>
      </c>
      <c r="B1" s="1710"/>
      <c r="C1" s="1710"/>
      <c r="D1" s="1710"/>
      <c r="E1" s="1710"/>
      <c r="F1" s="1710"/>
      <c r="G1" s="1710"/>
    </row>
    <row r="2" spans="1:9" ht="18" customHeight="1">
      <c r="A2" s="1711" t="s">
        <v>1316</v>
      </c>
      <c r="B2" s="1711"/>
      <c r="C2" s="1711"/>
      <c r="D2" s="1711"/>
      <c r="E2" s="1711"/>
      <c r="F2" s="1711"/>
      <c r="G2" s="1711"/>
      <c r="H2" s="1711"/>
      <c r="I2" s="1711"/>
    </row>
    <row r="3" spans="1:9" ht="15.75" customHeight="1">
      <c r="A3" s="1712" t="s">
        <v>858</v>
      </c>
      <c r="B3" s="1712"/>
      <c r="C3" s="1712"/>
      <c r="D3" s="1712"/>
      <c r="E3" s="1712"/>
      <c r="F3" s="1712"/>
      <c r="G3" s="1712"/>
      <c r="H3" s="1712"/>
      <c r="I3" s="1712"/>
    </row>
    <row r="4" spans="1:9" ht="15.75" customHeight="1">
      <c r="A4" s="1713" t="s">
        <v>1343</v>
      </c>
      <c r="B4" s="1713"/>
      <c r="C4" s="1713"/>
      <c r="D4" s="1713"/>
      <c r="E4" s="1713"/>
      <c r="F4" s="1713"/>
      <c r="G4" s="1713"/>
      <c r="H4" s="1713"/>
      <c r="I4" s="1713"/>
    </row>
    <row r="5" spans="1:9" ht="15.75" customHeight="1" thickBot="1">
      <c r="A5" s="11"/>
      <c r="B5" s="11"/>
      <c r="C5" s="11"/>
      <c r="D5" s="11"/>
      <c r="E5" s="11"/>
      <c r="F5" s="11"/>
      <c r="G5" s="11"/>
      <c r="H5" s="11"/>
      <c r="I5" s="11"/>
    </row>
    <row r="6" spans="1:13" ht="24.75" customHeight="1">
      <c r="A6" s="1714" t="s">
        <v>1278</v>
      </c>
      <c r="B6" s="1716" t="s">
        <v>758</v>
      </c>
      <c r="C6" s="1717"/>
      <c r="D6" s="1718" t="s">
        <v>759</v>
      </c>
      <c r="E6" s="1718"/>
      <c r="F6" s="1716" t="s">
        <v>1266</v>
      </c>
      <c r="G6" s="1717"/>
      <c r="H6" s="13" t="s">
        <v>959</v>
      </c>
      <c r="I6" s="14"/>
      <c r="J6" s="12"/>
      <c r="K6" s="12"/>
      <c r="L6" s="12"/>
      <c r="M6" s="12"/>
    </row>
    <row r="7" spans="1:13" ht="24.75" customHeight="1">
      <c r="A7" s="1715"/>
      <c r="B7" s="349" t="s">
        <v>1277</v>
      </c>
      <c r="C7" s="350" t="s">
        <v>1112</v>
      </c>
      <c r="D7" s="351" t="s">
        <v>1277</v>
      </c>
      <c r="E7" s="352" t="s">
        <v>1112</v>
      </c>
      <c r="F7" s="349" t="s">
        <v>1277</v>
      </c>
      <c r="G7" s="350" t="s">
        <v>1112</v>
      </c>
      <c r="H7" s="15" t="s">
        <v>960</v>
      </c>
      <c r="I7" s="15" t="s">
        <v>961</v>
      </c>
      <c r="J7" s="12"/>
      <c r="K7" s="12"/>
      <c r="L7" s="12"/>
      <c r="M7" s="12"/>
    </row>
    <row r="8" spans="1:7" ht="24.75" customHeight="1">
      <c r="A8" s="62" t="s">
        <v>1109</v>
      </c>
      <c r="B8" s="65">
        <v>164.6</v>
      </c>
      <c r="C8" s="59">
        <v>6.193548387096783</v>
      </c>
      <c r="D8" s="58">
        <v>179.6</v>
      </c>
      <c r="E8" s="67">
        <v>9.113001215066816</v>
      </c>
      <c r="F8" s="65">
        <v>187.6</v>
      </c>
      <c r="G8" s="59">
        <v>4.454342984409806</v>
      </c>
    </row>
    <row r="9" spans="1:7" ht="24.75" customHeight="1">
      <c r="A9" s="62" t="s">
        <v>1110</v>
      </c>
      <c r="B9" s="65">
        <v>166.8</v>
      </c>
      <c r="C9" s="59">
        <v>6.649616368286445</v>
      </c>
      <c r="D9" s="58">
        <v>180.6</v>
      </c>
      <c r="E9" s="67">
        <v>8.273381294964025</v>
      </c>
      <c r="F9" s="65">
        <v>189.8</v>
      </c>
      <c r="G9" s="59">
        <v>5.094130675526046</v>
      </c>
    </row>
    <row r="10" spans="1:7" ht="24.75" customHeight="1">
      <c r="A10" s="62" t="s">
        <v>761</v>
      </c>
      <c r="B10" s="65">
        <v>170.7</v>
      </c>
      <c r="C10" s="59">
        <v>7.29101194217472</v>
      </c>
      <c r="D10" s="58">
        <v>183.1</v>
      </c>
      <c r="E10" s="67">
        <v>7.2642062097246765</v>
      </c>
      <c r="F10" s="65">
        <v>194.7</v>
      </c>
      <c r="G10" s="59">
        <v>6.335335882031671</v>
      </c>
    </row>
    <row r="11" spans="1:7" ht="24.75" customHeight="1">
      <c r="A11" s="62" t="s">
        <v>1100</v>
      </c>
      <c r="B11" s="65">
        <v>173.3</v>
      </c>
      <c r="C11" s="59">
        <v>8.177278401997512</v>
      </c>
      <c r="D11" s="58">
        <v>184.8</v>
      </c>
      <c r="E11" s="67">
        <v>6.635891517599532</v>
      </c>
      <c r="F11" s="65">
        <v>197.8</v>
      </c>
      <c r="G11" s="59">
        <v>7.03463203463204</v>
      </c>
    </row>
    <row r="12" spans="1:7" ht="24.75" customHeight="1">
      <c r="A12" s="62" t="s">
        <v>1101</v>
      </c>
      <c r="B12" s="65">
        <v>173.8</v>
      </c>
      <c r="C12" s="59">
        <v>7.816377171215905</v>
      </c>
      <c r="D12" s="58">
        <v>186.9</v>
      </c>
      <c r="E12" s="67">
        <v>7.537399309551191</v>
      </c>
      <c r="F12" s="65">
        <v>198.7</v>
      </c>
      <c r="G12" s="59">
        <v>6.313536650615291</v>
      </c>
    </row>
    <row r="13" spans="1:7" ht="24.75" customHeight="1">
      <c r="A13" s="62" t="s">
        <v>1102</v>
      </c>
      <c r="B13" s="65">
        <v>174.5</v>
      </c>
      <c r="C13" s="59">
        <v>8.519900497512438</v>
      </c>
      <c r="D13" s="58">
        <v>186.9</v>
      </c>
      <c r="E13" s="67">
        <v>7.106017191977074</v>
      </c>
      <c r="F13" s="65">
        <v>198.7</v>
      </c>
      <c r="G13" s="59">
        <v>6.313536650615291</v>
      </c>
    </row>
    <row r="14" spans="1:7" ht="24.75" customHeight="1">
      <c r="A14" s="62" t="s">
        <v>1103</v>
      </c>
      <c r="B14" s="65">
        <v>173</v>
      </c>
      <c r="C14" s="59">
        <v>8.80503144654088</v>
      </c>
      <c r="D14" s="58">
        <v>185.6</v>
      </c>
      <c r="E14" s="67">
        <v>7.283236994219649</v>
      </c>
      <c r="F14" s="65">
        <v>196.1</v>
      </c>
      <c r="G14" s="59">
        <v>5.65732758620689</v>
      </c>
    </row>
    <row r="15" spans="1:7" ht="24.75" customHeight="1">
      <c r="A15" s="62" t="s">
        <v>1104</v>
      </c>
      <c r="B15" s="65">
        <v>170.6</v>
      </c>
      <c r="C15" s="59">
        <v>6.959247648902817</v>
      </c>
      <c r="D15" s="58">
        <v>183.6</v>
      </c>
      <c r="E15" s="67">
        <v>7.620164126611954</v>
      </c>
      <c r="F15" s="65">
        <v>194.2</v>
      </c>
      <c r="G15" s="59">
        <v>5.773420479302828</v>
      </c>
    </row>
    <row r="16" spans="1:7" ht="24.75" customHeight="1">
      <c r="A16" s="62" t="s">
        <v>1105</v>
      </c>
      <c r="B16" s="65">
        <v>170.8</v>
      </c>
      <c r="C16" s="59">
        <v>5.824039653035925</v>
      </c>
      <c r="D16" s="58">
        <v>184.5</v>
      </c>
      <c r="E16" s="67">
        <v>8.021077283372364</v>
      </c>
      <c r="F16" s="65">
        <v>196.3</v>
      </c>
      <c r="G16" s="59">
        <v>6.395663956639581</v>
      </c>
    </row>
    <row r="17" spans="1:7" ht="24.75" customHeight="1">
      <c r="A17" s="62" t="s">
        <v>68</v>
      </c>
      <c r="B17" s="65">
        <v>174.3</v>
      </c>
      <c r="C17" s="59">
        <v>7.65904879555282</v>
      </c>
      <c r="D17" s="58">
        <v>185.1</v>
      </c>
      <c r="E17" s="67">
        <v>6.196213425129088</v>
      </c>
      <c r="F17" s="65">
        <v>198.4</v>
      </c>
      <c r="G17" s="59">
        <v>7.185305240410585</v>
      </c>
    </row>
    <row r="18" spans="1:7" ht="24.75" customHeight="1">
      <c r="A18" s="62" t="s">
        <v>1107</v>
      </c>
      <c r="B18" s="65">
        <v>176</v>
      </c>
      <c r="C18" s="59">
        <v>7.9092581238503925</v>
      </c>
      <c r="D18" s="58">
        <v>185.9</v>
      </c>
      <c r="E18" s="67">
        <v>5.625000000000014</v>
      </c>
      <c r="F18" s="65">
        <v>202.4</v>
      </c>
      <c r="G18" s="59">
        <v>8.875739644970409</v>
      </c>
    </row>
    <row r="19" spans="1:7" ht="24.75" customHeight="1">
      <c r="A19" s="62" t="s">
        <v>1108</v>
      </c>
      <c r="B19" s="65">
        <v>179</v>
      </c>
      <c r="C19" s="59">
        <v>9.146341463414643</v>
      </c>
      <c r="D19" s="58">
        <v>187.3</v>
      </c>
      <c r="E19" s="67">
        <v>4.6368715083798975</v>
      </c>
      <c r="F19" s="69">
        <v>204.6</v>
      </c>
      <c r="G19" s="60">
        <v>9.236518953550444</v>
      </c>
    </row>
    <row r="20" spans="1:7" ht="24.75" customHeight="1" thickBot="1">
      <c r="A20" s="63" t="s">
        <v>962</v>
      </c>
      <c r="B20" s="66">
        <v>172.3</v>
      </c>
      <c r="C20" s="61">
        <v>7.6</v>
      </c>
      <c r="D20" s="64">
        <v>184.5</v>
      </c>
      <c r="E20" s="68">
        <v>7.1</v>
      </c>
      <c r="F20" s="66">
        <v>196.6</v>
      </c>
      <c r="G20" s="61">
        <v>6.6</v>
      </c>
    </row>
    <row r="21" spans="1:6" ht="19.5" customHeight="1">
      <c r="A21" s="16" t="s">
        <v>963</v>
      </c>
      <c r="B21" s="10"/>
      <c r="C21" s="10"/>
      <c r="D21" s="17"/>
      <c r="E21" s="10"/>
      <c r="F21" s="10"/>
    </row>
    <row r="22" spans="1:6" ht="19.5" customHeight="1">
      <c r="A22" s="16"/>
      <c r="B22" s="10"/>
      <c r="C22" s="10"/>
      <c r="D22" s="10"/>
      <c r="E22" s="10"/>
      <c r="F22" s="10"/>
    </row>
  </sheetData>
  <sheetProtection/>
  <mergeCells count="8">
    <mergeCell ref="A1:G1"/>
    <mergeCell ref="A2:I2"/>
    <mergeCell ref="A3:I3"/>
    <mergeCell ref="A4:I4"/>
    <mergeCell ref="A6:A7"/>
    <mergeCell ref="B6:C6"/>
    <mergeCell ref="D6:E6"/>
    <mergeCell ref="F6:G6"/>
  </mergeCells>
  <printOptions horizontalCentered="1"/>
  <pageMargins left="0.54" right="0.48" top="1" bottom="1" header="0.5" footer="0.5"/>
  <pageSetup fitToHeight="1" fitToWidth="1"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AD38"/>
  <sheetViews>
    <sheetView zoomScalePageLayoutView="0" workbookViewId="0" topLeftCell="B4">
      <selection activeCell="A8" sqref="A8:N8"/>
    </sheetView>
  </sheetViews>
  <sheetFormatPr defaultColWidth="9.140625" defaultRowHeight="12.75"/>
  <cols>
    <col min="1" max="1" width="3.28125" style="18" hidden="1" customWidth="1"/>
    <col min="2" max="2" width="49.57421875" style="19" customWidth="1"/>
    <col min="3" max="3" width="9.421875" style="18" bestFit="1" customWidth="1"/>
    <col min="4" max="4" width="8.28125" style="18" customWidth="1"/>
    <col min="5" max="5" width="8.140625" style="18" customWidth="1"/>
    <col min="6" max="6" width="8.28125" style="18" customWidth="1"/>
    <col min="7" max="7" width="8.7109375" style="18" customWidth="1"/>
    <col min="8" max="8" width="8.140625" style="18" customWidth="1"/>
    <col min="9" max="9" width="8.28125" style="18" customWidth="1"/>
    <col min="10" max="13" width="8.57421875" style="18" customWidth="1"/>
    <col min="14" max="14" width="1.28515625" style="18" customWidth="1"/>
    <col min="15" max="16384" width="9.140625" style="20" customWidth="1"/>
  </cols>
  <sheetData>
    <row r="1" spans="1:14" s="21" customFormat="1" ht="34.5" hidden="1">
      <c r="A1" s="1722" t="s">
        <v>965</v>
      </c>
      <c r="B1" s="1722"/>
      <c r="C1" s="1722"/>
      <c r="D1" s="1722"/>
      <c r="E1" s="1722"/>
      <c r="F1" s="1722"/>
      <c r="G1" s="1722"/>
      <c r="H1" s="1722"/>
      <c r="I1" s="1722"/>
      <c r="J1" s="1722"/>
      <c r="K1" s="1722"/>
      <c r="L1" s="1722"/>
      <c r="M1" s="1722"/>
      <c r="N1" s="1722"/>
    </row>
    <row r="2" spans="1:14" s="21" customFormat="1" ht="20.25" customHeight="1" hidden="1">
      <c r="A2" s="1723" t="s">
        <v>966</v>
      </c>
      <c r="B2" s="1723"/>
      <c r="C2" s="1723"/>
      <c r="D2" s="1723"/>
      <c r="E2" s="1723"/>
      <c r="F2" s="1723"/>
      <c r="G2" s="1723"/>
      <c r="H2" s="1723"/>
      <c r="I2" s="1723"/>
      <c r="J2" s="1723"/>
      <c r="K2" s="1723"/>
      <c r="L2" s="1723"/>
      <c r="M2" s="1723"/>
      <c r="N2" s="1723"/>
    </row>
    <row r="3" spans="1:14" s="21" customFormat="1" ht="22.5" customHeight="1" hidden="1">
      <c r="A3" s="1724" t="s">
        <v>967</v>
      </c>
      <c r="B3" s="1724"/>
      <c r="C3" s="1724"/>
      <c r="D3" s="1724"/>
      <c r="E3" s="1724"/>
      <c r="F3" s="1724"/>
      <c r="G3" s="1724"/>
      <c r="H3" s="1724"/>
      <c r="I3" s="1724"/>
      <c r="J3" s="1724"/>
      <c r="K3" s="1724"/>
      <c r="L3" s="1724"/>
      <c r="M3" s="1724"/>
      <c r="N3" s="1724"/>
    </row>
    <row r="4" spans="1:14" s="21" customFormat="1" ht="14.25" customHeight="1">
      <c r="A4" s="22"/>
      <c r="B4" s="1662" t="s">
        <v>270</v>
      </c>
      <c r="C4" s="1662"/>
      <c r="D4" s="1662"/>
      <c r="E4" s="1662"/>
      <c r="F4" s="1662"/>
      <c r="G4" s="1662"/>
      <c r="H4" s="1662"/>
      <c r="I4" s="1662"/>
      <c r="J4" s="1662"/>
      <c r="K4" s="1662"/>
      <c r="L4" s="1662"/>
      <c r="M4" s="1662"/>
      <c r="N4" s="1662"/>
    </row>
    <row r="5" spans="1:14" s="21" customFormat="1" ht="15.75">
      <c r="A5" s="1661" t="s">
        <v>1213</v>
      </c>
      <c r="B5" s="1661"/>
      <c r="C5" s="1661"/>
      <c r="D5" s="1661"/>
      <c r="E5" s="1661"/>
      <c r="F5" s="1661"/>
      <c r="G5" s="1661"/>
      <c r="H5" s="1661"/>
      <c r="I5" s="1661"/>
      <c r="J5" s="1661"/>
      <c r="K5" s="1661"/>
      <c r="L5" s="1661"/>
      <c r="M5" s="1661"/>
      <c r="N5" s="1661"/>
    </row>
    <row r="6" spans="1:14" s="21" customFormat="1" ht="12.75">
      <c r="A6" s="1725" t="s">
        <v>969</v>
      </c>
      <c r="B6" s="1725"/>
      <c r="C6" s="1725"/>
      <c r="D6" s="1725"/>
      <c r="E6" s="1725"/>
      <c r="F6" s="1725"/>
      <c r="G6" s="1725"/>
      <c r="H6" s="1725"/>
      <c r="I6" s="1725"/>
      <c r="J6" s="1725"/>
      <c r="K6" s="1725"/>
      <c r="L6" s="1725"/>
      <c r="M6" s="1725"/>
      <c r="N6" s="1725"/>
    </row>
    <row r="7" spans="1:14" s="21" customFormat="1" ht="12.75">
      <c r="A7" s="154"/>
      <c r="B7" s="154"/>
      <c r="C7" s="154"/>
      <c r="D7" s="154"/>
      <c r="E7" s="154"/>
      <c r="F7" s="154"/>
      <c r="G7" s="154"/>
      <c r="H7" s="154"/>
      <c r="I7" s="154"/>
      <c r="J7" s="154"/>
      <c r="K7" s="154"/>
      <c r="L7" s="154"/>
      <c r="M7" s="154"/>
      <c r="N7" s="154"/>
    </row>
    <row r="8" spans="1:14" s="8" customFormat="1" ht="16.5" thickBot="1">
      <c r="A8" s="1661" t="str">
        <f>CPI!E5</f>
        <v>Mid-May 2008 (BAISHAKH 2065)</v>
      </c>
      <c r="B8" s="1661"/>
      <c r="C8" s="1661"/>
      <c r="D8" s="1661"/>
      <c r="E8" s="1661"/>
      <c r="F8" s="1661"/>
      <c r="G8" s="1661"/>
      <c r="H8" s="1661"/>
      <c r="I8" s="1661"/>
      <c r="J8" s="1661"/>
      <c r="K8" s="1661"/>
      <c r="L8" s="1661"/>
      <c r="M8" s="1661"/>
      <c r="N8" s="1661"/>
    </row>
    <row r="9" spans="1:14" s="24" customFormat="1" ht="13.5" thickTop="1">
      <c r="A9" s="23" t="s">
        <v>970</v>
      </c>
      <c r="B9" s="1705" t="s">
        <v>972</v>
      </c>
      <c r="C9" s="1719" t="s">
        <v>973</v>
      </c>
      <c r="D9" s="738" t="s">
        <v>758</v>
      </c>
      <c r="E9" s="1720" t="s">
        <v>759</v>
      </c>
      <c r="F9" s="1670"/>
      <c r="G9" s="1720" t="s">
        <v>1266</v>
      </c>
      <c r="H9" s="1670"/>
      <c r="I9" s="1721"/>
      <c r="J9" s="1670" t="s">
        <v>1112</v>
      </c>
      <c r="K9" s="1670"/>
      <c r="L9" s="1670"/>
      <c r="M9" s="1670"/>
      <c r="N9" s="343"/>
    </row>
    <row r="10" spans="1:14" s="24" customFormat="1" ht="12.75">
      <c r="A10" s="25" t="s">
        <v>971</v>
      </c>
      <c r="B10" s="1690"/>
      <c r="C10" s="1579"/>
      <c r="D10" s="1404" t="s">
        <v>344</v>
      </c>
      <c r="E10" s="749" t="s">
        <v>324</v>
      </c>
      <c r="F10" s="759" t="s">
        <v>344</v>
      </c>
      <c r="G10" s="749" t="s">
        <v>304</v>
      </c>
      <c r="H10" s="833" t="s">
        <v>324</v>
      </c>
      <c r="I10" s="1409" t="s">
        <v>344</v>
      </c>
      <c r="J10" s="749" t="s">
        <v>862</v>
      </c>
      <c r="K10" s="750" t="s">
        <v>862</v>
      </c>
      <c r="L10" s="750" t="s">
        <v>863</v>
      </c>
      <c r="M10" s="759" t="s">
        <v>863</v>
      </c>
      <c r="N10" s="355"/>
    </row>
    <row r="11" spans="1:14" s="24" customFormat="1" ht="12.75">
      <c r="A11" s="25">
        <v>1</v>
      </c>
      <c r="B11" s="434">
        <v>1</v>
      </c>
      <c r="C11" s="156">
        <v>2</v>
      </c>
      <c r="D11" s="345">
        <v>3</v>
      </c>
      <c r="E11" s="751">
        <v>4</v>
      </c>
      <c r="F11" s="760">
        <v>5</v>
      </c>
      <c r="G11" s="751">
        <v>6</v>
      </c>
      <c r="H11" s="833">
        <v>7</v>
      </c>
      <c r="I11" s="259">
        <v>8</v>
      </c>
      <c r="J11" s="751" t="s">
        <v>865</v>
      </c>
      <c r="K11" s="752" t="s">
        <v>866</v>
      </c>
      <c r="L11" s="752" t="s">
        <v>867</v>
      </c>
      <c r="M11" s="760" t="s">
        <v>868</v>
      </c>
      <c r="N11" s="354"/>
    </row>
    <row r="12" spans="1:30" s="77" customFormat="1" ht="30" customHeight="1">
      <c r="A12" s="76">
        <v>1</v>
      </c>
      <c r="B12" s="541" t="s">
        <v>974</v>
      </c>
      <c r="C12" s="544">
        <v>100</v>
      </c>
      <c r="D12" s="531">
        <v>136.9</v>
      </c>
      <c r="E12" s="753">
        <v>143.2</v>
      </c>
      <c r="F12" s="827">
        <v>145.4</v>
      </c>
      <c r="G12" s="753">
        <v>156.4</v>
      </c>
      <c r="H12" s="834">
        <v>156.6</v>
      </c>
      <c r="I12" s="532">
        <v>160.1</v>
      </c>
      <c r="J12" s="26">
        <v>6.2089116143170315</v>
      </c>
      <c r="K12" s="26">
        <v>1.5363128491620301</v>
      </c>
      <c r="L12" s="26">
        <v>10.11004126547455</v>
      </c>
      <c r="M12" s="26">
        <v>2.2349936143039457</v>
      </c>
      <c r="N12" s="70"/>
      <c r="R12" s="78"/>
      <c r="S12" s="78"/>
      <c r="T12" s="78"/>
      <c r="U12" s="78"/>
      <c r="V12" s="78"/>
      <c r="W12" s="78"/>
      <c r="X12" s="78"/>
      <c r="Y12" s="78"/>
      <c r="Z12" s="78"/>
      <c r="AA12" s="78"/>
      <c r="AB12" s="78"/>
      <c r="AC12" s="78"/>
      <c r="AD12" s="78"/>
    </row>
    <row r="13" spans="1:30" s="21" customFormat="1" ht="29.25" customHeight="1">
      <c r="A13" s="27">
        <v>1.1</v>
      </c>
      <c r="B13" s="542" t="s">
        <v>975</v>
      </c>
      <c r="C13" s="545">
        <v>49.593021995747016</v>
      </c>
      <c r="D13" s="533">
        <v>131.8</v>
      </c>
      <c r="E13" s="754">
        <v>137.5</v>
      </c>
      <c r="F13" s="828">
        <v>141.7</v>
      </c>
      <c r="G13" s="754">
        <v>152.1</v>
      </c>
      <c r="H13" s="835">
        <v>151.8</v>
      </c>
      <c r="I13" s="534">
        <v>156.3</v>
      </c>
      <c r="J13" s="28">
        <v>7.511380880121379</v>
      </c>
      <c r="K13" s="28">
        <v>3.0545454545454476</v>
      </c>
      <c r="L13" s="28">
        <v>10.303458009880046</v>
      </c>
      <c r="M13" s="28">
        <v>2.964426877470359</v>
      </c>
      <c r="N13" s="71"/>
      <c r="R13" s="78"/>
      <c r="S13" s="78"/>
      <c r="T13" s="78"/>
      <c r="U13" s="78"/>
      <c r="V13" s="78"/>
      <c r="W13" s="78"/>
      <c r="X13" s="78"/>
      <c r="Y13" s="78"/>
      <c r="Z13" s="78"/>
      <c r="AA13" s="78"/>
      <c r="AB13" s="78"/>
      <c r="AC13" s="78"/>
      <c r="AD13" s="78"/>
    </row>
    <row r="14" spans="1:30" s="31" customFormat="1" ht="24.75" customHeight="1">
      <c r="A14" s="29" t="s">
        <v>976</v>
      </c>
      <c r="B14" s="323" t="s">
        <v>977</v>
      </c>
      <c r="C14" s="546">
        <v>16.575694084141823</v>
      </c>
      <c r="D14" s="535">
        <v>124.9</v>
      </c>
      <c r="E14" s="755">
        <v>129.6</v>
      </c>
      <c r="F14" s="829">
        <v>127.8</v>
      </c>
      <c r="G14" s="755">
        <v>156.4</v>
      </c>
      <c r="H14" s="836">
        <v>155.8</v>
      </c>
      <c r="I14" s="536">
        <v>154.8</v>
      </c>
      <c r="J14" s="30">
        <v>2.3218574859887866</v>
      </c>
      <c r="K14" s="30">
        <v>-1.3888888888888857</v>
      </c>
      <c r="L14" s="30">
        <v>21.1267605633803</v>
      </c>
      <c r="M14" s="30">
        <v>-0.6418485237483935</v>
      </c>
      <c r="N14" s="72"/>
      <c r="P14" s="32"/>
      <c r="R14" s="78"/>
      <c r="S14" s="78"/>
      <c r="T14" s="78"/>
      <c r="U14" s="78"/>
      <c r="V14" s="78"/>
      <c r="W14" s="78"/>
      <c r="X14" s="78"/>
      <c r="Y14" s="78"/>
      <c r="Z14" s="78"/>
      <c r="AA14" s="78"/>
      <c r="AB14" s="78"/>
      <c r="AC14" s="78"/>
      <c r="AD14" s="78"/>
    </row>
    <row r="15" spans="1:30" s="31" customFormat="1" ht="24.75" customHeight="1">
      <c r="A15" s="29" t="s">
        <v>978</v>
      </c>
      <c r="B15" s="323" t="s">
        <v>979</v>
      </c>
      <c r="C15" s="546">
        <v>6.086031204033311</v>
      </c>
      <c r="D15" s="535">
        <v>156.7</v>
      </c>
      <c r="E15" s="755">
        <v>147.4</v>
      </c>
      <c r="F15" s="829">
        <v>163.6</v>
      </c>
      <c r="G15" s="755">
        <v>156.7</v>
      </c>
      <c r="H15" s="836">
        <v>156.2</v>
      </c>
      <c r="I15" s="536">
        <v>144.9</v>
      </c>
      <c r="J15" s="30">
        <v>4.403318442884512</v>
      </c>
      <c r="K15" s="30">
        <v>10.99050203527814</v>
      </c>
      <c r="L15" s="30">
        <v>-11.430317848410752</v>
      </c>
      <c r="M15" s="30">
        <v>-7.23431498079384</v>
      </c>
      <c r="N15" s="72"/>
      <c r="R15" s="78"/>
      <c r="S15" s="78"/>
      <c r="T15" s="78"/>
      <c r="U15" s="78"/>
      <c r="V15" s="78"/>
      <c r="W15" s="78"/>
      <c r="X15" s="78"/>
      <c r="Y15" s="78"/>
      <c r="Z15" s="78"/>
      <c r="AA15" s="78"/>
      <c r="AB15" s="78"/>
      <c r="AC15" s="78"/>
      <c r="AD15" s="78"/>
    </row>
    <row r="16" spans="1:30" s="31" customFormat="1" ht="24.75" customHeight="1">
      <c r="A16" s="29" t="s">
        <v>980</v>
      </c>
      <c r="B16" s="323" t="s">
        <v>981</v>
      </c>
      <c r="C16" s="546">
        <v>3.770519507075808</v>
      </c>
      <c r="D16" s="535">
        <v>151</v>
      </c>
      <c r="E16" s="755">
        <v>165</v>
      </c>
      <c r="F16" s="829">
        <v>168.9</v>
      </c>
      <c r="G16" s="755">
        <v>183.2</v>
      </c>
      <c r="H16" s="836">
        <v>186.4</v>
      </c>
      <c r="I16" s="536">
        <v>189.3</v>
      </c>
      <c r="J16" s="30">
        <v>11.854304635761608</v>
      </c>
      <c r="K16" s="30">
        <v>2.363636363636374</v>
      </c>
      <c r="L16" s="30">
        <v>12.078152753108355</v>
      </c>
      <c r="M16" s="30">
        <v>1.5557939914163228</v>
      </c>
      <c r="N16" s="72"/>
      <c r="R16" s="78"/>
      <c r="S16" s="78"/>
      <c r="T16" s="78"/>
      <c r="U16" s="78"/>
      <c r="V16" s="78"/>
      <c r="W16" s="78"/>
      <c r="X16" s="78"/>
      <c r="Y16" s="78"/>
      <c r="Z16" s="78"/>
      <c r="AA16" s="78"/>
      <c r="AB16" s="78"/>
      <c r="AC16" s="78"/>
      <c r="AD16" s="78"/>
    </row>
    <row r="17" spans="1:30" s="31" customFormat="1" ht="24.75" customHeight="1">
      <c r="A17" s="29" t="s">
        <v>982</v>
      </c>
      <c r="B17" s="323" t="s">
        <v>983</v>
      </c>
      <c r="C17" s="546">
        <v>11.183012678383857</v>
      </c>
      <c r="D17" s="535">
        <v>110.3</v>
      </c>
      <c r="E17" s="755">
        <v>116.9</v>
      </c>
      <c r="F17" s="829">
        <v>131.3</v>
      </c>
      <c r="G17" s="755">
        <v>125.5</v>
      </c>
      <c r="H17" s="836">
        <v>121.7</v>
      </c>
      <c r="I17" s="536">
        <v>140.5</v>
      </c>
      <c r="J17" s="30">
        <v>19.03898458748867</v>
      </c>
      <c r="K17" s="30">
        <v>12.318220701454237</v>
      </c>
      <c r="L17" s="30">
        <v>7.00685453160699</v>
      </c>
      <c r="M17" s="30">
        <v>15.447822514379624</v>
      </c>
      <c r="N17" s="72"/>
      <c r="R17" s="78"/>
      <c r="S17" s="78"/>
      <c r="T17" s="78"/>
      <c r="U17" s="78"/>
      <c r="V17" s="78"/>
      <c r="W17" s="78"/>
      <c r="X17" s="78"/>
      <c r="Y17" s="78"/>
      <c r="Z17" s="78"/>
      <c r="AA17" s="78"/>
      <c r="AB17" s="78"/>
      <c r="AC17" s="78"/>
      <c r="AD17" s="78"/>
    </row>
    <row r="18" spans="1:30" s="31" customFormat="1" ht="24.75" customHeight="1">
      <c r="A18" s="29" t="s">
        <v>984</v>
      </c>
      <c r="B18" s="323" t="s">
        <v>985</v>
      </c>
      <c r="C18" s="546">
        <v>1.9487350779721184</v>
      </c>
      <c r="D18" s="535">
        <v>110.4</v>
      </c>
      <c r="E18" s="755">
        <v>138.1</v>
      </c>
      <c r="F18" s="829">
        <v>118.2</v>
      </c>
      <c r="G18" s="755">
        <v>124</v>
      </c>
      <c r="H18" s="836">
        <v>125.8</v>
      </c>
      <c r="I18" s="536">
        <v>128</v>
      </c>
      <c r="J18" s="30">
        <v>7.065217391304344</v>
      </c>
      <c r="K18" s="30">
        <v>-14.409847936278055</v>
      </c>
      <c r="L18" s="30">
        <v>8.291032148900172</v>
      </c>
      <c r="M18" s="30">
        <v>1.7488076311605596</v>
      </c>
      <c r="N18" s="72"/>
      <c r="R18" s="78"/>
      <c r="S18" s="78"/>
      <c r="T18" s="78"/>
      <c r="U18" s="78"/>
      <c r="V18" s="78"/>
      <c r="W18" s="78"/>
      <c r="X18" s="78"/>
      <c r="Y18" s="78"/>
      <c r="Z18" s="78"/>
      <c r="AA18" s="78"/>
      <c r="AB18" s="78"/>
      <c r="AC18" s="78"/>
      <c r="AD18" s="78"/>
    </row>
    <row r="19" spans="1:30" s="31" customFormat="1" ht="24.75" customHeight="1">
      <c r="A19" s="29" t="s">
        <v>986</v>
      </c>
      <c r="B19" s="323" t="s">
        <v>987</v>
      </c>
      <c r="C19" s="546">
        <v>10.019129444140097</v>
      </c>
      <c r="D19" s="535">
        <v>149.2</v>
      </c>
      <c r="E19" s="755">
        <v>156.9</v>
      </c>
      <c r="F19" s="829">
        <v>157.3</v>
      </c>
      <c r="G19" s="755">
        <v>165.9</v>
      </c>
      <c r="H19" s="836">
        <v>168.1</v>
      </c>
      <c r="I19" s="536">
        <v>176.5</v>
      </c>
      <c r="J19" s="30">
        <v>5.428954423592501</v>
      </c>
      <c r="K19" s="30">
        <v>0.2549394518801762</v>
      </c>
      <c r="L19" s="30">
        <v>12.20597584233947</v>
      </c>
      <c r="M19" s="30">
        <v>4.9970255800118935</v>
      </c>
      <c r="N19" s="72"/>
      <c r="R19" s="78"/>
      <c r="S19" s="78"/>
      <c r="T19" s="78"/>
      <c r="U19" s="78"/>
      <c r="V19" s="78"/>
      <c r="W19" s="78"/>
      <c r="X19" s="78"/>
      <c r="Y19" s="78"/>
      <c r="Z19" s="78"/>
      <c r="AA19" s="78"/>
      <c r="AB19" s="78"/>
      <c r="AC19" s="78"/>
      <c r="AD19" s="78"/>
    </row>
    <row r="20" spans="1:30" s="21" customFormat="1" ht="30.75" customHeight="1">
      <c r="A20" s="27">
        <v>1.2</v>
      </c>
      <c r="B20" s="542" t="s">
        <v>988</v>
      </c>
      <c r="C20" s="545">
        <v>20.37273710722672</v>
      </c>
      <c r="D20" s="533">
        <v>128.7</v>
      </c>
      <c r="E20" s="754">
        <v>139.3</v>
      </c>
      <c r="F20" s="828">
        <v>139.5</v>
      </c>
      <c r="G20" s="754">
        <v>150.1</v>
      </c>
      <c r="H20" s="835">
        <v>151.1</v>
      </c>
      <c r="I20" s="534">
        <v>155.8</v>
      </c>
      <c r="J20" s="28">
        <v>8.3916083916084</v>
      </c>
      <c r="K20" s="28">
        <v>0.14357501794685845</v>
      </c>
      <c r="L20" s="28">
        <v>11.68458781362007</v>
      </c>
      <c r="M20" s="28">
        <v>3.11052283256123</v>
      </c>
      <c r="N20" s="73"/>
      <c r="R20" s="78"/>
      <c r="S20" s="78"/>
      <c r="T20" s="78"/>
      <c r="U20" s="78"/>
      <c r="V20" s="78"/>
      <c r="W20" s="78"/>
      <c r="X20" s="78"/>
      <c r="Y20" s="78"/>
      <c r="Z20" s="78"/>
      <c r="AA20" s="78"/>
      <c r="AB20" s="78"/>
      <c r="AC20" s="78"/>
      <c r="AD20" s="78"/>
    </row>
    <row r="21" spans="1:30" s="31" customFormat="1" ht="24.75" customHeight="1">
      <c r="A21" s="29" t="s">
        <v>989</v>
      </c>
      <c r="B21" s="323" t="s">
        <v>990</v>
      </c>
      <c r="C21" s="546">
        <v>6.117694570987977</v>
      </c>
      <c r="D21" s="535">
        <v>118</v>
      </c>
      <c r="E21" s="755">
        <v>127.6</v>
      </c>
      <c r="F21" s="829">
        <v>128.5</v>
      </c>
      <c r="G21" s="755">
        <v>142.8</v>
      </c>
      <c r="H21" s="836">
        <v>144.9</v>
      </c>
      <c r="I21" s="536">
        <v>146.3</v>
      </c>
      <c r="J21" s="30">
        <v>8.898305084745758</v>
      </c>
      <c r="K21" s="30">
        <v>0.705329153605021</v>
      </c>
      <c r="L21" s="30">
        <v>13.852140077821034</v>
      </c>
      <c r="M21" s="30">
        <v>0.9661835748792384</v>
      </c>
      <c r="N21" s="72"/>
      <c r="R21" s="78"/>
      <c r="S21" s="78"/>
      <c r="T21" s="78"/>
      <c r="U21" s="78"/>
      <c r="V21" s="78"/>
      <c r="W21" s="78"/>
      <c r="X21" s="78"/>
      <c r="Y21" s="78"/>
      <c r="Z21" s="78"/>
      <c r="AA21" s="78"/>
      <c r="AB21" s="78"/>
      <c r="AC21" s="78"/>
      <c r="AD21" s="78"/>
    </row>
    <row r="22" spans="1:30" s="31" customFormat="1" ht="24.75" customHeight="1">
      <c r="A22" s="29" t="s">
        <v>991</v>
      </c>
      <c r="B22" s="323" t="s">
        <v>992</v>
      </c>
      <c r="C22" s="546">
        <v>5.683628753648385</v>
      </c>
      <c r="D22" s="535">
        <v>128.8</v>
      </c>
      <c r="E22" s="755">
        <v>135.7</v>
      </c>
      <c r="F22" s="829">
        <v>136</v>
      </c>
      <c r="G22" s="755">
        <v>142.5</v>
      </c>
      <c r="H22" s="836">
        <v>142.5</v>
      </c>
      <c r="I22" s="536">
        <v>143.9</v>
      </c>
      <c r="J22" s="30">
        <v>5.590062111801245</v>
      </c>
      <c r="K22" s="30">
        <v>0.22107590272662492</v>
      </c>
      <c r="L22" s="30">
        <v>5.808823529411768</v>
      </c>
      <c r="M22" s="30">
        <v>0.9824561403508909</v>
      </c>
      <c r="N22" s="72"/>
      <c r="R22" s="78"/>
      <c r="S22" s="78"/>
      <c r="T22" s="78"/>
      <c r="U22" s="78"/>
      <c r="V22" s="78"/>
      <c r="W22" s="78"/>
      <c r="X22" s="78"/>
      <c r="Y22" s="78"/>
      <c r="Z22" s="78"/>
      <c r="AA22" s="78"/>
      <c r="AB22" s="78"/>
      <c r="AC22" s="78"/>
      <c r="AD22" s="78"/>
    </row>
    <row r="23" spans="1:30" s="31" customFormat="1" ht="24.75" customHeight="1">
      <c r="A23" s="29" t="s">
        <v>993</v>
      </c>
      <c r="B23" s="323" t="s">
        <v>994</v>
      </c>
      <c r="C23" s="546">
        <v>4.4957766210627</v>
      </c>
      <c r="D23" s="535">
        <v>157.5</v>
      </c>
      <c r="E23" s="755">
        <v>178.3</v>
      </c>
      <c r="F23" s="829">
        <v>179.9</v>
      </c>
      <c r="G23" s="755">
        <v>196.4</v>
      </c>
      <c r="H23" s="836">
        <v>197.1</v>
      </c>
      <c r="I23" s="536">
        <v>211.5</v>
      </c>
      <c r="J23" s="30">
        <v>14.222222222222229</v>
      </c>
      <c r="K23" s="30">
        <v>0.8973639932697637</v>
      </c>
      <c r="L23" s="30">
        <v>17.565314063368547</v>
      </c>
      <c r="M23" s="30">
        <v>7.305936073059357</v>
      </c>
      <c r="N23" s="72"/>
      <c r="R23" s="78"/>
      <c r="S23" s="78"/>
      <c r="T23" s="78"/>
      <c r="U23" s="78"/>
      <c r="V23" s="78"/>
      <c r="W23" s="78"/>
      <c r="X23" s="78"/>
      <c r="Y23" s="78"/>
      <c r="Z23" s="78"/>
      <c r="AA23" s="78"/>
      <c r="AB23" s="78"/>
      <c r="AC23" s="78"/>
      <c r="AD23" s="78"/>
    </row>
    <row r="24" spans="1:30" s="31" customFormat="1" ht="24.75" customHeight="1">
      <c r="A24" s="29" t="s">
        <v>995</v>
      </c>
      <c r="B24" s="323" t="s">
        <v>996</v>
      </c>
      <c r="C24" s="546">
        <v>4.065637161527658</v>
      </c>
      <c r="D24" s="535">
        <v>113</v>
      </c>
      <c r="E24" s="755">
        <v>118.8</v>
      </c>
      <c r="F24" s="829">
        <v>116.2</v>
      </c>
      <c r="G24" s="755">
        <v>120.8</v>
      </c>
      <c r="H24" s="836">
        <v>121.5</v>
      </c>
      <c r="I24" s="536">
        <v>125.2</v>
      </c>
      <c r="J24" s="30">
        <v>2.8318584070796504</v>
      </c>
      <c r="K24" s="30">
        <v>-2.1885521885521797</v>
      </c>
      <c r="L24" s="30">
        <v>7.74526678141136</v>
      </c>
      <c r="M24" s="30">
        <v>3.0452674897119465</v>
      </c>
      <c r="N24" s="72"/>
      <c r="R24" s="78"/>
      <c r="S24" s="78"/>
      <c r="T24" s="78"/>
      <c r="U24" s="78"/>
      <c r="V24" s="78"/>
      <c r="W24" s="78"/>
      <c r="X24" s="78"/>
      <c r="Y24" s="78"/>
      <c r="Z24" s="78"/>
      <c r="AA24" s="78"/>
      <c r="AB24" s="78"/>
      <c r="AC24" s="78"/>
      <c r="AD24" s="78"/>
    </row>
    <row r="25" spans="1:30" s="21" customFormat="1" ht="30.75" customHeight="1">
      <c r="A25" s="27">
        <v>1.3</v>
      </c>
      <c r="B25" s="542" t="s">
        <v>997</v>
      </c>
      <c r="C25" s="547">
        <v>30.044340897026256</v>
      </c>
      <c r="D25" s="537">
        <v>150.9</v>
      </c>
      <c r="E25" s="756">
        <v>155.3</v>
      </c>
      <c r="F25" s="830">
        <v>155.4</v>
      </c>
      <c r="G25" s="756">
        <v>167.7</v>
      </c>
      <c r="H25" s="837">
        <v>168.2</v>
      </c>
      <c r="I25" s="199">
        <v>169.2</v>
      </c>
      <c r="J25" s="28">
        <v>2.9821073558648123</v>
      </c>
      <c r="K25" s="28">
        <v>0.0643915003219604</v>
      </c>
      <c r="L25" s="28">
        <v>8.88030888030886</v>
      </c>
      <c r="M25" s="28">
        <v>0.5945303210463777</v>
      </c>
      <c r="N25" s="73"/>
      <c r="R25" s="78"/>
      <c r="S25" s="78"/>
      <c r="T25" s="78"/>
      <c r="U25" s="78"/>
      <c r="V25" s="78"/>
      <c r="W25" s="78"/>
      <c r="X25" s="78"/>
      <c r="Y25" s="78"/>
      <c r="Z25" s="78"/>
      <c r="AA25" s="78"/>
      <c r="AB25" s="78"/>
      <c r="AC25" s="78"/>
      <c r="AD25" s="78"/>
    </row>
    <row r="26" spans="1:30" s="31" customFormat="1" ht="24.75" customHeight="1">
      <c r="A26" s="29" t="s">
        <v>998</v>
      </c>
      <c r="B26" s="323" t="s">
        <v>999</v>
      </c>
      <c r="C26" s="548">
        <v>5.397977971447429</v>
      </c>
      <c r="D26" s="538">
        <v>263.5</v>
      </c>
      <c r="E26" s="757">
        <v>268.7</v>
      </c>
      <c r="F26" s="831">
        <v>268.7</v>
      </c>
      <c r="G26" s="757">
        <v>295</v>
      </c>
      <c r="H26" s="838">
        <v>295</v>
      </c>
      <c r="I26" s="205">
        <v>295</v>
      </c>
      <c r="J26" s="30">
        <v>1.9734345351043743</v>
      </c>
      <c r="K26" s="30">
        <v>0</v>
      </c>
      <c r="L26" s="30">
        <v>9.787867510234463</v>
      </c>
      <c r="M26" s="30">
        <v>0</v>
      </c>
      <c r="N26" s="72"/>
      <c r="R26" s="78"/>
      <c r="S26" s="78"/>
      <c r="T26" s="78"/>
      <c r="U26" s="78"/>
      <c r="V26" s="78"/>
      <c r="W26" s="78"/>
      <c r="X26" s="78"/>
      <c r="Y26" s="78"/>
      <c r="Z26" s="78"/>
      <c r="AA26" s="78"/>
      <c r="AB26" s="78"/>
      <c r="AC26" s="78"/>
      <c r="AD26" s="78"/>
    </row>
    <row r="27" spans="1:30" s="31" customFormat="1" ht="24.75" customHeight="1">
      <c r="A27" s="29" t="s">
        <v>1000</v>
      </c>
      <c r="B27" s="323" t="s">
        <v>1001</v>
      </c>
      <c r="C27" s="546">
        <v>2.4560330063653932</v>
      </c>
      <c r="D27" s="535">
        <v>161</v>
      </c>
      <c r="E27" s="755">
        <v>168.1</v>
      </c>
      <c r="F27" s="829">
        <v>168.1</v>
      </c>
      <c r="G27" s="755">
        <v>195.8</v>
      </c>
      <c r="H27" s="836">
        <v>197.7</v>
      </c>
      <c r="I27" s="536">
        <v>197.7</v>
      </c>
      <c r="J27" s="30">
        <v>4.4099378881987406</v>
      </c>
      <c r="K27" s="30">
        <v>0</v>
      </c>
      <c r="L27" s="30">
        <v>17.608566329565733</v>
      </c>
      <c r="M27" s="30">
        <v>0</v>
      </c>
      <c r="N27" s="72"/>
      <c r="R27" s="78"/>
      <c r="S27" s="78"/>
      <c r="T27" s="78"/>
      <c r="U27" s="78"/>
      <c r="V27" s="78"/>
      <c r="W27" s="78"/>
      <c r="X27" s="78"/>
      <c r="Y27" s="78"/>
      <c r="Z27" s="78"/>
      <c r="AA27" s="78"/>
      <c r="AB27" s="78"/>
      <c r="AC27" s="78"/>
      <c r="AD27" s="78"/>
    </row>
    <row r="28" spans="1:30" s="31" customFormat="1" ht="24.75" customHeight="1">
      <c r="A28" s="29" t="s">
        <v>1002</v>
      </c>
      <c r="B28" s="323" t="s">
        <v>1003</v>
      </c>
      <c r="C28" s="548">
        <v>6.973714820123034</v>
      </c>
      <c r="D28" s="538">
        <v>126</v>
      </c>
      <c r="E28" s="757">
        <v>128.9</v>
      </c>
      <c r="F28" s="831">
        <v>128.9</v>
      </c>
      <c r="G28" s="757">
        <v>137.5</v>
      </c>
      <c r="H28" s="838">
        <v>141.2</v>
      </c>
      <c r="I28" s="205">
        <v>144</v>
      </c>
      <c r="J28" s="30">
        <v>2.3015873015873183</v>
      </c>
      <c r="K28" s="30">
        <v>0</v>
      </c>
      <c r="L28" s="30">
        <v>11.714507370054307</v>
      </c>
      <c r="M28" s="30">
        <v>1.9830028328611888</v>
      </c>
      <c r="N28" s="72"/>
      <c r="R28" s="78"/>
      <c r="S28" s="78"/>
      <c r="T28" s="78"/>
      <c r="U28" s="78"/>
      <c r="V28" s="78"/>
      <c r="W28" s="78"/>
      <c r="X28" s="78"/>
      <c r="Y28" s="78"/>
      <c r="Z28" s="78"/>
      <c r="AA28" s="78"/>
      <c r="AB28" s="78"/>
      <c r="AC28" s="78"/>
      <c r="AD28" s="78"/>
    </row>
    <row r="29" spans="1:30" s="31" customFormat="1" ht="24.75" customHeight="1">
      <c r="A29" s="29"/>
      <c r="B29" s="323" t="s">
        <v>1004</v>
      </c>
      <c r="C29" s="548">
        <v>1.8659527269142209</v>
      </c>
      <c r="D29" s="538">
        <v>96</v>
      </c>
      <c r="E29" s="757">
        <v>96.1</v>
      </c>
      <c r="F29" s="831">
        <v>96.1</v>
      </c>
      <c r="G29" s="757">
        <v>94.7</v>
      </c>
      <c r="H29" s="838">
        <v>94.7</v>
      </c>
      <c r="I29" s="205">
        <v>95.6</v>
      </c>
      <c r="J29" s="30">
        <v>0.10416666666665719</v>
      </c>
      <c r="K29" s="30">
        <v>0</v>
      </c>
      <c r="L29" s="30">
        <v>-0.5202913631633663</v>
      </c>
      <c r="M29" s="30">
        <v>0.9503695881731602</v>
      </c>
      <c r="N29" s="72"/>
      <c r="R29" s="78"/>
      <c r="S29" s="78"/>
      <c r="T29" s="78"/>
      <c r="U29" s="78"/>
      <c r="V29" s="78"/>
      <c r="W29" s="78"/>
      <c r="X29" s="78"/>
      <c r="Y29" s="78"/>
      <c r="Z29" s="78"/>
      <c r="AA29" s="78"/>
      <c r="AB29" s="78"/>
      <c r="AC29" s="78"/>
      <c r="AD29" s="78"/>
    </row>
    <row r="30" spans="1:30" s="31" customFormat="1" ht="24.75" customHeight="1">
      <c r="A30" s="29"/>
      <c r="B30" s="323" t="s">
        <v>1005</v>
      </c>
      <c r="C30" s="548">
        <v>2.731641690470963</v>
      </c>
      <c r="D30" s="538">
        <v>111.3</v>
      </c>
      <c r="E30" s="757">
        <v>113.4</v>
      </c>
      <c r="F30" s="831">
        <v>115.1</v>
      </c>
      <c r="G30" s="757">
        <v>117.8</v>
      </c>
      <c r="H30" s="838">
        <v>117.8</v>
      </c>
      <c r="I30" s="205">
        <v>114.4</v>
      </c>
      <c r="J30" s="30">
        <v>3.414195867026052</v>
      </c>
      <c r="K30" s="30">
        <v>1.4991181657848358</v>
      </c>
      <c r="L30" s="30">
        <v>-0.6081668114682799</v>
      </c>
      <c r="M30" s="30">
        <v>-2.8862478777589047</v>
      </c>
      <c r="N30" s="72"/>
      <c r="R30" s="78"/>
      <c r="S30" s="78"/>
      <c r="T30" s="78"/>
      <c r="U30" s="78"/>
      <c r="V30" s="78"/>
      <c r="W30" s="78"/>
      <c r="X30" s="78"/>
      <c r="Y30" s="78"/>
      <c r="Z30" s="78"/>
      <c r="AA30" s="78"/>
      <c r="AB30" s="78"/>
      <c r="AC30" s="78"/>
      <c r="AD30" s="78"/>
    </row>
    <row r="31" spans="1:30" s="31" customFormat="1" ht="24.75" customHeight="1">
      <c r="A31" s="29"/>
      <c r="B31" s="323" t="s">
        <v>1006</v>
      </c>
      <c r="C31" s="548">
        <v>3.1001290737979397</v>
      </c>
      <c r="D31" s="538">
        <v>111</v>
      </c>
      <c r="E31" s="757">
        <v>111.8</v>
      </c>
      <c r="F31" s="831">
        <v>107.8</v>
      </c>
      <c r="G31" s="757">
        <v>107.6</v>
      </c>
      <c r="H31" s="838">
        <v>107.6</v>
      </c>
      <c r="I31" s="205">
        <v>108</v>
      </c>
      <c r="J31" s="30">
        <v>-2.882882882882882</v>
      </c>
      <c r="K31" s="30">
        <v>-3.577817531305911</v>
      </c>
      <c r="L31" s="30">
        <v>0.18552875695732496</v>
      </c>
      <c r="M31" s="30">
        <v>0.3717472118959222</v>
      </c>
      <c r="N31" s="72"/>
      <c r="R31" s="78"/>
      <c r="S31" s="78"/>
      <c r="T31" s="78"/>
      <c r="U31" s="78"/>
      <c r="V31" s="78"/>
      <c r="W31" s="78"/>
      <c r="X31" s="78"/>
      <c r="Y31" s="78"/>
      <c r="Z31" s="78"/>
      <c r="AA31" s="78"/>
      <c r="AB31" s="78"/>
      <c r="AC31" s="78"/>
      <c r="AD31" s="78"/>
    </row>
    <row r="32" spans="1:30" s="31" customFormat="1" ht="24.75" customHeight="1">
      <c r="A32" s="29" t="s">
        <v>1007</v>
      </c>
      <c r="B32" s="323" t="s">
        <v>1008</v>
      </c>
      <c r="C32" s="548">
        <v>7.508891607907275</v>
      </c>
      <c r="D32" s="538">
        <v>134</v>
      </c>
      <c r="E32" s="757">
        <v>142.2</v>
      </c>
      <c r="F32" s="831">
        <v>143.4</v>
      </c>
      <c r="G32" s="757">
        <v>156</v>
      </c>
      <c r="H32" s="838">
        <v>154</v>
      </c>
      <c r="I32" s="205">
        <v>156.5</v>
      </c>
      <c r="J32" s="30">
        <v>7.014925373134332</v>
      </c>
      <c r="K32" s="30">
        <v>0.8438818565400936</v>
      </c>
      <c r="L32" s="30">
        <v>9.135285913528591</v>
      </c>
      <c r="M32" s="30">
        <v>1.6233766233766147</v>
      </c>
      <c r="N32" s="72"/>
      <c r="R32" s="78"/>
      <c r="S32" s="78"/>
      <c r="T32" s="78"/>
      <c r="U32" s="78"/>
      <c r="V32" s="78"/>
      <c r="W32" s="78"/>
      <c r="X32" s="78"/>
      <c r="Y32" s="78"/>
      <c r="Z32" s="78"/>
      <c r="AA32" s="78"/>
      <c r="AB32" s="78"/>
      <c r="AC32" s="78"/>
      <c r="AD32" s="78"/>
    </row>
    <row r="33" spans="1:14" s="31" customFormat="1" ht="9" customHeight="1" thickBot="1">
      <c r="A33" s="33"/>
      <c r="B33" s="543"/>
      <c r="C33" s="549"/>
      <c r="D33" s="539"/>
      <c r="E33" s="758"/>
      <c r="F33" s="832"/>
      <c r="G33" s="758"/>
      <c r="H33" s="839"/>
      <c r="I33" s="540"/>
      <c r="J33" s="74"/>
      <c r="K33" s="74"/>
      <c r="L33" s="74"/>
      <c r="M33" s="74"/>
      <c r="N33" s="75"/>
    </row>
    <row r="34" spans="1:14" ht="12.75">
      <c r="A34" s="20"/>
      <c r="B34" s="34" t="s">
        <v>1009</v>
      </c>
      <c r="C34" s="20"/>
      <c r="D34" s="20"/>
      <c r="E34" s="20"/>
      <c r="F34" s="20"/>
      <c r="G34" s="20"/>
      <c r="H34" s="20"/>
      <c r="I34" s="20"/>
      <c r="J34" s="20"/>
      <c r="K34" s="20"/>
      <c r="L34" s="20"/>
      <c r="M34" s="20"/>
      <c r="N34" s="20"/>
    </row>
    <row r="35" spans="1:14" ht="12.75" hidden="1">
      <c r="A35" s="20"/>
      <c r="B35" s="34" t="s">
        <v>1010</v>
      </c>
      <c r="C35" s="20"/>
      <c r="D35" s="20"/>
      <c r="E35" s="20"/>
      <c r="F35" s="20"/>
      <c r="G35" s="20"/>
      <c r="H35" s="20"/>
      <c r="I35" s="20"/>
      <c r="J35" s="20"/>
      <c r="K35" s="20"/>
      <c r="L35" s="20"/>
      <c r="M35" s="20"/>
      <c r="N35" s="20"/>
    </row>
    <row r="36" spans="1:14" ht="12.75" hidden="1">
      <c r="A36" s="20"/>
      <c r="B36" s="34" t="s">
        <v>1011</v>
      </c>
      <c r="C36" s="20"/>
      <c r="D36" s="20"/>
      <c r="E36" s="20"/>
      <c r="F36" s="20"/>
      <c r="G36" s="20"/>
      <c r="H36" s="20"/>
      <c r="I36" s="20"/>
      <c r="J36" s="20"/>
      <c r="K36" s="20"/>
      <c r="L36" s="20"/>
      <c r="M36" s="20"/>
      <c r="N36" s="20"/>
    </row>
    <row r="37" spans="1:14" ht="12.75" hidden="1">
      <c r="A37" s="20"/>
      <c r="B37" s="34" t="s">
        <v>1012</v>
      </c>
      <c r="C37" s="20"/>
      <c r="D37" s="20"/>
      <c r="E37" s="20"/>
      <c r="F37" s="20"/>
      <c r="G37" s="20"/>
      <c r="H37" s="20"/>
      <c r="I37" s="20"/>
      <c r="J37" s="20"/>
      <c r="K37" s="20"/>
      <c r="L37" s="20"/>
      <c r="M37" s="20"/>
      <c r="N37" s="20"/>
    </row>
    <row r="38" spans="1:14" ht="12.75">
      <c r="A38" s="20"/>
      <c r="B38" s="34"/>
      <c r="C38" s="20"/>
      <c r="D38" s="20"/>
      <c r="E38" s="20"/>
      <c r="F38" s="20"/>
      <c r="G38" s="20"/>
      <c r="H38" s="20"/>
      <c r="I38" s="20"/>
      <c r="J38" s="20"/>
      <c r="K38" s="20"/>
      <c r="L38" s="20"/>
      <c r="M38" s="20"/>
      <c r="N38" s="20"/>
    </row>
  </sheetData>
  <sheetProtection/>
  <mergeCells count="12">
    <mergeCell ref="A1:N1"/>
    <mergeCell ref="A2:N2"/>
    <mergeCell ref="A3:N3"/>
    <mergeCell ref="B4:N4"/>
    <mergeCell ref="A5:N5"/>
    <mergeCell ref="A6:N6"/>
    <mergeCell ref="A8:N8"/>
    <mergeCell ref="J9:M9"/>
    <mergeCell ref="B9:B10"/>
    <mergeCell ref="C9:C10"/>
    <mergeCell ref="E9:F9"/>
    <mergeCell ref="G9:I9"/>
  </mergeCells>
  <printOptions horizontalCentered="1"/>
  <pageMargins left="0.75" right="0.89" top="0.57" bottom="0.39" header="0.5" footer="0.3"/>
  <pageSetup fitToHeight="1" fitToWidth="1" horizontalDpi="300" verticalDpi="300" orientation="landscape" paperSize="9" scale="79"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6">
      <selection activeCell="B21" sqref="B21"/>
    </sheetView>
  </sheetViews>
  <sheetFormatPr defaultColWidth="12.421875" defaultRowHeight="12.75"/>
  <cols>
    <col min="1" max="1" width="15.57421875" style="10" customWidth="1"/>
    <col min="2" max="2" width="12.421875" style="10" customWidth="1"/>
    <col min="3" max="3" width="14.00390625" style="10" customWidth="1"/>
    <col min="4" max="7" width="12.421875" style="10" customWidth="1"/>
    <col min="8" max="9" width="12.421875" style="10" hidden="1" customWidth="1"/>
    <col min="10" max="16384" width="12.421875" style="10" customWidth="1"/>
  </cols>
  <sheetData>
    <row r="1" spans="1:9" ht="12.75">
      <c r="A1" s="1726" t="s">
        <v>271</v>
      </c>
      <c r="B1" s="1726"/>
      <c r="C1" s="1726"/>
      <c r="D1" s="1726"/>
      <c r="E1" s="1726"/>
      <c r="F1" s="1726"/>
      <c r="G1" s="1726"/>
      <c r="H1" s="356"/>
      <c r="I1" s="356"/>
    </row>
    <row r="2" spans="1:9" ht="19.5" customHeight="1">
      <c r="A2" s="1727" t="s">
        <v>1213</v>
      </c>
      <c r="B2" s="1727"/>
      <c r="C2" s="1727"/>
      <c r="D2" s="1727"/>
      <c r="E2" s="1727"/>
      <c r="F2" s="1727"/>
      <c r="G2" s="1727"/>
      <c r="H2" s="1727"/>
      <c r="I2" s="1727"/>
    </row>
    <row r="3" spans="1:9" ht="14.25" customHeight="1">
      <c r="A3" s="1728" t="s">
        <v>969</v>
      </c>
      <c r="B3" s="1728"/>
      <c r="C3" s="1728"/>
      <c r="D3" s="1728"/>
      <c r="E3" s="1728"/>
      <c r="F3" s="1728"/>
      <c r="G3" s="1728"/>
      <c r="H3" s="1728"/>
      <c r="I3" s="1728"/>
    </row>
    <row r="4" spans="1:9" ht="15.75" customHeight="1">
      <c r="A4" s="1729" t="str">
        <f>'CPI YOY'!A4:I4</f>
        <v>(Y-o-Y Changes)</v>
      </c>
      <c r="B4" s="1729"/>
      <c r="C4" s="1729"/>
      <c r="D4" s="1729"/>
      <c r="E4" s="1729"/>
      <c r="F4" s="1729"/>
      <c r="G4" s="1729"/>
      <c r="H4" s="1729"/>
      <c r="I4" s="1729"/>
    </row>
    <row r="5" spans="1:13" ht="9.75" customHeight="1" thickBot="1">
      <c r="A5" s="11"/>
      <c r="B5" s="17"/>
      <c r="C5" s="17"/>
      <c r="D5" s="17"/>
      <c r="E5" s="17"/>
      <c r="F5" s="17"/>
      <c r="G5" s="17"/>
      <c r="H5" s="17"/>
      <c r="I5" s="17"/>
      <c r="J5" s="17"/>
      <c r="K5" s="17"/>
      <c r="L5" s="17"/>
      <c r="M5" s="17"/>
    </row>
    <row r="6" spans="1:13" ht="24.75" customHeight="1">
      <c r="A6" s="1730" t="s">
        <v>1305</v>
      </c>
      <c r="B6" s="1718" t="str">
        <f>'CPI YOY'!B6:C6</f>
        <v>2005/06</v>
      </c>
      <c r="C6" s="1718"/>
      <c r="D6" s="1716" t="str">
        <f>'CPI YOY'!D6:E6</f>
        <v>2006/07</v>
      </c>
      <c r="E6" s="1717"/>
      <c r="F6" s="1718" t="str">
        <f>'CPI YOY'!F6:G6</f>
        <v>2007/08P</v>
      </c>
      <c r="G6" s="1717"/>
      <c r="H6" s="13" t="s">
        <v>959</v>
      </c>
      <c r="I6" s="14"/>
      <c r="J6" s="17"/>
      <c r="K6" s="17"/>
      <c r="L6" s="17"/>
      <c r="M6" s="17"/>
    </row>
    <row r="7" spans="1:13" ht="24.75" customHeight="1">
      <c r="A7" s="1731"/>
      <c r="B7" s="550" t="s">
        <v>1277</v>
      </c>
      <c r="C7" s="352" t="s">
        <v>1112</v>
      </c>
      <c r="D7" s="552" t="s">
        <v>1277</v>
      </c>
      <c r="E7" s="553" t="s">
        <v>1112</v>
      </c>
      <c r="F7" s="550" t="s">
        <v>1277</v>
      </c>
      <c r="G7" s="350" t="s">
        <v>1112</v>
      </c>
      <c r="H7" s="15" t="s">
        <v>960</v>
      </c>
      <c r="I7" s="15" t="s">
        <v>961</v>
      </c>
      <c r="J7" s="17"/>
      <c r="K7" s="17"/>
      <c r="L7" s="17"/>
      <c r="M7" s="17"/>
    </row>
    <row r="8" spans="1:16" ht="24.75" customHeight="1">
      <c r="A8" s="83" t="s">
        <v>1109</v>
      </c>
      <c r="B8" s="551">
        <v>126.5</v>
      </c>
      <c r="C8" s="357">
        <v>8.864027538726333</v>
      </c>
      <c r="D8" s="358">
        <v>138.2</v>
      </c>
      <c r="E8" s="554">
        <v>9.249011857707501</v>
      </c>
      <c r="F8" s="65">
        <v>145.8</v>
      </c>
      <c r="G8" s="359">
        <v>5.4992764109985615</v>
      </c>
      <c r="H8" s="17"/>
      <c r="I8" s="17"/>
      <c r="J8" s="17"/>
      <c r="K8" s="17"/>
      <c r="L8" s="17"/>
      <c r="M8" s="17"/>
      <c r="N8" s="17"/>
      <c r="O8" s="17"/>
      <c r="P8" s="17"/>
    </row>
    <row r="9" spans="1:16" ht="24.75" customHeight="1">
      <c r="A9" s="83" t="s">
        <v>1110</v>
      </c>
      <c r="B9" s="551">
        <v>129.9</v>
      </c>
      <c r="C9" s="357">
        <v>9.991532599491975</v>
      </c>
      <c r="D9" s="358">
        <v>139.9</v>
      </c>
      <c r="E9" s="554">
        <v>7.69822940723634</v>
      </c>
      <c r="F9" s="65">
        <v>151.8</v>
      </c>
      <c r="G9" s="359">
        <v>8.506075768406006</v>
      </c>
      <c r="H9" s="17"/>
      <c r="I9" s="17"/>
      <c r="J9" s="17"/>
      <c r="K9" s="17"/>
      <c r="L9" s="17"/>
      <c r="M9" s="17"/>
      <c r="N9" s="17"/>
      <c r="O9" s="17"/>
      <c r="P9" s="17"/>
    </row>
    <row r="10" spans="1:16" ht="24.75" customHeight="1">
      <c r="A10" s="83" t="s">
        <v>761</v>
      </c>
      <c r="B10" s="551">
        <v>133.5</v>
      </c>
      <c r="C10" s="357">
        <v>9.336609336609342</v>
      </c>
      <c r="D10" s="358">
        <v>142.4</v>
      </c>
      <c r="E10" s="554">
        <v>6.666666666666671</v>
      </c>
      <c r="F10" s="65">
        <v>160</v>
      </c>
      <c r="G10" s="359">
        <v>12.359550561797732</v>
      </c>
      <c r="H10" s="17"/>
      <c r="I10" s="17"/>
      <c r="J10" s="17"/>
      <c r="K10" s="17"/>
      <c r="L10" s="17"/>
      <c r="M10" s="17"/>
      <c r="N10" s="17"/>
      <c r="O10" s="17"/>
      <c r="P10" s="17"/>
    </row>
    <row r="11" spans="1:16" ht="24.75" customHeight="1">
      <c r="A11" s="83" t="s">
        <v>1100</v>
      </c>
      <c r="B11" s="551">
        <v>134.8</v>
      </c>
      <c r="C11" s="357">
        <v>9.504467912266463</v>
      </c>
      <c r="D11" s="358">
        <v>147.1</v>
      </c>
      <c r="E11" s="554">
        <v>9.12462908011868</v>
      </c>
      <c r="F11" s="65">
        <v>163.5</v>
      </c>
      <c r="G11" s="359">
        <v>11.148878314072078</v>
      </c>
      <c r="H11" s="17"/>
      <c r="I11" s="17"/>
      <c r="J11" s="17"/>
      <c r="K11" s="17"/>
      <c r="L11" s="17"/>
      <c r="M11" s="17"/>
      <c r="N11" s="17"/>
      <c r="O11" s="17"/>
      <c r="P11" s="17"/>
    </row>
    <row r="12" spans="1:16" ht="24.75" customHeight="1">
      <c r="A12" s="83" t="s">
        <v>1101</v>
      </c>
      <c r="B12" s="551">
        <v>135</v>
      </c>
      <c r="C12" s="357">
        <v>9.400324149108584</v>
      </c>
      <c r="D12" s="358">
        <v>149</v>
      </c>
      <c r="E12" s="554">
        <v>10.370370370370367</v>
      </c>
      <c r="F12" s="65">
        <v>164.3</v>
      </c>
      <c r="G12" s="359">
        <v>10.268456375838923</v>
      </c>
      <c r="H12" s="17"/>
      <c r="I12" s="17"/>
      <c r="J12" s="17"/>
      <c r="K12" s="17"/>
      <c r="L12" s="17"/>
      <c r="M12" s="17"/>
      <c r="N12" s="17"/>
      <c r="O12" s="17"/>
      <c r="P12" s="17"/>
    </row>
    <row r="13" spans="1:16" ht="24.75" customHeight="1">
      <c r="A13" s="83" t="s">
        <v>1102</v>
      </c>
      <c r="B13" s="551">
        <v>136.4</v>
      </c>
      <c r="C13" s="357">
        <v>11.256117455138678</v>
      </c>
      <c r="D13" s="358">
        <v>150.5</v>
      </c>
      <c r="E13" s="554">
        <v>10.337243401759522</v>
      </c>
      <c r="F13" s="65">
        <v>161.3</v>
      </c>
      <c r="G13" s="359">
        <v>7.176079734219272</v>
      </c>
      <c r="H13" s="17"/>
      <c r="I13" s="17"/>
      <c r="J13" s="17"/>
      <c r="K13" s="17"/>
      <c r="L13" s="17"/>
      <c r="M13" s="17"/>
      <c r="N13" s="17"/>
      <c r="O13" s="17"/>
      <c r="P13" s="17"/>
    </row>
    <row r="14" spans="1:16" ht="24.75" customHeight="1">
      <c r="A14" s="83" t="s">
        <v>1103</v>
      </c>
      <c r="B14" s="551">
        <v>134.3</v>
      </c>
      <c r="C14" s="357">
        <v>12.857142857142861</v>
      </c>
      <c r="D14" s="358">
        <v>146.3</v>
      </c>
      <c r="E14" s="554">
        <v>8.935219657483245</v>
      </c>
      <c r="F14" s="65">
        <v>155.2</v>
      </c>
      <c r="G14" s="359">
        <v>6.083390293916608</v>
      </c>
      <c r="H14" s="17"/>
      <c r="I14" s="17"/>
      <c r="J14" s="17"/>
      <c r="K14" s="17"/>
      <c r="L14" s="17"/>
      <c r="M14" s="17"/>
      <c r="N14" s="17"/>
      <c r="O14" s="17"/>
      <c r="P14" s="17"/>
    </row>
    <row r="15" spans="1:16" ht="24.75" customHeight="1">
      <c r="A15" s="83" t="s">
        <v>1104</v>
      </c>
      <c r="B15" s="551">
        <v>129.5</v>
      </c>
      <c r="C15" s="357">
        <v>8.187134502923968</v>
      </c>
      <c r="D15" s="358">
        <v>143</v>
      </c>
      <c r="E15" s="554">
        <v>10.424710424710426</v>
      </c>
      <c r="F15" s="65">
        <v>150.8</v>
      </c>
      <c r="G15" s="359">
        <v>5.4545454545454675</v>
      </c>
      <c r="H15" s="17"/>
      <c r="I15" s="17"/>
      <c r="J15" s="17"/>
      <c r="K15" s="17"/>
      <c r="L15" s="17"/>
      <c r="M15" s="17"/>
      <c r="N15" s="17"/>
      <c r="O15" s="17"/>
      <c r="P15" s="17"/>
    </row>
    <row r="16" spans="1:16" ht="24.75" customHeight="1">
      <c r="A16" s="83" t="s">
        <v>1105</v>
      </c>
      <c r="B16" s="551">
        <v>128.9</v>
      </c>
      <c r="C16" s="357">
        <v>6.528925619834709</v>
      </c>
      <c r="D16" s="358">
        <v>145.1</v>
      </c>
      <c r="E16" s="554">
        <v>12.56788207913111</v>
      </c>
      <c r="F16" s="65">
        <v>151.3</v>
      </c>
      <c r="G16" s="359">
        <v>4.27291523087527</v>
      </c>
      <c r="H16" s="17"/>
      <c r="I16" s="17"/>
      <c r="J16" s="17"/>
      <c r="K16" s="17"/>
      <c r="L16" s="17"/>
      <c r="M16" s="17"/>
      <c r="N16" s="17"/>
      <c r="O16" s="17"/>
      <c r="P16" s="17"/>
    </row>
    <row r="17" spans="1:16" ht="24.75" customHeight="1">
      <c r="A17" s="83" t="s">
        <v>1106</v>
      </c>
      <c r="B17" s="65">
        <v>130.8</v>
      </c>
      <c r="C17" s="357">
        <v>6.168831168831176</v>
      </c>
      <c r="D17" s="358">
        <v>146.7</v>
      </c>
      <c r="E17" s="554">
        <v>12.155963302752284</v>
      </c>
      <c r="F17" s="65">
        <v>156.4</v>
      </c>
      <c r="G17" s="359">
        <v>6.612133605998636</v>
      </c>
      <c r="K17" s="17"/>
      <c r="L17" s="17"/>
      <c r="M17" s="17"/>
      <c r="N17" s="17"/>
      <c r="O17" s="17"/>
      <c r="P17" s="17"/>
    </row>
    <row r="18" spans="1:16" ht="24.75" customHeight="1">
      <c r="A18" s="83" t="s">
        <v>1107</v>
      </c>
      <c r="B18" s="65">
        <v>133.1</v>
      </c>
      <c r="C18" s="357">
        <v>7.599029911075178</v>
      </c>
      <c r="D18" s="358">
        <v>143.2</v>
      </c>
      <c r="E18" s="554">
        <v>7.588279489105943</v>
      </c>
      <c r="F18" s="65">
        <v>156.55828438460816</v>
      </c>
      <c r="G18" s="359">
        <v>9.328410883106258</v>
      </c>
      <c r="K18" s="17"/>
      <c r="L18" s="17"/>
      <c r="M18" s="17"/>
      <c r="N18" s="17"/>
      <c r="O18" s="17"/>
      <c r="P18" s="17"/>
    </row>
    <row r="19" spans="1:16" ht="24.75" customHeight="1">
      <c r="A19" s="83" t="s">
        <v>1108</v>
      </c>
      <c r="B19" s="65">
        <v>136.9</v>
      </c>
      <c r="C19" s="357">
        <v>9.345047923322696</v>
      </c>
      <c r="D19" s="358">
        <v>145.4</v>
      </c>
      <c r="E19" s="554">
        <v>6.2089116143170315</v>
      </c>
      <c r="F19" s="65">
        <v>160.1</v>
      </c>
      <c r="G19" s="359">
        <v>10.11004126547455</v>
      </c>
      <c r="K19" s="17"/>
      <c r="L19" s="17"/>
      <c r="M19" s="17"/>
      <c r="N19" s="17"/>
      <c r="O19" s="17"/>
      <c r="P19" s="17"/>
    </row>
    <row r="20" spans="1:7" ht="24.75" customHeight="1" thickBot="1">
      <c r="A20" s="84" t="s">
        <v>962</v>
      </c>
      <c r="B20" s="66">
        <v>132.5</v>
      </c>
      <c r="C20" s="81">
        <v>9.1</v>
      </c>
      <c r="D20" s="82">
        <v>144.7</v>
      </c>
      <c r="E20" s="61">
        <v>9.3</v>
      </c>
      <c r="F20" s="66">
        <v>156.4</v>
      </c>
      <c r="G20" s="555">
        <v>8.1</v>
      </c>
    </row>
    <row r="21" spans="1:4" ht="19.5" customHeight="1">
      <c r="A21" s="16" t="s">
        <v>963</v>
      </c>
      <c r="D21" s="17"/>
    </row>
    <row r="22" ht="19.5" customHeight="1">
      <c r="A22" s="16"/>
    </row>
    <row r="24" spans="1:2" ht="12.75">
      <c r="A24" s="360"/>
      <c r="B24" s="360"/>
    </row>
    <row r="25" spans="1:2" ht="12.75">
      <c r="A25" s="35"/>
      <c r="B25" s="360"/>
    </row>
    <row r="26" spans="1:2" ht="12.75">
      <c r="A26" s="35"/>
      <c r="B26" s="360"/>
    </row>
    <row r="27" spans="1:2" ht="12.75">
      <c r="A27" s="35"/>
      <c r="B27" s="360"/>
    </row>
    <row r="28" spans="1:2" ht="12.75">
      <c r="A28" s="360"/>
      <c r="B28" s="360"/>
    </row>
  </sheetData>
  <sheetProtection/>
  <mergeCells count="8">
    <mergeCell ref="A1:G1"/>
    <mergeCell ref="A2:I2"/>
    <mergeCell ref="A3:I3"/>
    <mergeCell ref="A4:I4"/>
    <mergeCell ref="A6:A7"/>
    <mergeCell ref="B6:C6"/>
    <mergeCell ref="D6:E6"/>
    <mergeCell ref="F6:G6"/>
  </mergeCells>
  <printOptions/>
  <pageMargins left="0.66" right="0.6" top="1" bottom="1" header="0.5" footer="0.5"/>
  <pageSetup fitToHeight="1" fitToWidth="1" horizontalDpi="300" verticalDpi="300" orientation="portrait" paperSize="9" scale="99" r:id="rId1"/>
</worksheet>
</file>

<file path=xl/worksheets/sheet28.xml><?xml version="1.0" encoding="utf-8"?>
<worksheet xmlns="http://schemas.openxmlformats.org/spreadsheetml/2006/main" xmlns:r="http://schemas.openxmlformats.org/officeDocument/2006/relationships">
  <sheetPr>
    <pageSetUpPr fitToPage="1"/>
  </sheetPr>
  <dimension ref="A1:O55"/>
  <sheetViews>
    <sheetView zoomScalePageLayoutView="0" workbookViewId="0" topLeftCell="A1">
      <selection activeCell="A1" sqref="A1:M1"/>
    </sheetView>
  </sheetViews>
  <sheetFormatPr defaultColWidth="9.140625" defaultRowHeight="12.75"/>
  <cols>
    <col min="1" max="1" width="6.28125" style="18" customWidth="1"/>
    <col min="2" max="2" width="26.421875" style="18" bestFit="1" customWidth="1"/>
    <col min="3" max="3" width="7.7109375" style="18" customWidth="1"/>
    <col min="4" max="4" width="7.421875" style="18" customWidth="1"/>
    <col min="5" max="6" width="7.57421875" style="18" bestFit="1" customWidth="1"/>
    <col min="7" max="7" width="7.57421875" style="18" customWidth="1"/>
    <col min="8" max="8" width="8.00390625" style="18" bestFit="1" customWidth="1"/>
    <col min="9" max="9" width="8.8515625" style="18" customWidth="1"/>
    <col min="10" max="11" width="7.8515625" style="18" customWidth="1"/>
    <col min="12" max="12" width="8.140625" style="18" customWidth="1"/>
    <col min="13" max="13" width="9.421875" style="18" customWidth="1"/>
    <col min="14" max="16384" width="9.140625" style="18" customWidth="1"/>
  </cols>
  <sheetData>
    <row r="1" spans="1:13" ht="14.25" customHeight="1">
      <c r="A1" s="1569" t="s">
        <v>272</v>
      </c>
      <c r="B1" s="1569"/>
      <c r="C1" s="1569"/>
      <c r="D1" s="1569"/>
      <c r="E1" s="1569"/>
      <c r="F1" s="1569"/>
      <c r="G1" s="1569"/>
      <c r="H1" s="1569"/>
      <c r="I1" s="1569"/>
      <c r="J1" s="1569"/>
      <c r="K1" s="1569"/>
      <c r="L1" s="1569"/>
      <c r="M1" s="1569"/>
    </row>
    <row r="2" spans="1:13" ht="18.75" customHeight="1">
      <c r="A2" s="1580" t="s">
        <v>1216</v>
      </c>
      <c r="B2" s="1580"/>
      <c r="C2" s="1580"/>
      <c r="D2" s="1580"/>
      <c r="E2" s="1580"/>
      <c r="F2" s="1580"/>
      <c r="G2" s="1580"/>
      <c r="H2" s="1580"/>
      <c r="I2" s="1580"/>
      <c r="J2" s="1580"/>
      <c r="K2" s="1580"/>
      <c r="L2" s="1580"/>
      <c r="M2" s="1580"/>
    </row>
    <row r="3" spans="1:13" ht="15" customHeight="1">
      <c r="A3" s="1569" t="s">
        <v>1015</v>
      </c>
      <c r="B3" s="1569"/>
      <c r="C3" s="1569"/>
      <c r="D3" s="1569"/>
      <c r="E3" s="1569"/>
      <c r="F3" s="1569"/>
      <c r="G3" s="1569"/>
      <c r="H3" s="1569"/>
      <c r="I3" s="1569"/>
      <c r="J3" s="1569"/>
      <c r="K3" s="1569"/>
      <c r="L3" s="1569"/>
      <c r="M3" s="1569"/>
    </row>
    <row r="4" spans="1:13" ht="13.5" thickBot="1">
      <c r="A4" s="1594" t="str">
        <f>CPI!E5</f>
        <v>Mid-May 2008 (BAISHAKH 2065)</v>
      </c>
      <c r="B4" s="1594"/>
      <c r="C4" s="1594"/>
      <c r="D4" s="1594"/>
      <c r="E4" s="1594"/>
      <c r="F4" s="1594"/>
      <c r="G4" s="1594"/>
      <c r="H4" s="1594"/>
      <c r="I4" s="1594"/>
      <c r="J4" s="1594"/>
      <c r="K4" s="1594"/>
      <c r="L4" s="1594"/>
      <c r="M4" s="1594"/>
    </row>
    <row r="5" spans="1:13" ht="12.75">
      <c r="A5" s="1735" t="s">
        <v>1016</v>
      </c>
      <c r="B5" s="1737" t="s">
        <v>1017</v>
      </c>
      <c r="C5" s="556" t="s">
        <v>859</v>
      </c>
      <c r="D5" s="739" t="str">
        <f>WPI!D9</f>
        <v>2005/06</v>
      </c>
      <c r="E5" s="1732" t="str">
        <f>WPI!E9</f>
        <v>2006/07</v>
      </c>
      <c r="F5" s="1733"/>
      <c r="G5" s="1732" t="str">
        <f>WPI!G9</f>
        <v>2007/08P</v>
      </c>
      <c r="H5" s="1733"/>
      <c r="I5" s="1734"/>
      <c r="J5" s="1739" t="s">
        <v>1112</v>
      </c>
      <c r="K5" s="1733"/>
      <c r="L5" s="1733"/>
      <c r="M5" s="1734"/>
    </row>
    <row r="6" spans="1:13" ht="12.75">
      <c r="A6" s="1736"/>
      <c r="B6" s="1738"/>
      <c r="C6" s="557" t="s">
        <v>861</v>
      </c>
      <c r="D6" s="1410" t="s">
        <v>344</v>
      </c>
      <c r="E6" s="1410" t="s">
        <v>324</v>
      </c>
      <c r="F6" s="186" t="s">
        <v>344</v>
      </c>
      <c r="G6" s="1411" t="s">
        <v>304</v>
      </c>
      <c r="H6" s="1412" t="s">
        <v>324</v>
      </c>
      <c r="I6" s="187" t="s">
        <v>344</v>
      </c>
      <c r="J6" s="1740" t="s">
        <v>1019</v>
      </c>
      <c r="K6" s="1742" t="s">
        <v>1020</v>
      </c>
      <c r="L6" s="1742" t="s">
        <v>1021</v>
      </c>
      <c r="M6" s="1744" t="s">
        <v>1022</v>
      </c>
    </row>
    <row r="7" spans="1:13" ht="12.75">
      <c r="A7" s="382"/>
      <c r="B7" s="383">
        <v>1</v>
      </c>
      <c r="C7" s="384">
        <v>2</v>
      </c>
      <c r="D7" s="761">
        <v>3</v>
      </c>
      <c r="E7" s="768">
        <v>4</v>
      </c>
      <c r="F7" s="840">
        <v>5</v>
      </c>
      <c r="G7" s="768">
        <v>6</v>
      </c>
      <c r="H7" s="848">
        <v>7</v>
      </c>
      <c r="I7" s="770">
        <v>8</v>
      </c>
      <c r="J7" s="1741"/>
      <c r="K7" s="1743"/>
      <c r="L7" s="1743"/>
      <c r="M7" s="1745"/>
    </row>
    <row r="8" spans="1:13" ht="8.25" customHeight="1">
      <c r="A8" s="362"/>
      <c r="B8" s="363"/>
      <c r="C8" s="364"/>
      <c r="D8" s="564"/>
      <c r="E8" s="769"/>
      <c r="F8" s="841"/>
      <c r="G8" s="856"/>
      <c r="H8" s="849"/>
      <c r="I8" s="363"/>
      <c r="J8" s="380"/>
      <c r="K8" s="48"/>
      <c r="L8" s="361"/>
      <c r="M8" s="365"/>
    </row>
    <row r="9" spans="1:13" ht="12" customHeight="1">
      <c r="A9" s="366"/>
      <c r="B9" s="367" t="s">
        <v>1023</v>
      </c>
      <c r="C9" s="558">
        <v>100</v>
      </c>
      <c r="D9" s="762">
        <v>104.8</v>
      </c>
      <c r="E9" s="565">
        <v>114.8</v>
      </c>
      <c r="F9" s="842">
        <v>117.3</v>
      </c>
      <c r="G9" s="565">
        <v>125.1</v>
      </c>
      <c r="H9" s="850">
        <v>125.4</v>
      </c>
      <c r="I9" s="771">
        <v>125.5</v>
      </c>
      <c r="J9" s="92">
        <v>11.927480916030532</v>
      </c>
      <c r="K9" s="36">
        <v>2.1777003484320545</v>
      </c>
      <c r="L9" s="36">
        <v>6.990622335890876</v>
      </c>
      <c r="M9" s="85">
        <v>0.07974481658692412</v>
      </c>
    </row>
    <row r="10" spans="1:13" ht="6" customHeight="1">
      <c r="A10" s="368"/>
      <c r="B10" s="369"/>
      <c r="C10" s="559"/>
      <c r="D10" s="763"/>
      <c r="E10" s="566"/>
      <c r="F10" s="843"/>
      <c r="G10" s="566"/>
      <c r="H10" s="851"/>
      <c r="I10" s="772"/>
      <c r="J10" s="93"/>
      <c r="K10" s="37"/>
      <c r="L10" s="37"/>
      <c r="M10" s="86"/>
    </row>
    <row r="11" spans="1:13" ht="12" customHeight="1">
      <c r="A11" s="370">
        <v>1</v>
      </c>
      <c r="B11" s="367" t="s">
        <v>1024</v>
      </c>
      <c r="C11" s="558">
        <v>26.97</v>
      </c>
      <c r="D11" s="762">
        <v>100.4</v>
      </c>
      <c r="E11" s="565">
        <v>106.6</v>
      </c>
      <c r="F11" s="842">
        <v>106.6</v>
      </c>
      <c r="G11" s="565">
        <v>118.2</v>
      </c>
      <c r="H11" s="850">
        <v>118.2</v>
      </c>
      <c r="I11" s="771">
        <v>118.2</v>
      </c>
      <c r="J11" s="92">
        <v>6.175298804780866</v>
      </c>
      <c r="K11" s="36">
        <v>0</v>
      </c>
      <c r="L11" s="36">
        <v>10.88180112570359</v>
      </c>
      <c r="M11" s="85">
        <v>0</v>
      </c>
    </row>
    <row r="12" spans="1:13" ht="7.5" customHeight="1">
      <c r="A12" s="370"/>
      <c r="B12" s="371"/>
      <c r="C12" s="558"/>
      <c r="D12" s="762"/>
      <c r="E12" s="565"/>
      <c r="F12" s="842"/>
      <c r="G12" s="565"/>
      <c r="H12" s="850"/>
      <c r="I12" s="771"/>
      <c r="J12" s="92"/>
      <c r="K12" s="36"/>
      <c r="L12" s="36"/>
      <c r="M12" s="85"/>
    </row>
    <row r="13" spans="1:13" ht="15" customHeight="1">
      <c r="A13" s="372"/>
      <c r="B13" s="371" t="s">
        <v>1025</v>
      </c>
      <c r="C13" s="560">
        <v>9.8</v>
      </c>
      <c r="D13" s="764">
        <v>100.3</v>
      </c>
      <c r="E13" s="567">
        <v>105.8</v>
      </c>
      <c r="F13" s="844">
        <v>105.8</v>
      </c>
      <c r="G13" s="567">
        <v>121</v>
      </c>
      <c r="H13" s="852">
        <v>121</v>
      </c>
      <c r="I13" s="773">
        <v>121</v>
      </c>
      <c r="J13" s="94">
        <v>5.483549351944177</v>
      </c>
      <c r="K13" s="38">
        <v>0</v>
      </c>
      <c r="L13" s="38">
        <v>14.366729678638947</v>
      </c>
      <c r="M13" s="87">
        <v>0</v>
      </c>
    </row>
    <row r="14" spans="1:13" ht="15" customHeight="1">
      <c r="A14" s="373"/>
      <c r="B14" s="374" t="s">
        <v>1026</v>
      </c>
      <c r="C14" s="561">
        <v>17.17</v>
      </c>
      <c r="D14" s="765">
        <v>100.4</v>
      </c>
      <c r="E14" s="568">
        <v>107.1</v>
      </c>
      <c r="F14" s="845">
        <v>107.1</v>
      </c>
      <c r="G14" s="568">
        <v>116.6</v>
      </c>
      <c r="H14" s="853">
        <v>116.6</v>
      </c>
      <c r="I14" s="774">
        <v>116.6</v>
      </c>
      <c r="J14" s="95">
        <v>6.6733067729083615</v>
      </c>
      <c r="K14" s="39">
        <v>0</v>
      </c>
      <c r="L14" s="39">
        <v>8.87021475256769</v>
      </c>
      <c r="M14" s="88">
        <v>0</v>
      </c>
    </row>
    <row r="15" spans="1:13" ht="10.5" customHeight="1">
      <c r="A15" s="372"/>
      <c r="B15" s="371"/>
      <c r="C15" s="558"/>
      <c r="D15" s="762"/>
      <c r="E15" s="565"/>
      <c r="F15" s="844"/>
      <c r="G15" s="567"/>
      <c r="H15" s="850"/>
      <c r="I15" s="771"/>
      <c r="J15" s="92"/>
      <c r="K15" s="36"/>
      <c r="L15" s="36"/>
      <c r="M15" s="85"/>
    </row>
    <row r="16" spans="1:13" ht="15" customHeight="1">
      <c r="A16" s="370">
        <v>1.1</v>
      </c>
      <c r="B16" s="367" t="s">
        <v>1027</v>
      </c>
      <c r="C16" s="558">
        <v>2.82</v>
      </c>
      <c r="D16" s="762">
        <v>100</v>
      </c>
      <c r="E16" s="565">
        <v>110</v>
      </c>
      <c r="F16" s="842">
        <v>110</v>
      </c>
      <c r="G16" s="565">
        <v>135.8</v>
      </c>
      <c r="H16" s="850">
        <v>135.8</v>
      </c>
      <c r="I16" s="771">
        <v>135.8</v>
      </c>
      <c r="J16" s="92">
        <v>10</v>
      </c>
      <c r="K16" s="36">
        <v>0</v>
      </c>
      <c r="L16" s="36">
        <v>23.454545454545467</v>
      </c>
      <c r="M16" s="85">
        <v>0</v>
      </c>
    </row>
    <row r="17" spans="1:13" ht="13.5" customHeight="1">
      <c r="A17" s="370"/>
      <c r="B17" s="371" t="s">
        <v>1025</v>
      </c>
      <c r="C17" s="560">
        <v>0.31</v>
      </c>
      <c r="D17" s="764">
        <v>100</v>
      </c>
      <c r="E17" s="567">
        <v>110</v>
      </c>
      <c r="F17" s="844">
        <v>110</v>
      </c>
      <c r="G17" s="567">
        <v>137.3</v>
      </c>
      <c r="H17" s="852">
        <v>137.3</v>
      </c>
      <c r="I17" s="773">
        <v>137.3</v>
      </c>
      <c r="J17" s="94">
        <v>10</v>
      </c>
      <c r="K17" s="38">
        <v>0</v>
      </c>
      <c r="L17" s="38">
        <v>24.818181818181827</v>
      </c>
      <c r="M17" s="87">
        <v>0</v>
      </c>
    </row>
    <row r="18" spans="1:13" ht="15" customHeight="1">
      <c r="A18" s="372"/>
      <c r="B18" s="371" t="s">
        <v>1026</v>
      </c>
      <c r="C18" s="560">
        <v>2.51</v>
      </c>
      <c r="D18" s="764">
        <v>100</v>
      </c>
      <c r="E18" s="567">
        <v>110</v>
      </c>
      <c r="F18" s="844">
        <v>110</v>
      </c>
      <c r="G18" s="567">
        <v>135.6</v>
      </c>
      <c r="H18" s="852">
        <v>135.6</v>
      </c>
      <c r="I18" s="773">
        <v>135.6</v>
      </c>
      <c r="J18" s="94">
        <v>10</v>
      </c>
      <c r="K18" s="38">
        <v>0</v>
      </c>
      <c r="L18" s="38">
        <v>23.272727272727266</v>
      </c>
      <c r="M18" s="87">
        <v>0</v>
      </c>
    </row>
    <row r="19" spans="1:13" ht="15" customHeight="1">
      <c r="A19" s="370">
        <v>1.2</v>
      </c>
      <c r="B19" s="367" t="s">
        <v>1028</v>
      </c>
      <c r="C19" s="558">
        <v>1.14</v>
      </c>
      <c r="D19" s="762">
        <v>104.4</v>
      </c>
      <c r="E19" s="565">
        <v>111.4</v>
      </c>
      <c r="F19" s="842">
        <v>111.4</v>
      </c>
      <c r="G19" s="565">
        <v>121.2</v>
      </c>
      <c r="H19" s="850">
        <v>121.2</v>
      </c>
      <c r="I19" s="771">
        <v>121.2</v>
      </c>
      <c r="J19" s="92">
        <v>6.704980842911866</v>
      </c>
      <c r="K19" s="36">
        <v>0</v>
      </c>
      <c r="L19" s="36">
        <v>8.797127468581678</v>
      </c>
      <c r="M19" s="85">
        <v>0</v>
      </c>
    </row>
    <row r="20" spans="1:13" ht="15" customHeight="1">
      <c r="A20" s="372"/>
      <c r="B20" s="371" t="s">
        <v>1025</v>
      </c>
      <c r="C20" s="560">
        <v>0.19</v>
      </c>
      <c r="D20" s="764">
        <v>106.4</v>
      </c>
      <c r="E20" s="567">
        <v>114.2</v>
      </c>
      <c r="F20" s="844">
        <v>114.2</v>
      </c>
      <c r="G20" s="567">
        <v>132.1</v>
      </c>
      <c r="H20" s="852">
        <v>132.1</v>
      </c>
      <c r="I20" s="773">
        <v>132.1</v>
      </c>
      <c r="J20" s="94">
        <v>7.330827067669162</v>
      </c>
      <c r="K20" s="38">
        <v>0</v>
      </c>
      <c r="L20" s="38">
        <v>15.674255691768806</v>
      </c>
      <c r="M20" s="87">
        <v>0</v>
      </c>
    </row>
    <row r="21" spans="1:13" ht="15" customHeight="1">
      <c r="A21" s="372"/>
      <c r="B21" s="371" t="s">
        <v>1026</v>
      </c>
      <c r="C21" s="560">
        <v>0.95</v>
      </c>
      <c r="D21" s="764">
        <v>104</v>
      </c>
      <c r="E21" s="567">
        <v>110.8</v>
      </c>
      <c r="F21" s="844">
        <v>110.8</v>
      </c>
      <c r="G21" s="567">
        <v>119</v>
      </c>
      <c r="H21" s="852">
        <v>119</v>
      </c>
      <c r="I21" s="773">
        <v>119</v>
      </c>
      <c r="J21" s="94">
        <v>6.538461538461533</v>
      </c>
      <c r="K21" s="38">
        <v>0</v>
      </c>
      <c r="L21" s="38">
        <v>7.400722021660641</v>
      </c>
      <c r="M21" s="87">
        <v>0</v>
      </c>
    </row>
    <row r="22" spans="1:13" ht="15" customHeight="1">
      <c r="A22" s="370">
        <v>1.3</v>
      </c>
      <c r="B22" s="367" t="s">
        <v>1029</v>
      </c>
      <c r="C22" s="558">
        <v>0.55</v>
      </c>
      <c r="D22" s="762">
        <v>110</v>
      </c>
      <c r="E22" s="565">
        <v>113.3</v>
      </c>
      <c r="F22" s="842">
        <v>113.3</v>
      </c>
      <c r="G22" s="565">
        <v>170.5</v>
      </c>
      <c r="H22" s="850">
        <v>170.5</v>
      </c>
      <c r="I22" s="771">
        <v>170.5</v>
      </c>
      <c r="J22" s="92">
        <v>3</v>
      </c>
      <c r="K22" s="36">
        <v>0</v>
      </c>
      <c r="L22" s="36">
        <v>50.48543689320388</v>
      </c>
      <c r="M22" s="85">
        <v>0</v>
      </c>
    </row>
    <row r="23" spans="1:13" ht="15" customHeight="1">
      <c r="A23" s="370"/>
      <c r="B23" s="371" t="s">
        <v>1025</v>
      </c>
      <c r="C23" s="560">
        <v>0.1</v>
      </c>
      <c r="D23" s="764">
        <v>112.6</v>
      </c>
      <c r="E23" s="567">
        <v>117.6</v>
      </c>
      <c r="F23" s="844">
        <v>117.6</v>
      </c>
      <c r="G23" s="567">
        <v>167.7</v>
      </c>
      <c r="H23" s="852">
        <v>167.7</v>
      </c>
      <c r="I23" s="773">
        <v>167.7</v>
      </c>
      <c r="J23" s="94">
        <v>4.440497335701593</v>
      </c>
      <c r="K23" s="38">
        <v>0</v>
      </c>
      <c r="L23" s="38">
        <v>42.602040816326536</v>
      </c>
      <c r="M23" s="87">
        <v>0</v>
      </c>
    </row>
    <row r="24" spans="1:13" ht="15" customHeight="1">
      <c r="A24" s="370"/>
      <c r="B24" s="371" t="s">
        <v>1026</v>
      </c>
      <c r="C24" s="560">
        <v>0.45</v>
      </c>
      <c r="D24" s="764">
        <v>109.4</v>
      </c>
      <c r="E24" s="567">
        <v>112.3</v>
      </c>
      <c r="F24" s="844">
        <v>112.3</v>
      </c>
      <c r="G24" s="567">
        <v>171.2</v>
      </c>
      <c r="H24" s="852">
        <v>171.2</v>
      </c>
      <c r="I24" s="773">
        <v>171.2</v>
      </c>
      <c r="J24" s="94">
        <v>2.650822669104187</v>
      </c>
      <c r="K24" s="38">
        <v>0</v>
      </c>
      <c r="L24" s="38">
        <v>52.44879786286731</v>
      </c>
      <c r="M24" s="87">
        <v>0</v>
      </c>
    </row>
    <row r="25" spans="1:13" s="106" customFormat="1" ht="15" customHeight="1">
      <c r="A25" s="370">
        <v>1.4</v>
      </c>
      <c r="B25" s="367" t="s">
        <v>1030</v>
      </c>
      <c r="C25" s="558">
        <v>4.01</v>
      </c>
      <c r="D25" s="762">
        <v>100</v>
      </c>
      <c r="E25" s="565">
        <v>111.4</v>
      </c>
      <c r="F25" s="842">
        <v>111.4</v>
      </c>
      <c r="G25" s="565">
        <v>121.8</v>
      </c>
      <c r="H25" s="850">
        <v>121.8</v>
      </c>
      <c r="I25" s="771">
        <v>121.8</v>
      </c>
      <c r="J25" s="92">
        <v>11.4</v>
      </c>
      <c r="K25" s="36">
        <v>0</v>
      </c>
      <c r="L25" s="36">
        <v>9.335727109515247</v>
      </c>
      <c r="M25" s="85">
        <v>0</v>
      </c>
    </row>
    <row r="26" spans="1:13" ht="15" customHeight="1">
      <c r="A26" s="372"/>
      <c r="B26" s="371" t="s">
        <v>1025</v>
      </c>
      <c r="C26" s="560">
        <v>0.17</v>
      </c>
      <c r="D26" s="764">
        <v>100</v>
      </c>
      <c r="E26" s="567">
        <v>109.9</v>
      </c>
      <c r="F26" s="844">
        <v>109.9</v>
      </c>
      <c r="G26" s="567">
        <v>127.5</v>
      </c>
      <c r="H26" s="852">
        <v>127.5</v>
      </c>
      <c r="I26" s="773">
        <v>127.5</v>
      </c>
      <c r="J26" s="94">
        <v>9.899999999999991</v>
      </c>
      <c r="K26" s="38">
        <v>0</v>
      </c>
      <c r="L26" s="38">
        <v>16.01455868971793</v>
      </c>
      <c r="M26" s="87">
        <v>0</v>
      </c>
    </row>
    <row r="27" spans="1:15" ht="15" customHeight="1">
      <c r="A27" s="372"/>
      <c r="B27" s="371" t="s">
        <v>1026</v>
      </c>
      <c r="C27" s="560">
        <v>3.84</v>
      </c>
      <c r="D27" s="764">
        <v>100</v>
      </c>
      <c r="E27" s="567">
        <v>111.5</v>
      </c>
      <c r="F27" s="844">
        <v>111.5</v>
      </c>
      <c r="G27" s="567">
        <v>121.5</v>
      </c>
      <c r="H27" s="852">
        <v>121.5</v>
      </c>
      <c r="I27" s="773">
        <v>121.5</v>
      </c>
      <c r="J27" s="94">
        <v>11.5</v>
      </c>
      <c r="K27" s="38">
        <v>0</v>
      </c>
      <c r="L27" s="38">
        <v>8.968609865470853</v>
      </c>
      <c r="M27" s="87">
        <v>0</v>
      </c>
      <c r="O27" s="375"/>
    </row>
    <row r="28" spans="1:13" s="106" customFormat="1" ht="15" customHeight="1">
      <c r="A28" s="370">
        <v>1.5</v>
      </c>
      <c r="B28" s="367" t="s">
        <v>1031</v>
      </c>
      <c r="C28" s="558">
        <v>10.55</v>
      </c>
      <c r="D28" s="762">
        <v>100</v>
      </c>
      <c r="E28" s="565">
        <v>107</v>
      </c>
      <c r="F28" s="842">
        <v>107</v>
      </c>
      <c r="G28" s="565">
        <v>122.8</v>
      </c>
      <c r="H28" s="850">
        <v>122.8</v>
      </c>
      <c r="I28" s="771">
        <v>122.8</v>
      </c>
      <c r="J28" s="92">
        <v>7</v>
      </c>
      <c r="K28" s="36">
        <v>0</v>
      </c>
      <c r="L28" s="36">
        <v>14.766355140186917</v>
      </c>
      <c r="M28" s="85">
        <v>0</v>
      </c>
    </row>
    <row r="29" spans="1:13" ht="15" customHeight="1">
      <c r="A29" s="372"/>
      <c r="B29" s="371" t="s">
        <v>1025</v>
      </c>
      <c r="C29" s="560">
        <v>6.8</v>
      </c>
      <c r="D29" s="764">
        <v>100</v>
      </c>
      <c r="E29" s="567">
        <v>106.5</v>
      </c>
      <c r="F29" s="844">
        <v>106.5</v>
      </c>
      <c r="G29" s="567">
        <v>125.7</v>
      </c>
      <c r="H29" s="852">
        <v>125.7</v>
      </c>
      <c r="I29" s="773">
        <v>125.7</v>
      </c>
      <c r="J29" s="94">
        <v>6.5</v>
      </c>
      <c r="K29" s="38">
        <v>0</v>
      </c>
      <c r="L29" s="38">
        <v>18.02816901408451</v>
      </c>
      <c r="M29" s="87">
        <v>0</v>
      </c>
    </row>
    <row r="30" spans="1:13" ht="15" customHeight="1">
      <c r="A30" s="372"/>
      <c r="B30" s="371" t="s">
        <v>1026</v>
      </c>
      <c r="C30" s="560">
        <v>3.75</v>
      </c>
      <c r="D30" s="764">
        <v>100</v>
      </c>
      <c r="E30" s="567">
        <v>108</v>
      </c>
      <c r="F30" s="844">
        <v>108</v>
      </c>
      <c r="G30" s="567">
        <v>117.6</v>
      </c>
      <c r="H30" s="852">
        <v>117.6</v>
      </c>
      <c r="I30" s="773">
        <v>117.6</v>
      </c>
      <c r="J30" s="94">
        <v>8</v>
      </c>
      <c r="K30" s="38">
        <v>0</v>
      </c>
      <c r="L30" s="38">
        <v>8.888888888888886</v>
      </c>
      <c r="M30" s="87">
        <v>0</v>
      </c>
    </row>
    <row r="31" spans="1:13" s="106" customFormat="1" ht="15" customHeight="1">
      <c r="A31" s="370">
        <v>1.6</v>
      </c>
      <c r="B31" s="367" t="s">
        <v>1032</v>
      </c>
      <c r="C31" s="558">
        <v>7.9</v>
      </c>
      <c r="D31" s="762">
        <v>100</v>
      </c>
      <c r="E31" s="565">
        <v>101.3</v>
      </c>
      <c r="F31" s="842">
        <v>101.3</v>
      </c>
      <c r="G31" s="565">
        <v>99.8</v>
      </c>
      <c r="H31" s="850">
        <v>99.8</v>
      </c>
      <c r="I31" s="771">
        <v>99.8</v>
      </c>
      <c r="J31" s="92">
        <v>1.299999999999983</v>
      </c>
      <c r="K31" s="36">
        <v>0</v>
      </c>
      <c r="L31" s="36">
        <v>-1.4807502467917004</v>
      </c>
      <c r="M31" s="85">
        <v>0</v>
      </c>
    </row>
    <row r="32" spans="1:13" ht="15" customHeight="1">
      <c r="A32" s="372"/>
      <c r="B32" s="371" t="s">
        <v>1025</v>
      </c>
      <c r="C32" s="560">
        <v>2.24</v>
      </c>
      <c r="D32" s="764">
        <v>100</v>
      </c>
      <c r="E32" s="567">
        <v>101.5</v>
      </c>
      <c r="F32" s="844">
        <v>101.5</v>
      </c>
      <c r="G32" s="567">
        <v>100.6</v>
      </c>
      <c r="H32" s="852">
        <v>100.6</v>
      </c>
      <c r="I32" s="773">
        <v>100.6</v>
      </c>
      <c r="J32" s="94">
        <v>1.4999999999999858</v>
      </c>
      <c r="K32" s="38">
        <v>0</v>
      </c>
      <c r="L32" s="38">
        <v>-0.8866995073891673</v>
      </c>
      <c r="M32" s="87">
        <v>0</v>
      </c>
    </row>
    <row r="33" spans="1:13" ht="15" customHeight="1">
      <c r="A33" s="372"/>
      <c r="B33" s="371" t="s">
        <v>1026</v>
      </c>
      <c r="C33" s="560">
        <v>5.66</v>
      </c>
      <c r="D33" s="764">
        <v>100</v>
      </c>
      <c r="E33" s="567">
        <v>101.3</v>
      </c>
      <c r="F33" s="844">
        <v>101.3</v>
      </c>
      <c r="G33" s="567">
        <v>99.5</v>
      </c>
      <c r="H33" s="852">
        <v>99.5</v>
      </c>
      <c r="I33" s="773">
        <v>99.5</v>
      </c>
      <c r="J33" s="94">
        <v>1.299999999999983</v>
      </c>
      <c r="K33" s="38">
        <v>0</v>
      </c>
      <c r="L33" s="38">
        <v>-1.7769002961500462</v>
      </c>
      <c r="M33" s="87">
        <v>0</v>
      </c>
    </row>
    <row r="34" spans="1:13" ht="6" customHeight="1">
      <c r="A34" s="372"/>
      <c r="B34" s="116"/>
      <c r="C34" s="560"/>
      <c r="D34" s="764"/>
      <c r="E34" s="567"/>
      <c r="F34" s="844"/>
      <c r="G34" s="567"/>
      <c r="H34" s="852"/>
      <c r="I34" s="773"/>
      <c r="J34" s="94"/>
      <c r="K34" s="38"/>
      <c r="L34" s="38"/>
      <c r="M34" s="87"/>
    </row>
    <row r="35" spans="1:13" ht="12.75">
      <c r="A35" s="376">
        <v>2</v>
      </c>
      <c r="B35" s="377" t="s">
        <v>1033</v>
      </c>
      <c r="C35" s="562">
        <v>73.03</v>
      </c>
      <c r="D35" s="766">
        <v>106.5</v>
      </c>
      <c r="E35" s="569">
        <v>117.8</v>
      </c>
      <c r="F35" s="846">
        <v>121.2</v>
      </c>
      <c r="G35" s="569">
        <v>127.7</v>
      </c>
      <c r="H35" s="854">
        <v>128</v>
      </c>
      <c r="I35" s="775">
        <v>128.3</v>
      </c>
      <c r="J35" s="96">
        <v>13.802816901408448</v>
      </c>
      <c r="K35" s="40">
        <v>2.8862478777589047</v>
      </c>
      <c r="L35" s="40">
        <v>5.858085808580867</v>
      </c>
      <c r="M35" s="89">
        <v>0.2343750000000142</v>
      </c>
    </row>
    <row r="36" spans="1:13" ht="9.75" customHeight="1">
      <c r="A36" s="372"/>
      <c r="B36" s="116"/>
      <c r="C36" s="560"/>
      <c r="D36" s="764"/>
      <c r="E36" s="567"/>
      <c r="F36" s="844"/>
      <c r="G36" s="567"/>
      <c r="H36" s="852"/>
      <c r="I36" s="773"/>
      <c r="J36" s="94"/>
      <c r="K36" s="38"/>
      <c r="L36" s="38"/>
      <c r="M36" s="87"/>
    </row>
    <row r="37" spans="1:13" ht="12.75">
      <c r="A37" s="370">
        <v>2.1</v>
      </c>
      <c r="B37" s="378" t="s">
        <v>1034</v>
      </c>
      <c r="C37" s="558">
        <v>39.49</v>
      </c>
      <c r="D37" s="762">
        <v>107.1</v>
      </c>
      <c r="E37" s="565">
        <v>119.1</v>
      </c>
      <c r="F37" s="842">
        <v>118.8</v>
      </c>
      <c r="G37" s="565">
        <v>126.1</v>
      </c>
      <c r="H37" s="850">
        <v>126.3</v>
      </c>
      <c r="I37" s="771">
        <v>126.3</v>
      </c>
      <c r="J37" s="92">
        <v>10.924369747899163</v>
      </c>
      <c r="K37" s="36">
        <v>-0.25188916876574297</v>
      </c>
      <c r="L37" s="36">
        <v>6.313131313131322</v>
      </c>
      <c r="M37" s="85">
        <v>0</v>
      </c>
    </row>
    <row r="38" spans="1:13" ht="12.75">
      <c r="A38" s="372"/>
      <c r="B38" s="116" t="s">
        <v>1035</v>
      </c>
      <c r="C38" s="560">
        <v>20.49</v>
      </c>
      <c r="D38" s="764">
        <v>105.5</v>
      </c>
      <c r="E38" s="567">
        <v>117.5</v>
      </c>
      <c r="F38" s="844">
        <v>117.1</v>
      </c>
      <c r="G38" s="567">
        <v>124.6</v>
      </c>
      <c r="H38" s="852">
        <v>124.8</v>
      </c>
      <c r="I38" s="773">
        <v>124.8</v>
      </c>
      <c r="J38" s="94">
        <v>10.99526066350711</v>
      </c>
      <c r="K38" s="38">
        <v>-0.340425531914903</v>
      </c>
      <c r="L38" s="38">
        <v>6.5755764304013695</v>
      </c>
      <c r="M38" s="87">
        <v>0</v>
      </c>
    </row>
    <row r="39" spans="1:13" ht="12.75">
      <c r="A39" s="372"/>
      <c r="B39" s="116" t="s">
        <v>1036</v>
      </c>
      <c r="C39" s="560">
        <v>19</v>
      </c>
      <c r="D39" s="764">
        <v>108.8</v>
      </c>
      <c r="E39" s="567">
        <v>120.8</v>
      </c>
      <c r="F39" s="844">
        <v>120.6</v>
      </c>
      <c r="G39" s="567">
        <v>127.8</v>
      </c>
      <c r="H39" s="852">
        <v>128</v>
      </c>
      <c r="I39" s="773">
        <v>128</v>
      </c>
      <c r="J39" s="94">
        <v>10.845588235294116</v>
      </c>
      <c r="K39" s="38">
        <v>-0.16556291390729427</v>
      </c>
      <c r="L39" s="38">
        <v>6.135986733001658</v>
      </c>
      <c r="M39" s="87">
        <v>0</v>
      </c>
    </row>
    <row r="40" spans="1:13" ht="12.75">
      <c r="A40" s="370">
        <v>2.2</v>
      </c>
      <c r="B40" s="378" t="s">
        <v>1037</v>
      </c>
      <c r="C40" s="558">
        <v>25.25</v>
      </c>
      <c r="D40" s="762">
        <v>107</v>
      </c>
      <c r="E40" s="565">
        <v>119.1</v>
      </c>
      <c r="F40" s="842">
        <v>127.5</v>
      </c>
      <c r="G40" s="565">
        <v>132.9</v>
      </c>
      <c r="H40" s="850">
        <v>133.4</v>
      </c>
      <c r="I40" s="771">
        <v>133.4</v>
      </c>
      <c r="J40" s="92">
        <v>19.1588785046729</v>
      </c>
      <c r="K40" s="36">
        <v>7.052896725440803</v>
      </c>
      <c r="L40" s="36">
        <v>4.627450980392169</v>
      </c>
      <c r="M40" s="85">
        <v>0</v>
      </c>
    </row>
    <row r="41" spans="1:13" ht="12.75">
      <c r="A41" s="372"/>
      <c r="B41" s="116" t="s">
        <v>1038</v>
      </c>
      <c r="C41" s="560">
        <v>6.31</v>
      </c>
      <c r="D41" s="764">
        <v>104.3</v>
      </c>
      <c r="E41" s="567">
        <v>112</v>
      </c>
      <c r="F41" s="844">
        <v>122</v>
      </c>
      <c r="G41" s="567">
        <v>123.4</v>
      </c>
      <c r="H41" s="852">
        <v>123.7</v>
      </c>
      <c r="I41" s="773">
        <v>123.8</v>
      </c>
      <c r="J41" s="94">
        <v>16.970278044103566</v>
      </c>
      <c r="K41" s="38">
        <v>8.928571428571416</v>
      </c>
      <c r="L41" s="38">
        <v>1.4754098360655803</v>
      </c>
      <c r="M41" s="87">
        <v>0.0808407437348393</v>
      </c>
    </row>
    <row r="42" spans="1:13" ht="12.75">
      <c r="A42" s="372"/>
      <c r="B42" s="116" t="s">
        <v>1039</v>
      </c>
      <c r="C42" s="560">
        <v>6.31</v>
      </c>
      <c r="D42" s="764">
        <v>106.4</v>
      </c>
      <c r="E42" s="567">
        <v>117.1</v>
      </c>
      <c r="F42" s="844">
        <v>125.8</v>
      </c>
      <c r="G42" s="567">
        <v>130.4</v>
      </c>
      <c r="H42" s="852">
        <v>131</v>
      </c>
      <c r="I42" s="773">
        <v>131</v>
      </c>
      <c r="J42" s="94">
        <v>18.233082706766908</v>
      </c>
      <c r="K42" s="38">
        <v>7.429547395388568</v>
      </c>
      <c r="L42" s="38">
        <v>4.133545310015904</v>
      </c>
      <c r="M42" s="87">
        <v>0</v>
      </c>
    </row>
    <row r="43" spans="1:13" ht="12.75">
      <c r="A43" s="372"/>
      <c r="B43" s="116" t="s">
        <v>1040</v>
      </c>
      <c r="C43" s="560">
        <v>6.31</v>
      </c>
      <c r="D43" s="764">
        <v>108.2</v>
      </c>
      <c r="E43" s="567">
        <v>122.3</v>
      </c>
      <c r="F43" s="844">
        <v>126.8</v>
      </c>
      <c r="G43" s="567">
        <v>134.4</v>
      </c>
      <c r="H43" s="852">
        <v>135.4</v>
      </c>
      <c r="I43" s="773">
        <v>135.4</v>
      </c>
      <c r="J43" s="94">
        <v>17.190388170055442</v>
      </c>
      <c r="K43" s="38">
        <v>3.6794766966475834</v>
      </c>
      <c r="L43" s="38">
        <v>6.782334384858046</v>
      </c>
      <c r="M43" s="87">
        <v>0</v>
      </c>
    </row>
    <row r="44" spans="1:13" ht="12.75">
      <c r="A44" s="372"/>
      <c r="B44" s="116" t="s">
        <v>1041</v>
      </c>
      <c r="C44" s="560">
        <v>6.32</v>
      </c>
      <c r="D44" s="764">
        <v>109</v>
      </c>
      <c r="E44" s="567">
        <v>125.3</v>
      </c>
      <c r="F44" s="844">
        <v>135.5</v>
      </c>
      <c r="G44" s="567">
        <v>143.3</v>
      </c>
      <c r="H44" s="852">
        <v>143.5</v>
      </c>
      <c r="I44" s="773">
        <v>143.5</v>
      </c>
      <c r="J44" s="94">
        <v>24.31192660550458</v>
      </c>
      <c r="K44" s="38">
        <v>8.140462889066242</v>
      </c>
      <c r="L44" s="38">
        <v>5.904059040590411</v>
      </c>
      <c r="M44" s="87">
        <v>0</v>
      </c>
    </row>
    <row r="45" spans="1:13" ht="12.75">
      <c r="A45" s="370">
        <v>2.3</v>
      </c>
      <c r="B45" s="378" t="s">
        <v>1042</v>
      </c>
      <c r="C45" s="558">
        <v>8.29</v>
      </c>
      <c r="D45" s="762">
        <v>102.1</v>
      </c>
      <c r="E45" s="565">
        <v>107.9</v>
      </c>
      <c r="F45" s="842">
        <v>113.8</v>
      </c>
      <c r="G45" s="565">
        <v>119.6</v>
      </c>
      <c r="H45" s="850">
        <v>119.8</v>
      </c>
      <c r="I45" s="771">
        <v>121.9</v>
      </c>
      <c r="J45" s="92">
        <v>11.459353574926553</v>
      </c>
      <c r="K45" s="36">
        <v>5.468025949953656</v>
      </c>
      <c r="L45" s="36">
        <v>7.117750439367313</v>
      </c>
      <c r="M45" s="85">
        <v>1.7529215358931651</v>
      </c>
    </row>
    <row r="46" spans="1:13" ht="12.75">
      <c r="A46" s="372"/>
      <c r="B46" s="378" t="s">
        <v>1043</v>
      </c>
      <c r="C46" s="558">
        <v>2.76</v>
      </c>
      <c r="D46" s="762">
        <v>103.5</v>
      </c>
      <c r="E46" s="565">
        <v>108.9</v>
      </c>
      <c r="F46" s="842">
        <v>114.9</v>
      </c>
      <c r="G46" s="565">
        <v>119</v>
      </c>
      <c r="H46" s="850">
        <v>119</v>
      </c>
      <c r="I46" s="771">
        <v>121.2</v>
      </c>
      <c r="J46" s="92">
        <v>11.014492753623188</v>
      </c>
      <c r="K46" s="36">
        <v>5.509641873278227</v>
      </c>
      <c r="L46" s="36">
        <v>5.483028720626621</v>
      </c>
      <c r="M46" s="85">
        <v>1.8487394957983128</v>
      </c>
    </row>
    <row r="47" spans="1:13" ht="12.75">
      <c r="A47" s="372"/>
      <c r="B47" s="116" t="s">
        <v>1039</v>
      </c>
      <c r="C47" s="560">
        <v>1.38</v>
      </c>
      <c r="D47" s="764">
        <v>103.7</v>
      </c>
      <c r="E47" s="567">
        <v>109.1</v>
      </c>
      <c r="F47" s="844">
        <v>113.3</v>
      </c>
      <c r="G47" s="567">
        <v>117.8</v>
      </c>
      <c r="H47" s="852">
        <v>117.8</v>
      </c>
      <c r="I47" s="773">
        <v>119.6</v>
      </c>
      <c r="J47" s="94">
        <v>9.257473481195746</v>
      </c>
      <c r="K47" s="38">
        <v>3.8496791934005614</v>
      </c>
      <c r="L47" s="38">
        <v>5.560458958517202</v>
      </c>
      <c r="M47" s="87">
        <v>1.5280135823429646</v>
      </c>
    </row>
    <row r="48" spans="1:13" ht="12.75">
      <c r="A48" s="372"/>
      <c r="B48" s="116" t="s">
        <v>1041</v>
      </c>
      <c r="C48" s="560">
        <v>1.38</v>
      </c>
      <c r="D48" s="764">
        <v>103.3</v>
      </c>
      <c r="E48" s="567">
        <v>108.7</v>
      </c>
      <c r="F48" s="844">
        <v>116.4</v>
      </c>
      <c r="G48" s="567">
        <v>120.2</v>
      </c>
      <c r="H48" s="852">
        <v>120.2</v>
      </c>
      <c r="I48" s="773">
        <v>122.7</v>
      </c>
      <c r="J48" s="94">
        <v>12.681510164569218</v>
      </c>
      <c r="K48" s="38">
        <v>7.083716651333958</v>
      </c>
      <c r="L48" s="38">
        <v>5.412371134020617</v>
      </c>
      <c r="M48" s="87">
        <v>2.0798668885191347</v>
      </c>
    </row>
    <row r="49" spans="1:13" ht="12.75">
      <c r="A49" s="372"/>
      <c r="B49" s="378" t="s">
        <v>1044</v>
      </c>
      <c r="C49" s="558">
        <v>2.76</v>
      </c>
      <c r="D49" s="762">
        <v>102</v>
      </c>
      <c r="E49" s="565">
        <v>106.1</v>
      </c>
      <c r="F49" s="842">
        <v>111.4</v>
      </c>
      <c r="G49" s="565">
        <v>114.2</v>
      </c>
      <c r="H49" s="850">
        <v>114.2</v>
      </c>
      <c r="I49" s="771">
        <v>116.9</v>
      </c>
      <c r="J49" s="92">
        <v>9.215686274509821</v>
      </c>
      <c r="K49" s="36">
        <v>4.995287464656002</v>
      </c>
      <c r="L49" s="36">
        <v>4.937163375224401</v>
      </c>
      <c r="M49" s="85">
        <v>2.3642732049036823</v>
      </c>
    </row>
    <row r="50" spans="1:13" ht="12.75">
      <c r="A50" s="372"/>
      <c r="B50" s="116" t="s">
        <v>1039</v>
      </c>
      <c r="C50" s="560">
        <v>1.38</v>
      </c>
      <c r="D50" s="764">
        <v>102.6</v>
      </c>
      <c r="E50" s="567">
        <v>107.3</v>
      </c>
      <c r="F50" s="844">
        <v>110.8</v>
      </c>
      <c r="G50" s="567">
        <v>113.9</v>
      </c>
      <c r="H50" s="852">
        <v>113.9</v>
      </c>
      <c r="I50" s="773">
        <v>116</v>
      </c>
      <c r="J50" s="94">
        <v>7.992202729044834</v>
      </c>
      <c r="K50" s="38">
        <v>3.2618825722273925</v>
      </c>
      <c r="L50" s="38">
        <v>4.693140794223822</v>
      </c>
      <c r="M50" s="87">
        <v>1.8437225636523351</v>
      </c>
    </row>
    <row r="51" spans="1:13" ht="12.75">
      <c r="A51" s="372"/>
      <c r="B51" s="116" t="s">
        <v>1041</v>
      </c>
      <c r="C51" s="560">
        <v>1.38</v>
      </c>
      <c r="D51" s="764">
        <v>101.3</v>
      </c>
      <c r="E51" s="567">
        <v>105</v>
      </c>
      <c r="F51" s="844">
        <v>111.9</v>
      </c>
      <c r="G51" s="567">
        <v>114.4</v>
      </c>
      <c r="H51" s="852">
        <v>114.4</v>
      </c>
      <c r="I51" s="773">
        <v>117.8</v>
      </c>
      <c r="J51" s="94">
        <v>10.463968410661423</v>
      </c>
      <c r="K51" s="38">
        <v>6.571428571428584</v>
      </c>
      <c r="L51" s="38">
        <v>5.272564789991051</v>
      </c>
      <c r="M51" s="87">
        <v>2.972027972027959</v>
      </c>
    </row>
    <row r="52" spans="1:13" ht="12.75">
      <c r="A52" s="372"/>
      <c r="B52" s="378" t="s">
        <v>1045</v>
      </c>
      <c r="C52" s="558">
        <v>2.77</v>
      </c>
      <c r="D52" s="762">
        <v>100.7</v>
      </c>
      <c r="E52" s="565">
        <v>108.8</v>
      </c>
      <c r="F52" s="842">
        <v>115.1</v>
      </c>
      <c r="G52" s="565">
        <v>125.6</v>
      </c>
      <c r="H52" s="850">
        <v>126.4</v>
      </c>
      <c r="I52" s="771">
        <v>127.6</v>
      </c>
      <c r="J52" s="92">
        <v>14.299900695134056</v>
      </c>
      <c r="K52" s="36">
        <v>5.79044117647058</v>
      </c>
      <c r="L52" s="36">
        <v>10.860121633362297</v>
      </c>
      <c r="M52" s="85">
        <v>0.9493670886075734</v>
      </c>
    </row>
    <row r="53" spans="1:13" ht="12.75">
      <c r="A53" s="372"/>
      <c r="B53" s="116" t="s">
        <v>1035</v>
      </c>
      <c r="C53" s="560">
        <v>1.38</v>
      </c>
      <c r="D53" s="764">
        <v>100.3</v>
      </c>
      <c r="E53" s="567">
        <v>108.2</v>
      </c>
      <c r="F53" s="844">
        <v>115.2</v>
      </c>
      <c r="G53" s="567">
        <v>121.8</v>
      </c>
      <c r="H53" s="852">
        <v>125.4</v>
      </c>
      <c r="I53" s="773">
        <v>126.7</v>
      </c>
      <c r="J53" s="94">
        <v>14.855433698903298</v>
      </c>
      <c r="K53" s="38">
        <v>6.469500924214415</v>
      </c>
      <c r="L53" s="38">
        <v>9.982638888888886</v>
      </c>
      <c r="M53" s="87">
        <v>1.036682615629985</v>
      </c>
    </row>
    <row r="54" spans="1:13" ht="13.5" thickBot="1">
      <c r="A54" s="379"/>
      <c r="B54" s="119" t="s">
        <v>1036</v>
      </c>
      <c r="C54" s="563">
        <v>1.39</v>
      </c>
      <c r="D54" s="767">
        <v>101.1</v>
      </c>
      <c r="E54" s="570">
        <v>109.3</v>
      </c>
      <c r="F54" s="847">
        <v>114.9</v>
      </c>
      <c r="G54" s="570">
        <v>129.4</v>
      </c>
      <c r="H54" s="855">
        <v>127.4</v>
      </c>
      <c r="I54" s="776">
        <v>128.6</v>
      </c>
      <c r="J54" s="97">
        <v>13.649851632047486</v>
      </c>
      <c r="K54" s="90">
        <v>5.123513266239726</v>
      </c>
      <c r="L54" s="90">
        <v>11.923411662315047</v>
      </c>
      <c r="M54" s="91">
        <v>0.9419152276294938</v>
      </c>
    </row>
    <row r="55" spans="2:3" ht="12.75">
      <c r="B55" s="440" t="s">
        <v>1046</v>
      </c>
      <c r="C55" s="1355"/>
    </row>
  </sheetData>
  <sheetProtection/>
  <mergeCells count="13">
    <mergeCell ref="L6:L7"/>
    <mergeCell ref="M6:M7"/>
    <mergeCell ref="E5:F5"/>
    <mergeCell ref="A1:M1"/>
    <mergeCell ref="A2:M2"/>
    <mergeCell ref="A3:M3"/>
    <mergeCell ref="A4:M4"/>
    <mergeCell ref="G5:I5"/>
    <mergeCell ref="A5:A6"/>
    <mergeCell ref="B5:B6"/>
    <mergeCell ref="J5:M5"/>
    <mergeCell ref="J6:J7"/>
    <mergeCell ref="K6:K7"/>
  </mergeCells>
  <printOptions/>
  <pageMargins left="0.4" right="0.36" top="1" bottom="1" header="0.5" footer="0.5"/>
  <pageSetup fitToHeight="1" fitToWidth="1" horizontalDpi="300" verticalDpi="300" orientation="portrait" paperSize="9" scale="80" r:id="rId1"/>
</worksheet>
</file>

<file path=xl/worksheets/sheet29.xml><?xml version="1.0" encoding="utf-8"?>
<worksheet xmlns="http://schemas.openxmlformats.org/spreadsheetml/2006/main" xmlns:r="http://schemas.openxmlformats.org/officeDocument/2006/relationships">
  <sheetPr>
    <pageSetUpPr fitToPage="1"/>
  </sheetPr>
  <dimension ref="A1:T49"/>
  <sheetViews>
    <sheetView zoomScalePageLayoutView="0" workbookViewId="0" topLeftCell="A1">
      <selection activeCell="A1" sqref="A1:IV1"/>
    </sheetView>
  </sheetViews>
  <sheetFormatPr defaultColWidth="11.00390625" defaultRowHeight="12.75"/>
  <cols>
    <col min="1" max="1" width="34.28125" style="20" customWidth="1"/>
    <col min="2" max="2" width="9.7109375" style="20" customWidth="1"/>
    <col min="3" max="4" width="9.8515625" style="20" customWidth="1"/>
    <col min="5" max="5" width="9.140625" style="20" customWidth="1"/>
    <col min="6" max="6" width="9.8515625" style="20" customWidth="1"/>
    <col min="7" max="16384" width="11.00390625" style="20" customWidth="1"/>
  </cols>
  <sheetData>
    <row r="1" spans="1:6" ht="12.75">
      <c r="A1" s="1594" t="s">
        <v>273</v>
      </c>
      <c r="B1" s="1594"/>
      <c r="C1" s="1594"/>
      <c r="D1" s="1594"/>
      <c r="E1" s="1594"/>
      <c r="F1" s="1594"/>
    </row>
    <row r="2" spans="1:6" s="385" customFormat="1" ht="20.25" customHeight="1">
      <c r="A2" s="1751" t="s">
        <v>1279</v>
      </c>
      <c r="B2" s="1751"/>
      <c r="C2" s="1751"/>
      <c r="D2" s="1751"/>
      <c r="E2" s="1751"/>
      <c r="F2" s="1751"/>
    </row>
    <row r="3" spans="1:20" s="387" customFormat="1" ht="15" customHeight="1">
      <c r="A3" s="1580" t="s">
        <v>1049</v>
      </c>
      <c r="B3" s="1580"/>
      <c r="C3" s="1580"/>
      <c r="D3" s="1580"/>
      <c r="E3" s="1580"/>
      <c r="F3" s="1580"/>
      <c r="G3" s="386"/>
      <c r="H3" s="386"/>
      <c r="I3" s="386"/>
      <c r="J3" s="386"/>
      <c r="K3" s="386"/>
      <c r="L3" s="386"/>
      <c r="M3" s="386"/>
      <c r="N3" s="386"/>
      <c r="O3" s="386"/>
      <c r="P3" s="386"/>
      <c r="Q3" s="386"/>
      <c r="R3" s="386"/>
      <c r="S3" s="386"/>
      <c r="T3" s="386"/>
    </row>
    <row r="4" spans="1:6" s="388" customFormat="1" ht="16.5" customHeight="1">
      <c r="A4" s="1637" t="s">
        <v>342</v>
      </c>
      <c r="B4" s="1637"/>
      <c r="C4" s="1637"/>
      <c r="D4" s="1637"/>
      <c r="E4" s="1637"/>
      <c r="F4" s="1637"/>
    </row>
    <row r="5" spans="1:6" ht="12" customHeight="1" thickBot="1">
      <c r="A5" s="389"/>
      <c r="B5" s="389"/>
      <c r="C5" s="389"/>
      <c r="D5" s="389"/>
      <c r="E5" s="389"/>
      <c r="F5" s="390" t="s">
        <v>785</v>
      </c>
    </row>
    <row r="6" spans="1:6" s="391" customFormat="1" ht="12" customHeight="1">
      <c r="A6" s="583"/>
      <c r="B6" s="1746" t="s">
        <v>763</v>
      </c>
      <c r="C6" s="1747"/>
      <c r="D6" s="1748"/>
      <c r="E6" s="1749" t="s">
        <v>1112</v>
      </c>
      <c r="F6" s="1750"/>
    </row>
    <row r="7" spans="1:6" s="393" customFormat="1" ht="12" customHeight="1">
      <c r="A7" s="584" t="s">
        <v>1050</v>
      </c>
      <c r="B7" s="591" t="s">
        <v>758</v>
      </c>
      <c r="C7" s="392" t="s">
        <v>759</v>
      </c>
      <c r="D7" s="571" t="s">
        <v>1284</v>
      </c>
      <c r="E7" s="392" t="s">
        <v>759</v>
      </c>
      <c r="F7" s="571" t="s">
        <v>1284</v>
      </c>
    </row>
    <row r="8" spans="1:9" s="21" customFormat="1" ht="14.25" customHeight="1">
      <c r="A8" s="585" t="s">
        <v>1051</v>
      </c>
      <c r="B8" s="592">
        <v>78542.7</v>
      </c>
      <c r="C8" s="394">
        <v>88626.2</v>
      </c>
      <c r="D8" s="593">
        <v>111003.8</v>
      </c>
      <c r="E8" s="395">
        <v>12.838239581781629</v>
      </c>
      <c r="F8" s="572">
        <v>25.2494183435598</v>
      </c>
      <c r="H8" s="315"/>
      <c r="I8" s="315"/>
    </row>
    <row r="9" spans="1:9" s="31" customFormat="1" ht="12" customHeight="1">
      <c r="A9" s="586" t="s">
        <v>1052</v>
      </c>
      <c r="B9" s="594">
        <v>52463.8</v>
      </c>
      <c r="C9" s="396">
        <v>59385.5</v>
      </c>
      <c r="D9" s="595">
        <v>70698.6</v>
      </c>
      <c r="E9" s="398">
        <v>13.193287562090426</v>
      </c>
      <c r="F9" s="573">
        <v>19.05027321484202</v>
      </c>
      <c r="H9" s="315"/>
      <c r="I9" s="315"/>
    </row>
    <row r="10" spans="1:9" s="31" customFormat="1" ht="12.75" customHeight="1">
      <c r="A10" s="586" t="s">
        <v>1053</v>
      </c>
      <c r="B10" s="594">
        <v>13279.3</v>
      </c>
      <c r="C10" s="396">
        <v>18055.3</v>
      </c>
      <c r="D10" s="595">
        <v>26978.4</v>
      </c>
      <c r="E10" s="398">
        <v>35.96575120676542</v>
      </c>
      <c r="F10" s="573">
        <v>49.42094565030766</v>
      </c>
      <c r="H10" s="315"/>
      <c r="I10" s="315"/>
    </row>
    <row r="11" spans="1:9" s="401" customFormat="1" ht="11.25" customHeight="1">
      <c r="A11" s="587" t="s">
        <v>1054</v>
      </c>
      <c r="B11" s="596">
        <v>12759.3</v>
      </c>
      <c r="C11" s="399">
        <v>15083.3</v>
      </c>
      <c r="D11" s="597">
        <v>23940.3</v>
      </c>
      <c r="E11" s="400">
        <v>18.214165353898725</v>
      </c>
      <c r="F11" s="574">
        <v>58.72057175816964</v>
      </c>
      <c r="H11" s="315"/>
      <c r="I11" s="315"/>
    </row>
    <row r="12" spans="1:9" s="401" customFormat="1" ht="14.25" customHeight="1">
      <c r="A12" s="587" t="s">
        <v>1055</v>
      </c>
      <c r="B12" s="596">
        <v>520</v>
      </c>
      <c r="C12" s="399">
        <v>2972</v>
      </c>
      <c r="D12" s="597">
        <v>3038.1</v>
      </c>
      <c r="E12" s="397">
        <v>471.53846153846155</v>
      </c>
      <c r="F12" s="575">
        <v>2.22409152086137</v>
      </c>
      <c r="H12" s="315"/>
      <c r="I12" s="315"/>
    </row>
    <row r="13" spans="1:9" s="401" customFormat="1" ht="14.25" customHeight="1">
      <c r="A13" s="586" t="s">
        <v>1056</v>
      </c>
      <c r="B13" s="596">
        <v>10492.9</v>
      </c>
      <c r="C13" s="399">
        <v>9066</v>
      </c>
      <c r="D13" s="597">
        <v>11207.4</v>
      </c>
      <c r="E13" s="400">
        <v>-13.598719133890533</v>
      </c>
      <c r="F13" s="574">
        <v>23.62011912640635</v>
      </c>
      <c r="H13" s="315"/>
      <c r="I13" s="315"/>
    </row>
    <row r="14" spans="1:9" s="31" customFormat="1" ht="18" customHeight="1">
      <c r="A14" s="588" t="s">
        <v>1057</v>
      </c>
      <c r="B14" s="598">
        <v>2306.7</v>
      </c>
      <c r="C14" s="402">
        <v>2119.4</v>
      </c>
      <c r="D14" s="599">
        <v>2119.4</v>
      </c>
      <c r="E14" s="403">
        <v>-8.119824858022271</v>
      </c>
      <c r="F14" s="576">
        <v>0</v>
      </c>
      <c r="H14" s="315"/>
      <c r="I14" s="315"/>
    </row>
    <row r="15" spans="1:9" s="21" customFormat="1" ht="21" customHeight="1">
      <c r="A15" s="585" t="s">
        <v>1058</v>
      </c>
      <c r="B15" s="600">
        <v>8313.9</v>
      </c>
      <c r="C15" s="404">
        <v>9515</v>
      </c>
      <c r="D15" s="601">
        <v>9802.5</v>
      </c>
      <c r="E15" s="405">
        <v>14.446890147824732</v>
      </c>
      <c r="F15" s="577">
        <v>3.02154492905938</v>
      </c>
      <c r="H15" s="315"/>
      <c r="I15" s="315"/>
    </row>
    <row r="16" spans="1:9" s="31" customFormat="1" ht="18" customHeight="1">
      <c r="A16" s="586" t="s">
        <v>1052</v>
      </c>
      <c r="B16" s="594">
        <v>5686.4</v>
      </c>
      <c r="C16" s="396">
        <v>6240.2</v>
      </c>
      <c r="D16" s="595">
        <v>5927.7</v>
      </c>
      <c r="E16" s="398">
        <v>9.739026449071472</v>
      </c>
      <c r="F16" s="573">
        <v>-5.007852312425884</v>
      </c>
      <c r="H16" s="315"/>
      <c r="I16" s="315"/>
    </row>
    <row r="17" spans="1:9" s="31" customFormat="1" ht="18" customHeight="1">
      <c r="A17" s="586" t="s">
        <v>1053</v>
      </c>
      <c r="B17" s="594">
        <v>2156.8</v>
      </c>
      <c r="C17" s="396">
        <v>3044.2</v>
      </c>
      <c r="D17" s="595">
        <v>3618.7</v>
      </c>
      <c r="E17" s="398">
        <v>41.144287833827875</v>
      </c>
      <c r="F17" s="573">
        <v>18.87195322252152</v>
      </c>
      <c r="H17" s="315"/>
      <c r="I17" s="315"/>
    </row>
    <row r="18" spans="1:9" s="31" customFormat="1" ht="12.75" customHeight="1">
      <c r="A18" s="588" t="s">
        <v>1056</v>
      </c>
      <c r="B18" s="598">
        <v>470.7</v>
      </c>
      <c r="C18" s="402">
        <v>230.6</v>
      </c>
      <c r="D18" s="599">
        <v>256.1</v>
      </c>
      <c r="E18" s="403">
        <v>-51.00913533035904</v>
      </c>
      <c r="F18" s="576">
        <v>11.058109280138781</v>
      </c>
      <c r="H18" s="315"/>
      <c r="I18" s="315"/>
    </row>
    <row r="19" spans="1:9" s="21" customFormat="1" ht="18.75" customHeight="1">
      <c r="A19" s="585" t="s">
        <v>1059</v>
      </c>
      <c r="B19" s="600">
        <v>70228.8</v>
      </c>
      <c r="C19" s="404">
        <v>79111.2</v>
      </c>
      <c r="D19" s="601">
        <v>101459.8</v>
      </c>
      <c r="E19" s="405">
        <v>12.647802610894646</v>
      </c>
      <c r="F19" s="577">
        <v>28.249603090333636</v>
      </c>
      <c r="H19" s="315"/>
      <c r="I19" s="315"/>
    </row>
    <row r="20" spans="1:9" s="31" customFormat="1" ht="18" customHeight="1">
      <c r="A20" s="586" t="s">
        <v>1052</v>
      </c>
      <c r="B20" s="594">
        <v>46777.4</v>
      </c>
      <c r="C20" s="396">
        <v>53145.3</v>
      </c>
      <c r="D20" s="595">
        <v>64770.9</v>
      </c>
      <c r="E20" s="398">
        <v>13.613197826300738</v>
      </c>
      <c r="F20" s="573">
        <v>21.875123482227036</v>
      </c>
      <c r="H20" s="315"/>
      <c r="I20" s="315"/>
    </row>
    <row r="21" spans="1:9" s="31" customFormat="1" ht="18" customHeight="1">
      <c r="A21" s="586" t="s">
        <v>1053</v>
      </c>
      <c r="B21" s="594">
        <v>11122.5</v>
      </c>
      <c r="C21" s="396">
        <v>15011.1</v>
      </c>
      <c r="D21" s="595">
        <v>23359.7</v>
      </c>
      <c r="E21" s="398">
        <v>34.961564396493586</v>
      </c>
      <c r="F21" s="573">
        <v>55.61617736208538</v>
      </c>
      <c r="H21" s="315"/>
      <c r="I21" s="315"/>
    </row>
    <row r="22" spans="1:9" s="31" customFormat="1" ht="18" customHeight="1">
      <c r="A22" s="586" t="s">
        <v>1056</v>
      </c>
      <c r="B22" s="594">
        <v>10022.2</v>
      </c>
      <c r="C22" s="396">
        <v>8835.4</v>
      </c>
      <c r="D22" s="595">
        <v>10951.3</v>
      </c>
      <c r="E22" s="398">
        <v>-11.84171140069046</v>
      </c>
      <c r="F22" s="573">
        <v>23.947981981574117</v>
      </c>
      <c r="H22" s="315"/>
      <c r="I22" s="315"/>
    </row>
    <row r="23" spans="1:9" s="31" customFormat="1" ht="18" customHeight="1">
      <c r="A23" s="588" t="s">
        <v>1312</v>
      </c>
      <c r="B23" s="598">
        <v>2306.7</v>
      </c>
      <c r="C23" s="402">
        <v>2119.4</v>
      </c>
      <c r="D23" s="599">
        <v>2377.9</v>
      </c>
      <c r="E23" s="403">
        <v>-8.119824858022271</v>
      </c>
      <c r="F23" s="576">
        <v>12.19684816457488</v>
      </c>
      <c r="H23" s="315"/>
      <c r="I23" s="315"/>
    </row>
    <row r="24" spans="1:9" s="21" customFormat="1" ht="20.25" customHeight="1">
      <c r="A24" s="585" t="s">
        <v>1280</v>
      </c>
      <c r="B24" s="600">
        <v>65149.8</v>
      </c>
      <c r="C24" s="404">
        <v>81966.2</v>
      </c>
      <c r="D24" s="601">
        <v>95418.7</v>
      </c>
      <c r="E24" s="405">
        <v>25.811898117876027</v>
      </c>
      <c r="F24" s="577">
        <v>16.412252855445296</v>
      </c>
      <c r="H24" s="315"/>
      <c r="I24" s="315"/>
    </row>
    <row r="25" spans="1:9" s="31" customFormat="1" ht="12.75" customHeight="1">
      <c r="A25" s="586" t="s">
        <v>1060</v>
      </c>
      <c r="B25" s="594">
        <v>52023.8</v>
      </c>
      <c r="C25" s="396">
        <v>63714.2</v>
      </c>
      <c r="D25" s="595">
        <v>78993</v>
      </c>
      <c r="E25" s="398">
        <v>22.471253541648235</v>
      </c>
      <c r="F25" s="573">
        <v>23.980211632571706</v>
      </c>
      <c r="H25" s="315"/>
      <c r="I25" s="315"/>
    </row>
    <row r="26" spans="1:9" s="31" customFormat="1" ht="15.75" customHeight="1">
      <c r="A26" s="586" t="s">
        <v>1061</v>
      </c>
      <c r="B26" s="594">
        <v>7771.1</v>
      </c>
      <c r="C26" s="396">
        <v>12620.3</v>
      </c>
      <c r="D26" s="595">
        <v>13676.7</v>
      </c>
      <c r="E26" s="398">
        <v>62.40043237122156</v>
      </c>
      <c r="F26" s="573">
        <v>8.37064095148294</v>
      </c>
      <c r="H26" s="315"/>
      <c r="I26" s="315"/>
    </row>
    <row r="27" spans="1:9" s="31" customFormat="1" ht="15" customHeight="1">
      <c r="A27" s="586" t="s">
        <v>1062</v>
      </c>
      <c r="B27" s="594">
        <v>2030.8</v>
      </c>
      <c r="C27" s="396">
        <v>3779.4</v>
      </c>
      <c r="D27" s="595">
        <v>1573.6</v>
      </c>
      <c r="E27" s="398">
        <v>86.10399842426631</v>
      </c>
      <c r="F27" s="573">
        <v>-58.36376144361539</v>
      </c>
      <c r="H27" s="315"/>
      <c r="I27" s="315"/>
    </row>
    <row r="28" spans="1:9" s="31" customFormat="1" ht="14.25" customHeight="1">
      <c r="A28" s="586" t="s">
        <v>1063</v>
      </c>
      <c r="B28" s="594">
        <v>-530.2</v>
      </c>
      <c r="C28" s="396">
        <v>50.5</v>
      </c>
      <c r="D28" s="595">
        <v>3.7</v>
      </c>
      <c r="E28" s="398">
        <v>-109.52470765748774</v>
      </c>
      <c r="F28" s="573">
        <v>-92.67326732673267</v>
      </c>
      <c r="H28" s="315"/>
      <c r="I28" s="315"/>
    </row>
    <row r="29" spans="1:9" s="31" customFormat="1" ht="14.25" customHeight="1">
      <c r="A29" s="586" t="s">
        <v>1064</v>
      </c>
      <c r="B29" s="594">
        <v>265.1</v>
      </c>
      <c r="C29" s="396">
        <v>78.7</v>
      </c>
      <c r="D29" s="595">
        <v>294</v>
      </c>
      <c r="E29" s="398">
        <v>-70.31308940022633</v>
      </c>
      <c r="F29" s="573">
        <v>273.5705209656925</v>
      </c>
      <c r="H29" s="315"/>
      <c r="I29" s="315"/>
    </row>
    <row r="30" spans="1:9" s="31" customFormat="1" ht="17.25" customHeight="1">
      <c r="A30" s="588" t="s">
        <v>57</v>
      </c>
      <c r="B30" s="602">
        <v>3589.2</v>
      </c>
      <c r="C30" s="402">
        <v>1723.1</v>
      </c>
      <c r="D30" s="599">
        <v>877.7</v>
      </c>
      <c r="E30" s="406">
        <v>-51.9920873732308</v>
      </c>
      <c r="F30" s="576">
        <v>-49.06273576693169</v>
      </c>
      <c r="H30" s="315"/>
      <c r="I30" s="315"/>
    </row>
    <row r="31" spans="1:9" s="21" customFormat="1" ht="15.75" customHeight="1">
      <c r="A31" s="589" t="s">
        <v>1065</v>
      </c>
      <c r="B31" s="603">
        <v>-5079</v>
      </c>
      <c r="C31" s="407">
        <v>2855.0000000000146</v>
      </c>
      <c r="D31" s="604">
        <v>-6041.100000000006</v>
      </c>
      <c r="E31" s="408">
        <v>-156.21185272691503</v>
      </c>
      <c r="F31" s="578">
        <v>-311.5971978984229</v>
      </c>
      <c r="H31" s="315"/>
      <c r="I31" s="315"/>
    </row>
    <row r="32" spans="1:9" s="21" customFormat="1" ht="21" customHeight="1">
      <c r="A32" s="585" t="s">
        <v>1066</v>
      </c>
      <c r="B32" s="605">
        <v>5079</v>
      </c>
      <c r="C32" s="409">
        <v>-2855</v>
      </c>
      <c r="D32" s="606">
        <v>6041.1</v>
      </c>
      <c r="E32" s="410">
        <v>-156.21185272691474</v>
      </c>
      <c r="F32" s="579">
        <v>-311.5971978984239</v>
      </c>
      <c r="H32" s="315"/>
      <c r="I32" s="315"/>
    </row>
    <row r="33" spans="1:9" s="31" customFormat="1" ht="14.25" customHeight="1">
      <c r="A33" s="586" t="s">
        <v>1067</v>
      </c>
      <c r="B33" s="594">
        <v>2051.3</v>
      </c>
      <c r="C33" s="396">
        <v>-5326.3</v>
      </c>
      <c r="D33" s="595">
        <v>2925.7</v>
      </c>
      <c r="E33" s="398">
        <v>-359.65485302003606</v>
      </c>
      <c r="F33" s="573">
        <v>-154.92931303156035</v>
      </c>
      <c r="H33" s="315"/>
      <c r="I33" s="315"/>
    </row>
    <row r="34" spans="1:9" s="31" customFormat="1" ht="14.25" customHeight="1">
      <c r="A34" s="586" t="s">
        <v>1068</v>
      </c>
      <c r="B34" s="594">
        <v>7097.5</v>
      </c>
      <c r="C34" s="396">
        <v>10030.1</v>
      </c>
      <c r="D34" s="595">
        <v>13325</v>
      </c>
      <c r="E34" s="398">
        <v>41.31877421627334</v>
      </c>
      <c r="F34" s="573">
        <v>32.850121135382494</v>
      </c>
      <c r="H34" s="315"/>
      <c r="I34" s="315"/>
    </row>
    <row r="35" spans="1:9" s="401" customFormat="1" ht="14.25" customHeight="1">
      <c r="A35" s="587" t="s">
        <v>1069</v>
      </c>
      <c r="B35" s="596">
        <v>6097.5</v>
      </c>
      <c r="C35" s="399">
        <v>6390</v>
      </c>
      <c r="D35" s="597">
        <v>8125</v>
      </c>
      <c r="E35" s="397">
        <v>4.797047970479705</v>
      </c>
      <c r="F35" s="575">
        <v>27.151799687010953</v>
      </c>
      <c r="H35" s="315"/>
      <c r="I35" s="315"/>
    </row>
    <row r="36" spans="1:9" s="401" customFormat="1" ht="14.25" customHeight="1">
      <c r="A36" s="587" t="s">
        <v>1070</v>
      </c>
      <c r="B36" s="596">
        <v>750</v>
      </c>
      <c r="C36" s="399">
        <v>3300</v>
      </c>
      <c r="D36" s="597">
        <v>3900</v>
      </c>
      <c r="E36" s="398" t="s">
        <v>1395</v>
      </c>
      <c r="F36" s="575" t="s">
        <v>1395</v>
      </c>
      <c r="H36" s="315"/>
      <c r="I36" s="315"/>
    </row>
    <row r="37" spans="1:9" s="401" customFormat="1" ht="15.75" customHeight="1">
      <c r="A37" s="587" t="s">
        <v>1071</v>
      </c>
      <c r="B37" s="596">
        <v>250</v>
      </c>
      <c r="C37" s="399">
        <v>340.1</v>
      </c>
      <c r="D37" s="597">
        <v>0</v>
      </c>
      <c r="E37" s="398">
        <v>36.04</v>
      </c>
      <c r="F37" s="573">
        <v>-100</v>
      </c>
      <c r="H37" s="315"/>
      <c r="I37" s="315"/>
    </row>
    <row r="38" spans="1:9" s="401" customFormat="1" ht="16.5" customHeight="1">
      <c r="A38" s="587" t="s">
        <v>1072</v>
      </c>
      <c r="B38" s="596">
        <v>0</v>
      </c>
      <c r="C38" s="399">
        <v>0</v>
      </c>
      <c r="D38" s="597">
        <v>1300</v>
      </c>
      <c r="E38" s="398" t="s">
        <v>1395</v>
      </c>
      <c r="F38" s="573" t="s">
        <v>1395</v>
      </c>
      <c r="H38" s="315"/>
      <c r="I38" s="315"/>
    </row>
    <row r="39" spans="1:9" s="401" customFormat="1" ht="15" customHeight="1">
      <c r="A39" s="587" t="s">
        <v>1281</v>
      </c>
      <c r="B39" s="594">
        <v>-4802.8</v>
      </c>
      <c r="C39" s="411">
        <v>-15716.9</v>
      </c>
      <c r="D39" s="607">
        <v>-9868.2</v>
      </c>
      <c r="E39" s="397">
        <v>227.24452402765053</v>
      </c>
      <c r="F39" s="575">
        <v>-37.21280914175187</v>
      </c>
      <c r="H39" s="315"/>
      <c r="I39" s="315"/>
    </row>
    <row r="40" spans="1:9" s="401" customFormat="1" ht="18" customHeight="1">
      <c r="A40" s="587" t="s">
        <v>1073</v>
      </c>
      <c r="B40" s="596">
        <v>-243.4</v>
      </c>
      <c r="C40" s="399">
        <v>360.5</v>
      </c>
      <c r="D40" s="597">
        <v>-531.1</v>
      </c>
      <c r="E40" s="400">
        <v>-248.1101068200493</v>
      </c>
      <c r="F40" s="574">
        <v>-247.3231622746186</v>
      </c>
      <c r="H40" s="315"/>
      <c r="I40" s="315"/>
    </row>
    <row r="41" spans="1:9" s="31" customFormat="1" ht="16.5" customHeight="1" thickBot="1">
      <c r="A41" s="590" t="s">
        <v>1074</v>
      </c>
      <c r="B41" s="608">
        <v>3027.7</v>
      </c>
      <c r="C41" s="580">
        <v>2471.3</v>
      </c>
      <c r="D41" s="609">
        <v>3115.4</v>
      </c>
      <c r="E41" s="581">
        <v>-18.37698583082867</v>
      </c>
      <c r="F41" s="582">
        <v>26.06320560029134</v>
      </c>
      <c r="H41" s="315"/>
      <c r="I41" s="315"/>
    </row>
    <row r="42" spans="1:6" ht="15.75" customHeight="1">
      <c r="A42" s="412"/>
      <c r="B42" s="414"/>
      <c r="C42" s="414"/>
      <c r="D42" s="414"/>
      <c r="E42" s="415"/>
      <c r="F42" s="416"/>
    </row>
    <row r="43" spans="1:6" ht="13.5" customHeight="1">
      <c r="A43" s="417" t="s">
        <v>1075</v>
      </c>
      <c r="B43" s="389"/>
      <c r="C43" s="389"/>
      <c r="D43" s="389"/>
      <c r="E43" s="389"/>
      <c r="F43" s="389"/>
    </row>
    <row r="44" spans="1:6" ht="13.5" customHeight="1">
      <c r="A44" s="417" t="s">
        <v>1282</v>
      </c>
      <c r="B44" s="389"/>
      <c r="C44" s="389"/>
      <c r="D44" s="1380"/>
      <c r="E44" s="389"/>
      <c r="F44" s="389"/>
    </row>
    <row r="45" spans="1:6" ht="15.75" customHeight="1">
      <c r="A45" s="417" t="s">
        <v>1076</v>
      </c>
      <c r="B45" s="389"/>
      <c r="C45" s="389"/>
      <c r="D45" s="389"/>
      <c r="E45" s="389"/>
      <c r="F45" s="389"/>
    </row>
    <row r="46" spans="1:6" ht="15.75" customHeight="1">
      <c r="A46" s="417" t="s">
        <v>1322</v>
      </c>
      <c r="B46" s="389"/>
      <c r="C46" s="389"/>
      <c r="D46" s="389"/>
      <c r="E46" s="389"/>
      <c r="F46" s="389"/>
    </row>
    <row r="47" spans="1:8" ht="15" customHeight="1">
      <c r="A47" s="418" t="s">
        <v>1283</v>
      </c>
      <c r="B47" s="389"/>
      <c r="C47" s="389"/>
      <c r="D47" s="389"/>
      <c r="E47" s="389"/>
      <c r="F47" s="389"/>
      <c r="G47" s="41"/>
      <c r="H47" s="41"/>
    </row>
    <row r="48" spans="1:6" ht="15.75" customHeight="1">
      <c r="A48" s="389"/>
      <c r="B48" s="389"/>
      <c r="C48" s="389"/>
      <c r="D48" s="389"/>
      <c r="E48" s="389"/>
      <c r="F48" s="389"/>
    </row>
    <row r="49" spans="1:6" ht="12.75">
      <c r="A49" s="389"/>
      <c r="B49" s="389"/>
      <c r="C49" s="389"/>
      <c r="D49" s="389"/>
      <c r="E49" s="389"/>
      <c r="F49" s="389"/>
    </row>
    <row r="50" ht="16.5" customHeight="1"/>
    <row r="51" ht="17.25" customHeight="1"/>
    <row r="52" ht="16.5" customHeight="1"/>
  </sheetData>
  <sheetProtection/>
  <mergeCells count="6">
    <mergeCell ref="B6:D6"/>
    <mergeCell ref="E6:F6"/>
    <mergeCell ref="A1:F1"/>
    <mergeCell ref="A2:F2"/>
    <mergeCell ref="A3:F3"/>
    <mergeCell ref="A4:F4"/>
  </mergeCells>
  <printOptions horizontalCentered="1"/>
  <pageMargins left="0.75" right="0.75" top="1" bottom="1" header="0.5" footer="0.5"/>
  <pageSetup fitToHeight="1" fitToWidth="1"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dimension ref="A1:K51"/>
  <sheetViews>
    <sheetView zoomScalePageLayoutView="0" workbookViewId="0" topLeftCell="A1">
      <selection activeCell="K3" sqref="K3"/>
    </sheetView>
  </sheetViews>
  <sheetFormatPr defaultColWidth="22.421875" defaultRowHeight="12.75"/>
  <cols>
    <col min="1" max="1" width="31.00390625" style="1" customWidth="1"/>
    <col min="2" max="2" width="8.28125" style="1" customWidth="1"/>
    <col min="3" max="3" width="9.28125" style="1" customWidth="1"/>
    <col min="4" max="4" width="9.8515625" style="1" customWidth="1"/>
    <col min="5" max="5" width="9.28125" style="1" customWidth="1"/>
    <col min="6" max="6" width="8.28125" style="1" customWidth="1"/>
    <col min="7" max="7" width="2.28125" style="1" customWidth="1"/>
    <col min="8" max="8" width="7.00390625" style="1" customWidth="1"/>
    <col min="9" max="9" width="8.421875" style="1" customWidth="1"/>
    <col min="10" max="10" width="2.8515625" style="1" customWidth="1"/>
    <col min="11" max="11" width="7.140625" style="1376" customWidth="1"/>
    <col min="12" max="16384" width="22.421875" style="1" customWidth="1"/>
  </cols>
  <sheetData>
    <row r="1" spans="1:11" ht="12.75">
      <c r="A1" s="1556" t="s">
        <v>856</v>
      </c>
      <c r="B1" s="1556"/>
      <c r="C1" s="1556"/>
      <c r="D1" s="1556"/>
      <c r="E1" s="1556"/>
      <c r="F1" s="1556"/>
      <c r="G1" s="1556"/>
      <c r="H1" s="1556"/>
      <c r="I1" s="1556"/>
      <c r="J1" s="1556"/>
      <c r="K1" s="1556"/>
    </row>
    <row r="2" spans="1:11" ht="15.75">
      <c r="A2" s="1557" t="s">
        <v>1265</v>
      </c>
      <c r="B2" s="1557"/>
      <c r="C2" s="1557"/>
      <c r="D2" s="1557"/>
      <c r="E2" s="1557"/>
      <c r="F2" s="1557"/>
      <c r="G2" s="1557"/>
      <c r="H2" s="1557"/>
      <c r="I2" s="1557"/>
      <c r="J2" s="1557"/>
      <c r="K2" s="1557"/>
    </row>
    <row r="3" spans="1:11" ht="13.5" thickBot="1">
      <c r="A3" s="48"/>
      <c r="B3" s="41"/>
      <c r="C3" s="41"/>
      <c r="D3" s="41"/>
      <c r="E3" s="41"/>
      <c r="F3" s="41"/>
      <c r="G3" s="41"/>
      <c r="H3" s="41"/>
      <c r="J3" s="41"/>
      <c r="K3" s="53" t="s">
        <v>785</v>
      </c>
    </row>
    <row r="4" spans="1:11" ht="12.75">
      <c r="A4" s="170"/>
      <c r="B4" s="170"/>
      <c r="C4" s="174"/>
      <c r="D4" s="174"/>
      <c r="E4" s="173"/>
      <c r="F4" s="174" t="str">
        <f>MS!F4</f>
        <v> Changes in the First Ten Months of </v>
      </c>
      <c r="G4" s="174"/>
      <c r="H4" s="174"/>
      <c r="I4" s="174"/>
      <c r="J4" s="174"/>
      <c r="K4" s="1374"/>
    </row>
    <row r="5" spans="1:11" ht="12.75">
      <c r="A5" s="175"/>
      <c r="B5" s="176">
        <f>MS!B5</f>
        <v>2006</v>
      </c>
      <c r="C5" s="177">
        <f>MS!C5</f>
        <v>2007</v>
      </c>
      <c r="D5" s="177">
        <f>MS!D5</f>
        <v>2007</v>
      </c>
      <c r="E5" s="178">
        <f>MS!E5</f>
        <v>2008</v>
      </c>
      <c r="F5" s="1563" t="str">
        <f>MS!F5</f>
        <v>2006/07</v>
      </c>
      <c r="G5" s="1559">
        <f>MS!G5</f>
        <v>0</v>
      </c>
      <c r="H5" s="1562">
        <f>MS!H5</f>
        <v>0</v>
      </c>
      <c r="I5" s="1564" t="str">
        <f>MS!I5</f>
        <v>2007/08</v>
      </c>
      <c r="J5" s="1559">
        <f>MS!J5</f>
        <v>0</v>
      </c>
      <c r="K5" s="1560">
        <f>MS!K5</f>
        <v>0</v>
      </c>
    </row>
    <row r="6" spans="1:11" ht="12.75">
      <c r="A6" s="184"/>
      <c r="B6" s="185" t="s">
        <v>760</v>
      </c>
      <c r="C6" s="186" t="str">
        <f>MS!C6</f>
        <v>May</v>
      </c>
      <c r="D6" s="186" t="s">
        <v>762</v>
      </c>
      <c r="E6" s="187" t="str">
        <f>MS!E6</f>
        <v>May (e)</v>
      </c>
      <c r="F6" s="186" t="s">
        <v>763</v>
      </c>
      <c r="G6" s="186" t="s">
        <v>757</v>
      </c>
      <c r="H6" s="188" t="s">
        <v>861</v>
      </c>
      <c r="I6" s="186" t="s">
        <v>763</v>
      </c>
      <c r="J6" s="186" t="s">
        <v>757</v>
      </c>
      <c r="K6" s="187" t="s">
        <v>861</v>
      </c>
    </row>
    <row r="7" spans="1:11" ht="15" customHeight="1">
      <c r="A7" s="462" t="s">
        <v>786</v>
      </c>
      <c r="B7" s="454">
        <v>133036.2656141406</v>
      </c>
      <c r="C7" s="101">
        <v>130326.49608928</v>
      </c>
      <c r="D7" s="101">
        <v>130213.85892042922</v>
      </c>
      <c r="E7" s="141">
        <v>156689.756399873</v>
      </c>
      <c r="F7" s="101">
        <v>-2709.7695248606033</v>
      </c>
      <c r="G7" s="101"/>
      <c r="H7" s="3">
        <v>-2.036865295602959</v>
      </c>
      <c r="I7" s="101">
        <v>26475.89747944378</v>
      </c>
      <c r="J7" s="101"/>
      <c r="K7" s="1371">
        <v>20.33262641853093</v>
      </c>
    </row>
    <row r="8" spans="1:11" ht="15" customHeight="1">
      <c r="A8" s="131" t="s">
        <v>787</v>
      </c>
      <c r="B8" s="49">
        <v>405.0048268206231</v>
      </c>
      <c r="C8" s="41">
        <v>0</v>
      </c>
      <c r="D8" s="41">
        <v>0</v>
      </c>
      <c r="E8" s="42">
        <v>0</v>
      </c>
      <c r="F8" s="791">
        <v>-405.0048268206231</v>
      </c>
      <c r="G8" s="791"/>
      <c r="H8" s="792">
        <v>-100</v>
      </c>
      <c r="I8" s="791">
        <v>0</v>
      </c>
      <c r="J8" s="41"/>
      <c r="K8" s="773" t="e">
        <v>#DIV/0!</v>
      </c>
    </row>
    <row r="9" spans="1:11" ht="15" customHeight="1">
      <c r="A9" s="131" t="s">
        <v>788</v>
      </c>
      <c r="B9" s="49">
        <v>663.68576432</v>
      </c>
      <c r="C9" s="41">
        <v>597.05808928</v>
      </c>
      <c r="D9" s="41">
        <v>587.4872204292</v>
      </c>
      <c r="E9" s="42">
        <v>620.631534413</v>
      </c>
      <c r="F9" s="41">
        <v>-66.62767503999999</v>
      </c>
      <c r="G9" s="41"/>
      <c r="H9" s="4">
        <v>-10.039039349934747</v>
      </c>
      <c r="I9" s="41">
        <v>33.14431398380009</v>
      </c>
      <c r="J9" s="41"/>
      <c r="K9" s="773">
        <v>5.64170807997932</v>
      </c>
    </row>
    <row r="10" spans="1:11" ht="15" customHeight="1">
      <c r="A10" s="131" t="s">
        <v>789</v>
      </c>
      <c r="B10" s="49">
        <v>0</v>
      </c>
      <c r="C10" s="41">
        <v>0</v>
      </c>
      <c r="D10" s="41">
        <v>0</v>
      </c>
      <c r="E10" s="42">
        <v>0</v>
      </c>
      <c r="F10" s="41">
        <v>0</v>
      </c>
      <c r="G10" s="41"/>
      <c r="H10" s="158"/>
      <c r="I10" s="41">
        <v>0</v>
      </c>
      <c r="J10" s="41"/>
      <c r="K10" s="773"/>
    </row>
    <row r="11" spans="1:11" ht="15" customHeight="1">
      <c r="A11" s="132" t="s">
        <v>790</v>
      </c>
      <c r="B11" s="50">
        <v>131967.57502299998</v>
      </c>
      <c r="C11" s="2">
        <v>129729.438</v>
      </c>
      <c r="D11" s="2">
        <v>129626.37170000002</v>
      </c>
      <c r="E11" s="43">
        <v>156069.12486546</v>
      </c>
      <c r="F11" s="2">
        <v>-2238.1370229999884</v>
      </c>
      <c r="G11" s="2"/>
      <c r="H11" s="5">
        <v>-1.695974956431468</v>
      </c>
      <c r="I11" s="2">
        <v>26442.753165459988</v>
      </c>
      <c r="J11" s="2"/>
      <c r="K11" s="1370">
        <v>20.399207984203716</v>
      </c>
    </row>
    <row r="12" spans="1:11" ht="15" customHeight="1">
      <c r="A12" s="462" t="s">
        <v>791</v>
      </c>
      <c r="B12" s="454">
        <v>12108.665070000001</v>
      </c>
      <c r="C12" s="101">
        <v>20514.72037</v>
      </c>
      <c r="D12" s="101">
        <v>15616.144069000002</v>
      </c>
      <c r="E12" s="141">
        <v>26104.836802520003</v>
      </c>
      <c r="F12" s="101">
        <v>8406.055299999998</v>
      </c>
      <c r="G12" s="101"/>
      <c r="H12" s="3">
        <v>69.42181695013221</v>
      </c>
      <c r="I12" s="101">
        <v>10488.692733520002</v>
      </c>
      <c r="J12" s="101"/>
      <c r="K12" s="1371">
        <v>67.16570164296427</v>
      </c>
    </row>
    <row r="13" spans="1:11" ht="15" customHeight="1">
      <c r="A13" s="131" t="s">
        <v>792</v>
      </c>
      <c r="B13" s="49">
        <v>9209.337</v>
      </c>
      <c r="C13" s="41">
        <v>18667.992</v>
      </c>
      <c r="D13" s="41">
        <v>13755.567069</v>
      </c>
      <c r="E13" s="42">
        <v>25331.09295663</v>
      </c>
      <c r="F13" s="41">
        <v>9458.654999999999</v>
      </c>
      <c r="G13" s="41"/>
      <c r="H13" s="4">
        <v>102.70723071595707</v>
      </c>
      <c r="I13" s="41">
        <v>11575.52588763</v>
      </c>
      <c r="J13" s="41"/>
      <c r="K13" s="773">
        <v>84.15157172049261</v>
      </c>
    </row>
    <row r="14" spans="1:11" ht="15" customHeight="1">
      <c r="A14" s="131" t="s">
        <v>793</v>
      </c>
      <c r="B14" s="49">
        <v>1518.62237</v>
      </c>
      <c r="C14" s="41">
        <v>1518.62237</v>
      </c>
      <c r="D14" s="41">
        <v>1518.6</v>
      </c>
      <c r="E14" s="42">
        <v>6.932845889999999</v>
      </c>
      <c r="F14" s="41">
        <v>0</v>
      </c>
      <c r="G14" s="41"/>
      <c r="H14" s="4">
        <v>0</v>
      </c>
      <c r="I14" s="41">
        <v>-1511.66715411</v>
      </c>
      <c r="J14" s="41"/>
      <c r="K14" s="773">
        <v>-99.54347123073885</v>
      </c>
    </row>
    <row r="15" spans="1:11" ht="15" customHeight="1">
      <c r="A15" s="131" t="s">
        <v>794</v>
      </c>
      <c r="B15" s="49">
        <v>309.7057</v>
      </c>
      <c r="C15" s="41">
        <v>328.106</v>
      </c>
      <c r="D15" s="41">
        <v>341.9769999999999</v>
      </c>
      <c r="E15" s="42">
        <v>766.8109999999999</v>
      </c>
      <c r="F15" s="41">
        <v>18.400300000000016</v>
      </c>
      <c r="G15" s="41"/>
      <c r="H15" s="4">
        <v>5.941220972038944</v>
      </c>
      <c r="I15" s="41">
        <v>424.834</v>
      </c>
      <c r="J15" s="41"/>
      <c r="K15" s="773">
        <v>124.22882240618524</v>
      </c>
    </row>
    <row r="16" spans="1:11" ht="15" customHeight="1">
      <c r="A16" s="131" t="s">
        <v>795</v>
      </c>
      <c r="B16" s="49">
        <v>1071</v>
      </c>
      <c r="C16" s="41">
        <v>0</v>
      </c>
      <c r="D16" s="41">
        <v>0</v>
      </c>
      <c r="E16" s="42">
        <v>0</v>
      </c>
      <c r="F16" s="41">
        <v>-1071</v>
      </c>
      <c r="G16" s="41"/>
      <c r="H16" s="158">
        <v>-100</v>
      </c>
      <c r="I16" s="41">
        <v>0</v>
      </c>
      <c r="J16" s="41"/>
      <c r="K16" s="157" t="s">
        <v>1395</v>
      </c>
    </row>
    <row r="17" spans="1:11" ht="15" customHeight="1">
      <c r="A17" s="130" t="s">
        <v>796</v>
      </c>
      <c r="B17" s="51">
        <v>8.5</v>
      </c>
      <c r="C17" s="6">
        <v>8.5</v>
      </c>
      <c r="D17" s="6">
        <v>8.5</v>
      </c>
      <c r="E17" s="44">
        <v>8.5</v>
      </c>
      <c r="F17" s="6">
        <v>0</v>
      </c>
      <c r="G17" s="6"/>
      <c r="H17" s="7">
        <v>0</v>
      </c>
      <c r="I17" s="6">
        <v>0</v>
      </c>
      <c r="J17" s="6"/>
      <c r="K17" s="1375">
        <v>0</v>
      </c>
    </row>
    <row r="18" spans="1:11" ht="15" customHeight="1">
      <c r="A18" s="462" t="s">
        <v>797</v>
      </c>
      <c r="B18" s="454">
        <v>1038.45251</v>
      </c>
      <c r="C18" s="101">
        <v>725.1795000000001</v>
      </c>
      <c r="D18" s="101">
        <v>696.9095</v>
      </c>
      <c r="E18" s="141">
        <v>541.43601</v>
      </c>
      <c r="F18" s="101">
        <v>-313.27301</v>
      </c>
      <c r="G18" s="101"/>
      <c r="H18" s="3">
        <v>-30.16729286927141</v>
      </c>
      <c r="I18" s="101">
        <v>-155.47348999999997</v>
      </c>
      <c r="J18" s="101"/>
      <c r="K18" s="1371">
        <v>-22.308992774528107</v>
      </c>
    </row>
    <row r="19" spans="1:11" ht="15" customHeight="1">
      <c r="A19" s="131" t="s">
        <v>798</v>
      </c>
      <c r="B19" s="49">
        <v>979.1835100000001</v>
      </c>
      <c r="C19" s="41">
        <v>693.1795000000001</v>
      </c>
      <c r="D19" s="41">
        <v>657.9095</v>
      </c>
      <c r="E19" s="42">
        <v>509.43601</v>
      </c>
      <c r="F19" s="41">
        <v>-286.00401</v>
      </c>
      <c r="G19" s="41"/>
      <c r="H19" s="4">
        <v>-29.20841773571125</v>
      </c>
      <c r="I19" s="41">
        <v>-148.47348999999997</v>
      </c>
      <c r="J19" s="41"/>
      <c r="K19" s="773">
        <v>-22.567464066106353</v>
      </c>
    </row>
    <row r="20" spans="1:11" ht="15" customHeight="1">
      <c r="A20" s="131" t="s">
        <v>799</v>
      </c>
      <c r="B20" s="49">
        <v>59.269</v>
      </c>
      <c r="C20" s="41">
        <v>32</v>
      </c>
      <c r="D20" s="41">
        <v>39</v>
      </c>
      <c r="E20" s="42">
        <v>32</v>
      </c>
      <c r="F20" s="41">
        <v>-27.269</v>
      </c>
      <c r="G20" s="41"/>
      <c r="H20" s="4">
        <v>-46.008874791206196</v>
      </c>
      <c r="I20" s="41">
        <v>-7</v>
      </c>
      <c r="J20" s="41"/>
      <c r="K20" s="773">
        <v>-17.94871794871795</v>
      </c>
    </row>
    <row r="21" spans="1:11" ht="15" customHeight="1">
      <c r="A21" s="462" t="s">
        <v>800</v>
      </c>
      <c r="B21" s="454">
        <v>329.165</v>
      </c>
      <c r="C21" s="101">
        <v>605</v>
      </c>
      <c r="D21" s="101">
        <v>1870.81</v>
      </c>
      <c r="E21" s="141">
        <v>1530</v>
      </c>
      <c r="F21" s="101">
        <v>275.835</v>
      </c>
      <c r="G21" s="101"/>
      <c r="H21" s="3">
        <v>83.79839897923532</v>
      </c>
      <c r="I21" s="101">
        <v>-340.81</v>
      </c>
      <c r="J21" s="101"/>
      <c r="K21" s="1371">
        <v>-18.217242798573878</v>
      </c>
    </row>
    <row r="22" spans="1:11" ht="15" customHeight="1">
      <c r="A22" s="131" t="s">
        <v>801</v>
      </c>
      <c r="B22" s="49">
        <v>329.165</v>
      </c>
      <c r="C22" s="41">
        <v>130</v>
      </c>
      <c r="D22" s="41">
        <v>80.81</v>
      </c>
      <c r="E22" s="42">
        <v>30</v>
      </c>
      <c r="F22" s="41">
        <v>-199.165</v>
      </c>
      <c r="G22" s="41"/>
      <c r="H22" s="158">
        <v>-60.5061291449577</v>
      </c>
      <c r="I22" s="41">
        <v>-50.81</v>
      </c>
      <c r="J22" s="41"/>
      <c r="K22" s="773">
        <v>-62.875881697809675</v>
      </c>
    </row>
    <row r="23" spans="1:11" ht="15" customHeight="1">
      <c r="A23" s="131" t="s">
        <v>802</v>
      </c>
      <c r="B23" s="49">
        <v>0</v>
      </c>
      <c r="C23" s="41">
        <v>475</v>
      </c>
      <c r="D23" s="41">
        <v>1790</v>
      </c>
      <c r="E23" s="42">
        <v>1500</v>
      </c>
      <c r="F23" s="41">
        <v>475</v>
      </c>
      <c r="G23" s="41"/>
      <c r="H23" s="158" t="s">
        <v>1395</v>
      </c>
      <c r="I23" s="41">
        <v>-290</v>
      </c>
      <c r="J23" s="41"/>
      <c r="K23" s="773"/>
    </row>
    <row r="24" spans="1:11" ht="15" customHeight="1">
      <c r="A24" s="130" t="s">
        <v>803</v>
      </c>
      <c r="B24" s="51">
        <v>3208.52742</v>
      </c>
      <c r="C24" s="6">
        <v>5874.389</v>
      </c>
      <c r="D24" s="6">
        <v>8116.784013</v>
      </c>
      <c r="E24" s="44">
        <v>2691.93425681</v>
      </c>
      <c r="F24" s="6">
        <v>2665.8615800000002</v>
      </c>
      <c r="G24" s="6"/>
      <c r="H24" s="7">
        <v>83.0867632105198</v>
      </c>
      <c r="I24" s="6">
        <v>-5424.84975619</v>
      </c>
      <c r="J24" s="6"/>
      <c r="K24" s="1375">
        <v>-66.83496502434284</v>
      </c>
    </row>
    <row r="25" spans="1:11" ht="15" customHeight="1">
      <c r="A25" s="130" t="s">
        <v>804</v>
      </c>
      <c r="B25" s="51">
        <v>18244.798408859377</v>
      </c>
      <c r="C25" s="6">
        <v>28594.183010719997</v>
      </c>
      <c r="D25" s="6">
        <v>16285.361073570799</v>
      </c>
      <c r="E25" s="44">
        <v>18118.753411276997</v>
      </c>
      <c r="F25" s="6">
        <v>10349.38460186062</v>
      </c>
      <c r="G25" s="6"/>
      <c r="H25" s="7">
        <v>56.725124443332454</v>
      </c>
      <c r="I25" s="6">
        <v>1833.3923377061983</v>
      </c>
      <c r="J25" s="6"/>
      <c r="K25" s="1375">
        <v>11.257916415998755</v>
      </c>
    </row>
    <row r="26" spans="1:11" ht="15" customHeight="1">
      <c r="A26" s="131" t="s">
        <v>805</v>
      </c>
      <c r="B26" s="49">
        <v>167974.37402299998</v>
      </c>
      <c r="C26" s="41">
        <v>186648.46797</v>
      </c>
      <c r="D26" s="41">
        <v>172808.36757600002</v>
      </c>
      <c r="E26" s="42">
        <v>205685.21688048</v>
      </c>
      <c r="F26" s="41">
        <v>18674.093947000016</v>
      </c>
      <c r="G26" s="41"/>
      <c r="H26" s="4">
        <v>11.117227884083709</v>
      </c>
      <c r="I26" s="41">
        <v>32876.84930447998</v>
      </c>
      <c r="J26" s="41"/>
      <c r="K26" s="773">
        <v>19.02503320044439</v>
      </c>
    </row>
    <row r="27" spans="1:11" ht="15" customHeight="1">
      <c r="A27" s="462" t="s">
        <v>806</v>
      </c>
      <c r="B27" s="454">
        <v>110898.063129</v>
      </c>
      <c r="C27" s="101">
        <v>111007.68066400001</v>
      </c>
      <c r="D27" s="101">
        <v>119269.29203800001</v>
      </c>
      <c r="E27" s="141">
        <v>137465.065665</v>
      </c>
      <c r="F27" s="101">
        <v>109.61753500001214</v>
      </c>
      <c r="G27" s="101"/>
      <c r="H27" s="3">
        <v>0.09884531064577899</v>
      </c>
      <c r="I27" s="101">
        <v>18195.773626999988</v>
      </c>
      <c r="J27" s="101"/>
      <c r="K27" s="1371">
        <v>15.256042285555521</v>
      </c>
    </row>
    <row r="28" spans="1:11" ht="15" customHeight="1">
      <c r="A28" s="131" t="s">
        <v>807</v>
      </c>
      <c r="B28" s="49">
        <v>77780.428465</v>
      </c>
      <c r="C28" s="41">
        <v>81863.645</v>
      </c>
      <c r="D28" s="41">
        <v>83553.27504500002</v>
      </c>
      <c r="E28" s="42">
        <v>98446.61075834</v>
      </c>
      <c r="F28" s="41">
        <v>4083.2165349999996</v>
      </c>
      <c r="G28" s="41"/>
      <c r="H28" s="4">
        <v>5.2496709205419</v>
      </c>
      <c r="I28" s="41">
        <v>14893.335713339984</v>
      </c>
      <c r="J28" s="41"/>
      <c r="K28" s="773">
        <v>17.82495743622108</v>
      </c>
    </row>
    <row r="29" spans="1:11" ht="15" customHeight="1">
      <c r="A29" s="131" t="s">
        <v>808</v>
      </c>
      <c r="B29" s="49">
        <v>6054.434</v>
      </c>
      <c r="C29" s="41">
        <v>6416.2</v>
      </c>
      <c r="D29" s="41">
        <v>7359.764</v>
      </c>
      <c r="E29" s="42">
        <v>8509.732</v>
      </c>
      <c r="F29" s="41">
        <v>361.7659999999996</v>
      </c>
      <c r="G29" s="41"/>
      <c r="H29" s="4">
        <v>5.9752241084798285</v>
      </c>
      <c r="I29" s="41">
        <v>1149.9679999999998</v>
      </c>
      <c r="J29" s="41"/>
      <c r="K29" s="773">
        <v>15.625066238536995</v>
      </c>
    </row>
    <row r="30" spans="1:11" ht="15" customHeight="1">
      <c r="A30" s="131" t="s">
        <v>809</v>
      </c>
      <c r="B30" s="49">
        <v>22907.3</v>
      </c>
      <c r="C30" s="41">
        <v>20111.331</v>
      </c>
      <c r="D30" s="41">
        <v>22597.7195</v>
      </c>
      <c r="E30" s="42">
        <v>22792.410072510003</v>
      </c>
      <c r="F30" s="41">
        <v>-2795.969000000001</v>
      </c>
      <c r="G30" s="41"/>
      <c r="H30" s="4">
        <v>-12.20558075373353</v>
      </c>
      <c r="I30" s="41">
        <v>194.69057251000413</v>
      </c>
      <c r="J30" s="41"/>
      <c r="K30" s="773">
        <v>0.8615496466800737</v>
      </c>
    </row>
    <row r="31" spans="1:11" ht="15" customHeight="1">
      <c r="A31" s="131" t="s">
        <v>810</v>
      </c>
      <c r="B31" s="49">
        <v>4155.900664000001</v>
      </c>
      <c r="C31" s="41">
        <v>2616.504664000001</v>
      </c>
      <c r="D31" s="41">
        <v>5758.533493000001</v>
      </c>
      <c r="E31" s="42">
        <v>7716.31283415</v>
      </c>
      <c r="F31" s="41">
        <v>-1539.3959999999997</v>
      </c>
      <c r="G31" s="41"/>
      <c r="H31" s="4">
        <v>-37.04121259044606</v>
      </c>
      <c r="I31" s="41">
        <v>1957.7793411499988</v>
      </c>
      <c r="J31" s="41"/>
      <c r="K31" s="773">
        <v>33.997880598069806</v>
      </c>
    </row>
    <row r="32" spans="1:11" ht="15" customHeight="1">
      <c r="A32" s="130" t="s">
        <v>811</v>
      </c>
      <c r="B32" s="51">
        <v>0</v>
      </c>
      <c r="C32" s="6">
        <v>15716.912999999997</v>
      </c>
      <c r="D32" s="6">
        <v>3122.5306490000003</v>
      </c>
      <c r="E32" s="44">
        <v>12990.59677172</v>
      </c>
      <c r="F32" s="6">
        <v>15716.912999999997</v>
      </c>
      <c r="G32" s="6"/>
      <c r="H32" s="7"/>
      <c r="I32" s="790">
        <v>9868.06612272</v>
      </c>
      <c r="J32" s="6"/>
      <c r="K32" s="1375"/>
    </row>
    <row r="33" spans="1:11" ht="15" customHeight="1">
      <c r="A33" s="462" t="s">
        <v>812</v>
      </c>
      <c r="B33" s="454">
        <v>1566.6458800000003</v>
      </c>
      <c r="C33" s="101">
        <v>2873.0046599999996</v>
      </c>
      <c r="D33" s="101">
        <v>3928.342087999999</v>
      </c>
      <c r="E33" s="141">
        <v>5444.112851</v>
      </c>
      <c r="F33" s="101">
        <v>1306.3587799999993</v>
      </c>
      <c r="G33" s="101"/>
      <c r="H33" s="3">
        <v>83.38570934741163</v>
      </c>
      <c r="I33" s="101">
        <v>1515.770763000001</v>
      </c>
      <c r="J33" s="101"/>
      <c r="K33" s="1371">
        <v>38.58550831482478</v>
      </c>
    </row>
    <row r="34" spans="1:11" ht="15" customHeight="1">
      <c r="A34" s="131" t="s">
        <v>813</v>
      </c>
      <c r="B34" s="49">
        <v>9.910200000000259</v>
      </c>
      <c r="C34" s="41">
        <v>12.790899999999965</v>
      </c>
      <c r="D34" s="41">
        <v>12.313915999999153</v>
      </c>
      <c r="E34" s="42">
        <v>6.160550999999941</v>
      </c>
      <c r="F34" s="41">
        <v>2.880699999999706</v>
      </c>
      <c r="G34" s="41"/>
      <c r="H34" s="4">
        <v>29.068030917636683</v>
      </c>
      <c r="I34" s="41">
        <v>-6.153364999999212</v>
      </c>
      <c r="J34" s="41"/>
      <c r="K34" s="773">
        <v>-49.970821629769404</v>
      </c>
    </row>
    <row r="35" spans="1:11" ht="15" customHeight="1" hidden="1">
      <c r="A35" s="131" t="s">
        <v>814</v>
      </c>
      <c r="B35" s="49">
        <v>0</v>
      </c>
      <c r="C35" s="41">
        <v>0</v>
      </c>
      <c r="D35" s="41">
        <v>0</v>
      </c>
      <c r="E35" s="42">
        <v>0</v>
      </c>
      <c r="F35" s="41">
        <v>0</v>
      </c>
      <c r="G35" s="41"/>
      <c r="H35" s="4"/>
      <c r="I35" s="41">
        <v>0</v>
      </c>
      <c r="J35" s="41"/>
      <c r="K35" s="773"/>
    </row>
    <row r="36" spans="1:11" ht="15" customHeight="1" hidden="1">
      <c r="A36" s="131" t="s">
        <v>815</v>
      </c>
      <c r="B36" s="49">
        <v>0</v>
      </c>
      <c r="C36" s="41">
        <v>0</v>
      </c>
      <c r="D36" s="41">
        <v>0</v>
      </c>
      <c r="E36" s="42">
        <v>0</v>
      </c>
      <c r="F36" s="41">
        <v>0</v>
      </c>
      <c r="G36" s="41"/>
      <c r="H36" s="4"/>
      <c r="I36" s="41">
        <v>0</v>
      </c>
      <c r="J36" s="41"/>
      <c r="K36" s="773"/>
    </row>
    <row r="37" spans="1:11" ht="15" customHeight="1" hidden="1">
      <c r="A37" s="131" t="s">
        <v>816</v>
      </c>
      <c r="B37" s="49">
        <v>0</v>
      </c>
      <c r="C37" s="41">
        <v>0</v>
      </c>
      <c r="D37" s="41">
        <v>0</v>
      </c>
      <c r="E37" s="42">
        <v>0</v>
      </c>
      <c r="F37" s="41">
        <v>0</v>
      </c>
      <c r="G37" s="41"/>
      <c r="H37" s="4"/>
      <c r="I37" s="41">
        <v>0</v>
      </c>
      <c r="J37" s="41"/>
      <c r="K37" s="773"/>
    </row>
    <row r="38" spans="1:11" ht="15" customHeight="1" hidden="1">
      <c r="A38" s="131" t="s">
        <v>817</v>
      </c>
      <c r="B38" s="49">
        <v>0</v>
      </c>
      <c r="C38" s="41">
        <v>0</v>
      </c>
      <c r="D38" s="41">
        <v>0</v>
      </c>
      <c r="E38" s="42">
        <v>0</v>
      </c>
      <c r="F38" s="41">
        <v>0</v>
      </c>
      <c r="G38" s="41"/>
      <c r="H38" s="4"/>
      <c r="I38" s="41">
        <v>0</v>
      </c>
      <c r="J38" s="41"/>
      <c r="K38" s="773"/>
    </row>
    <row r="39" spans="1:11" ht="15" customHeight="1">
      <c r="A39" s="131" t="s">
        <v>1219</v>
      </c>
      <c r="B39" s="49">
        <v>1556.73568</v>
      </c>
      <c r="C39" s="41">
        <v>2860.2137599999996</v>
      </c>
      <c r="D39" s="41">
        <v>3916.028172</v>
      </c>
      <c r="E39" s="42">
        <v>5437.9523</v>
      </c>
      <c r="F39" s="41">
        <v>1303.4780799999996</v>
      </c>
      <c r="G39" s="41"/>
      <c r="H39" s="4">
        <v>83.73149640920414</v>
      </c>
      <c r="I39" s="41">
        <v>1521.924128</v>
      </c>
      <c r="J39" s="41"/>
      <c r="K39" s="773">
        <v>38.863972912194875</v>
      </c>
    </row>
    <row r="40" spans="1:11" ht="15" customHeight="1" hidden="1">
      <c r="A40" s="131" t="s">
        <v>818</v>
      </c>
      <c r="B40" s="49">
        <v>0</v>
      </c>
      <c r="C40" s="41">
        <v>0</v>
      </c>
      <c r="D40" s="41">
        <v>0</v>
      </c>
      <c r="E40" s="42">
        <v>0</v>
      </c>
      <c r="F40" s="41">
        <v>0</v>
      </c>
      <c r="G40" s="41"/>
      <c r="H40" s="4"/>
      <c r="I40" s="41">
        <v>0</v>
      </c>
      <c r="J40" s="41"/>
      <c r="K40" s="773"/>
    </row>
    <row r="41" spans="1:11" ht="15" customHeight="1">
      <c r="A41" s="130" t="s">
        <v>819</v>
      </c>
      <c r="B41" s="51">
        <v>36261.421457</v>
      </c>
      <c r="C41" s="6">
        <v>23231.967560999998</v>
      </c>
      <c r="D41" s="6">
        <v>25234.297822</v>
      </c>
      <c r="E41" s="44">
        <v>31705.36595757</v>
      </c>
      <c r="F41" s="6">
        <v>-13029.453895999999</v>
      </c>
      <c r="G41" s="6"/>
      <c r="H41" s="7">
        <v>-35.931999829214526</v>
      </c>
      <c r="I41" s="6">
        <v>6471.06813557</v>
      </c>
      <c r="J41" s="6"/>
      <c r="K41" s="1375">
        <v>25.64393977282908</v>
      </c>
    </row>
    <row r="42" spans="1:11" ht="15" customHeight="1" thickBot="1">
      <c r="A42" s="133" t="s">
        <v>820</v>
      </c>
      <c r="B42" s="52">
        <v>19248.272056</v>
      </c>
      <c r="C42" s="45">
        <v>33818.900376</v>
      </c>
      <c r="D42" s="45">
        <v>21253.724419</v>
      </c>
      <c r="E42" s="47">
        <v>18080.085635189997</v>
      </c>
      <c r="F42" s="45">
        <v>14570.628319999996</v>
      </c>
      <c r="G42" s="45"/>
      <c r="H42" s="46">
        <v>75.69837062573154</v>
      </c>
      <c r="I42" s="45">
        <v>-3173.6387838100018</v>
      </c>
      <c r="J42" s="45"/>
      <c r="K42" s="776">
        <v>-14.932153636907481</v>
      </c>
    </row>
    <row r="43" spans="1:11" ht="15" customHeight="1">
      <c r="A43" s="455"/>
      <c r="B43" s="455"/>
      <c r="C43" s="457"/>
      <c r="D43" s="457"/>
      <c r="E43" s="458"/>
      <c r="F43" s="455"/>
      <c r="G43" s="457"/>
      <c r="H43" s="456"/>
      <c r="I43" s="459"/>
      <c r="J43" s="457"/>
      <c r="K43" s="1373"/>
    </row>
    <row r="44" spans="1:11" ht="15" customHeight="1">
      <c r="A44" s="49" t="s">
        <v>821</v>
      </c>
      <c r="B44" s="49">
        <v>131469.6197341406</v>
      </c>
      <c r="C44" s="41">
        <v>127453.49142928</v>
      </c>
      <c r="D44" s="41">
        <v>126285.51683242922</v>
      </c>
      <c r="E44" s="42">
        <v>151245.643548873</v>
      </c>
      <c r="F44" s="49">
        <v>9143.451695139387</v>
      </c>
      <c r="G44" s="41" t="s">
        <v>347</v>
      </c>
      <c r="H44" s="4">
        <v>6.9548019638524705</v>
      </c>
      <c r="I44" s="460">
        <v>18964.326716443775</v>
      </c>
      <c r="J44" s="41" t="s">
        <v>348</v>
      </c>
      <c r="K44" s="773">
        <v>15.017024273343965</v>
      </c>
    </row>
    <row r="45" spans="1:11" ht="15" customHeight="1">
      <c r="A45" s="49" t="s">
        <v>822</v>
      </c>
      <c r="B45" s="49">
        <v>-20571.58510414062</v>
      </c>
      <c r="C45" s="41">
        <v>-16445.80905628</v>
      </c>
      <c r="D45" s="41">
        <v>-7016.044234429202</v>
      </c>
      <c r="E45" s="42">
        <v>-13780.587883872995</v>
      </c>
      <c r="F45" s="49">
        <v>-9033.803952139378</v>
      </c>
      <c r="G45" s="41" t="s">
        <v>347</v>
      </c>
      <c r="H45" s="4">
        <v>43.91399061573076</v>
      </c>
      <c r="I45" s="460">
        <v>-768.7436494437925</v>
      </c>
      <c r="J45" s="41" t="s">
        <v>348</v>
      </c>
      <c r="K45" s="773">
        <v>10.956938465002914</v>
      </c>
    </row>
    <row r="46" spans="1:11" ht="15" customHeight="1" thickBot="1">
      <c r="A46" s="52" t="s">
        <v>823</v>
      </c>
      <c r="B46" s="52">
        <v>37264.895104140625</v>
      </c>
      <c r="C46" s="45">
        <v>28456.68492628</v>
      </c>
      <c r="D46" s="45">
        <v>30202.6611674292</v>
      </c>
      <c r="E46" s="47">
        <v>31666.698181483003</v>
      </c>
      <c r="F46" s="52">
        <v>4351.369822139373</v>
      </c>
      <c r="G46" s="45" t="s">
        <v>347</v>
      </c>
      <c r="H46" s="46">
        <v>11.676860514376916</v>
      </c>
      <c r="I46" s="461">
        <v>-4531.762985946197</v>
      </c>
      <c r="J46" s="45" t="s">
        <v>348</v>
      </c>
      <c r="K46" s="776">
        <v>-15.004515532006458</v>
      </c>
    </row>
    <row r="47" spans="1:3" ht="15" customHeight="1">
      <c r="A47" s="1405" t="s">
        <v>351</v>
      </c>
      <c r="B47" s="1406"/>
      <c r="C47" s="1406"/>
    </row>
    <row r="48" spans="1:9" ht="15" customHeight="1">
      <c r="A48" s="877" t="s">
        <v>352</v>
      </c>
      <c r="B48" s="440"/>
      <c r="C48" s="440"/>
      <c r="I48" s="1" t="s">
        <v>757</v>
      </c>
    </row>
    <row r="49" spans="1:3" ht="15" customHeight="1">
      <c r="A49" s="779" t="str">
        <f>MS!A38</f>
        <v> p= provisional, e = estimates.</v>
      </c>
      <c r="B49" s="1403"/>
      <c r="C49" s="1403"/>
    </row>
    <row r="50" ht="12.75">
      <c r="A50" s="878"/>
    </row>
    <row r="51" ht="12.75">
      <c r="A51" s="877"/>
    </row>
  </sheetData>
  <sheetProtection/>
  <mergeCells count="4">
    <mergeCell ref="A2:K2"/>
    <mergeCell ref="A1:K1"/>
    <mergeCell ref="F5:H5"/>
    <mergeCell ref="I5:K5"/>
  </mergeCells>
  <printOptions horizontalCentered="1"/>
  <pageMargins left="0.45" right="0.39" top="1" bottom="1" header="0.5" footer="0.5"/>
  <pageSetup horizontalDpi="300" verticalDpi="300" orientation="portrait" paperSize="9" scale="90" r:id="rId1"/>
</worksheet>
</file>

<file path=xl/worksheets/sheet30.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selection activeCell="A1" sqref="A1:IV1"/>
    </sheetView>
  </sheetViews>
  <sheetFormatPr defaultColWidth="9.140625" defaultRowHeight="12.75"/>
  <cols>
    <col min="1" max="1" width="4.00390625" style="295" customWidth="1"/>
    <col min="2" max="2" width="23.7109375" style="295" customWidth="1"/>
    <col min="3" max="4" width="10.28125" style="295" customWidth="1"/>
    <col min="5" max="6" width="10.57421875" style="295" customWidth="1"/>
    <col min="7" max="7" width="8.28125" style="295" customWidth="1"/>
    <col min="8" max="8" width="8.140625" style="295" customWidth="1"/>
    <col min="9" max="16384" width="9.140625" style="295" customWidth="1"/>
  </cols>
  <sheetData>
    <row r="1" s="18" customFormat="1" ht="12.75">
      <c r="D1" s="106" t="s">
        <v>274</v>
      </c>
    </row>
    <row r="2" spans="1:8" ht="15.75">
      <c r="A2" s="1580" t="s">
        <v>1285</v>
      </c>
      <c r="B2" s="1580"/>
      <c r="C2" s="1580"/>
      <c r="D2" s="1580"/>
      <c r="E2" s="1580"/>
      <c r="F2" s="1580"/>
      <c r="G2" s="1580"/>
      <c r="H2" s="1580"/>
    </row>
    <row r="3" spans="1:8" ht="15.75">
      <c r="A3" s="155"/>
      <c r="B3" s="155"/>
      <c r="C3" s="18"/>
      <c r="D3" s="18"/>
      <c r="E3" s="155"/>
      <c r="F3" s="155"/>
      <c r="G3" s="18"/>
      <c r="H3" s="18"/>
    </row>
    <row r="4" spans="1:8" ht="12.75" thickBot="1">
      <c r="A4" s="420"/>
      <c r="G4" s="421"/>
      <c r="H4" s="421" t="s">
        <v>785</v>
      </c>
    </row>
    <row r="5" spans="1:8" ht="14.25" customHeight="1">
      <c r="A5" s="1754" t="s">
        <v>1078</v>
      </c>
      <c r="B5" s="1757" t="s">
        <v>1079</v>
      </c>
      <c r="C5" s="931"/>
      <c r="D5" s="927"/>
      <c r="E5" s="932"/>
      <c r="F5" s="929"/>
      <c r="G5" s="1760" t="s">
        <v>1286</v>
      </c>
      <c r="H5" s="1761"/>
    </row>
    <row r="6" spans="1:8" ht="12.75" customHeight="1">
      <c r="A6" s="1755"/>
      <c r="B6" s="1758"/>
      <c r="C6" s="933">
        <v>2006</v>
      </c>
      <c r="D6" s="928">
        <v>2007</v>
      </c>
      <c r="E6" s="300">
        <v>2007</v>
      </c>
      <c r="F6" s="926">
        <v>2008</v>
      </c>
      <c r="G6" s="1752" t="s">
        <v>346</v>
      </c>
      <c r="H6" s="1753"/>
    </row>
    <row r="7" spans="1:8" ht="13.5" customHeight="1">
      <c r="A7" s="1756"/>
      <c r="B7" s="1759"/>
      <c r="C7" s="630" t="s">
        <v>1018</v>
      </c>
      <c r="D7" s="422" t="s">
        <v>341</v>
      </c>
      <c r="E7" s="422" t="s">
        <v>1018</v>
      </c>
      <c r="F7" s="644" t="s">
        <v>341</v>
      </c>
      <c r="G7" s="640" t="s">
        <v>759</v>
      </c>
      <c r="H7" s="501" t="s">
        <v>1217</v>
      </c>
    </row>
    <row r="8" spans="1:8" ht="13.5" customHeight="1">
      <c r="A8" s="610">
        <v>1</v>
      </c>
      <c r="B8" s="626" t="s">
        <v>1080</v>
      </c>
      <c r="C8" s="631">
        <v>62970.282</v>
      </c>
      <c r="D8" s="423">
        <v>70374.248</v>
      </c>
      <c r="E8" s="423">
        <v>74445.344</v>
      </c>
      <c r="F8" s="934">
        <v>82568.026</v>
      </c>
      <c r="G8" s="641">
        <f>D8-C8</f>
        <v>7403.966000000008</v>
      </c>
      <c r="H8" s="611">
        <f>F8-E8</f>
        <v>8122.682000000001</v>
      </c>
    </row>
    <row r="9" spans="1:8" ht="13.5" customHeight="1">
      <c r="A9" s="612"/>
      <c r="B9" s="627" t="s">
        <v>1081</v>
      </c>
      <c r="C9" s="632">
        <v>60855.106999999996</v>
      </c>
      <c r="D9" s="424">
        <v>67708.248</v>
      </c>
      <c r="E9" s="424">
        <v>72380.344</v>
      </c>
      <c r="F9" s="613">
        <v>80312.451</v>
      </c>
      <c r="G9" s="642">
        <f>D9-C9</f>
        <v>6853.1410000000105</v>
      </c>
      <c r="H9" s="613">
        <f aca="true" t="shared" si="0" ref="H9:H39">F9-E9</f>
        <v>7932.107000000004</v>
      </c>
    </row>
    <row r="10" spans="1:8" ht="13.5" customHeight="1">
      <c r="A10" s="614"/>
      <c r="B10" s="628" t="s">
        <v>1082</v>
      </c>
      <c r="C10" s="633">
        <v>9209.282</v>
      </c>
      <c r="D10" s="425">
        <v>18670.748</v>
      </c>
      <c r="E10" s="425">
        <v>13768.844</v>
      </c>
      <c r="F10" s="615">
        <v>25379.026</v>
      </c>
      <c r="G10" s="642">
        <f aca="true" t="shared" si="1" ref="G10:G39">D10-C10</f>
        <v>9461.466</v>
      </c>
      <c r="H10" s="613">
        <f t="shared" si="0"/>
        <v>11610.182000000003</v>
      </c>
    </row>
    <row r="11" spans="1:8" ht="13.5" customHeight="1">
      <c r="A11" s="614"/>
      <c r="B11" s="628" t="s">
        <v>1083</v>
      </c>
      <c r="C11" s="633">
        <v>51645.825</v>
      </c>
      <c r="D11" s="425">
        <v>49037.5</v>
      </c>
      <c r="E11" s="425">
        <v>58611.5</v>
      </c>
      <c r="F11" s="615">
        <v>54933.425</v>
      </c>
      <c r="G11" s="642">
        <f t="shared" si="1"/>
        <v>-2608.324999999997</v>
      </c>
      <c r="H11" s="613">
        <f t="shared" si="0"/>
        <v>-3678.074999999997</v>
      </c>
    </row>
    <row r="12" spans="1:8" ht="13.5" customHeight="1">
      <c r="A12" s="612"/>
      <c r="B12" s="627" t="s">
        <v>1084</v>
      </c>
      <c r="C12" s="633">
        <v>2115.175</v>
      </c>
      <c r="D12" s="425">
        <v>2666</v>
      </c>
      <c r="E12" s="425">
        <v>2065</v>
      </c>
      <c r="F12" s="615">
        <v>2255.575</v>
      </c>
      <c r="G12" s="642">
        <f t="shared" si="1"/>
        <v>550.8249999999998</v>
      </c>
      <c r="H12" s="613">
        <f t="shared" si="0"/>
        <v>190.57499999999982</v>
      </c>
    </row>
    <row r="13" spans="1:8" ht="13.5" customHeight="1" hidden="1">
      <c r="A13" s="614"/>
      <c r="B13" s="628" t="s">
        <v>1085</v>
      </c>
      <c r="C13" s="633">
        <v>400</v>
      </c>
      <c r="D13" s="425">
        <v>0</v>
      </c>
      <c r="E13" s="425">
        <v>0</v>
      </c>
      <c r="F13" s="615"/>
      <c r="G13" s="642">
        <f t="shared" si="1"/>
        <v>-400</v>
      </c>
      <c r="H13" s="611">
        <f t="shared" si="0"/>
        <v>0</v>
      </c>
    </row>
    <row r="14" spans="1:8" ht="13.5" customHeight="1">
      <c r="A14" s="610">
        <v>2</v>
      </c>
      <c r="B14" s="626" t="s">
        <v>1086</v>
      </c>
      <c r="C14" s="631">
        <v>17959.214</v>
      </c>
      <c r="D14" s="423">
        <v>19177.121</v>
      </c>
      <c r="E14" s="423">
        <v>19177.121</v>
      </c>
      <c r="F14" s="611">
        <v>19565.433</v>
      </c>
      <c r="G14" s="641">
        <f>D14-C14</f>
        <v>1217.9069999999992</v>
      </c>
      <c r="H14" s="611">
        <f t="shared" si="0"/>
        <v>388.3120000000017</v>
      </c>
    </row>
    <row r="15" spans="1:8" ht="13.5" customHeight="1">
      <c r="A15" s="612"/>
      <c r="B15" s="627" t="s">
        <v>1081</v>
      </c>
      <c r="C15" s="632">
        <v>7789.646000000001</v>
      </c>
      <c r="D15" s="424">
        <v>8209.646</v>
      </c>
      <c r="E15" s="424">
        <v>7798.9220000000005</v>
      </c>
      <c r="F15" s="613">
        <v>6252.125</v>
      </c>
      <c r="G15" s="642">
        <f t="shared" si="1"/>
        <v>420</v>
      </c>
      <c r="H15" s="613">
        <f t="shared" si="0"/>
        <v>-1546.7970000000005</v>
      </c>
    </row>
    <row r="16" spans="1:8" ht="13.5" customHeight="1">
      <c r="A16" s="614"/>
      <c r="B16" s="628" t="s">
        <v>1087</v>
      </c>
      <c r="C16" s="633">
        <v>1518.622</v>
      </c>
      <c r="D16" s="425">
        <v>1518.622</v>
      </c>
      <c r="E16" s="425">
        <v>1518.622</v>
      </c>
      <c r="F16" s="615">
        <v>5.425</v>
      </c>
      <c r="G16" s="642">
        <f t="shared" si="1"/>
        <v>0</v>
      </c>
      <c r="H16" s="613">
        <f t="shared" si="0"/>
        <v>-1513.1970000000001</v>
      </c>
    </row>
    <row r="17" spans="1:8" ht="13.5" customHeight="1">
      <c r="A17" s="614"/>
      <c r="B17" s="628" t="s">
        <v>1083</v>
      </c>
      <c r="C17" s="633">
        <v>6271.024</v>
      </c>
      <c r="D17" s="425">
        <v>6691.024</v>
      </c>
      <c r="E17" s="425">
        <v>6280.3</v>
      </c>
      <c r="F17" s="615">
        <v>6246.7</v>
      </c>
      <c r="G17" s="642">
        <f t="shared" si="1"/>
        <v>420</v>
      </c>
      <c r="H17" s="613">
        <f t="shared" si="0"/>
        <v>-33.600000000000364</v>
      </c>
    </row>
    <row r="18" spans="1:8" ht="13.5" customHeight="1">
      <c r="A18" s="612"/>
      <c r="B18" s="627" t="s">
        <v>1088</v>
      </c>
      <c r="C18" s="633">
        <v>10169.568</v>
      </c>
      <c r="D18" s="425">
        <v>10967.474999999999</v>
      </c>
      <c r="E18" s="425">
        <v>11378.199</v>
      </c>
      <c r="F18" s="615">
        <v>13313.308</v>
      </c>
      <c r="G18" s="642">
        <f>D18-C18</f>
        <v>797.9069999999992</v>
      </c>
      <c r="H18" s="611">
        <f t="shared" si="0"/>
        <v>1935.1090000000004</v>
      </c>
    </row>
    <row r="19" spans="1:8" ht="13.5" customHeight="1">
      <c r="A19" s="610">
        <v>3</v>
      </c>
      <c r="B19" s="626" t="s">
        <v>1089</v>
      </c>
      <c r="C19" s="631">
        <v>3876.759</v>
      </c>
      <c r="D19" s="423">
        <v>3876.759</v>
      </c>
      <c r="E19" s="423">
        <v>1516.915</v>
      </c>
      <c r="F19" s="611">
        <v>1516.915</v>
      </c>
      <c r="G19" s="641">
        <f t="shared" si="1"/>
        <v>0</v>
      </c>
      <c r="H19" s="611">
        <f t="shared" si="0"/>
        <v>0</v>
      </c>
    </row>
    <row r="20" spans="1:8" ht="13.5" customHeight="1">
      <c r="A20" s="612"/>
      <c r="B20" s="627" t="s">
        <v>1081</v>
      </c>
      <c r="C20" s="634">
        <v>254.384</v>
      </c>
      <c r="D20" s="426">
        <v>275.154</v>
      </c>
      <c r="E20" s="426">
        <v>279.501</v>
      </c>
      <c r="F20" s="616">
        <v>393.115</v>
      </c>
      <c r="G20" s="642">
        <f t="shared" si="1"/>
        <v>20.77000000000001</v>
      </c>
      <c r="H20" s="613">
        <f t="shared" si="0"/>
        <v>113.61400000000003</v>
      </c>
    </row>
    <row r="21" spans="1:8" ht="13.5" customHeight="1">
      <c r="A21" s="614"/>
      <c r="B21" s="628" t="s">
        <v>1082</v>
      </c>
      <c r="C21" s="633">
        <v>254.384</v>
      </c>
      <c r="D21" s="425">
        <v>275.154</v>
      </c>
      <c r="E21" s="425">
        <v>279.501</v>
      </c>
      <c r="F21" s="615">
        <v>393.115</v>
      </c>
      <c r="G21" s="642">
        <f t="shared" si="1"/>
        <v>20.77000000000001</v>
      </c>
      <c r="H21" s="613">
        <f t="shared" si="0"/>
        <v>113.61400000000003</v>
      </c>
    </row>
    <row r="22" spans="1:8" ht="13.5" customHeight="1">
      <c r="A22" s="614"/>
      <c r="B22" s="628" t="s">
        <v>1083</v>
      </c>
      <c r="C22" s="633">
        <v>0</v>
      </c>
      <c r="D22" s="425">
        <v>0</v>
      </c>
      <c r="E22" s="425">
        <v>0</v>
      </c>
      <c r="F22" s="615">
        <v>0</v>
      </c>
      <c r="G22" s="642">
        <f t="shared" si="1"/>
        <v>0</v>
      </c>
      <c r="H22" s="613">
        <f t="shared" si="0"/>
        <v>0</v>
      </c>
    </row>
    <row r="23" spans="1:8" ht="13.5" customHeight="1">
      <c r="A23" s="612"/>
      <c r="B23" s="627" t="s">
        <v>1088</v>
      </c>
      <c r="C23" s="633">
        <v>3622.375</v>
      </c>
      <c r="D23" s="425">
        <v>3601.605</v>
      </c>
      <c r="E23" s="425">
        <v>1237.414</v>
      </c>
      <c r="F23" s="615">
        <v>1123.8</v>
      </c>
      <c r="G23" s="642">
        <f t="shared" si="1"/>
        <v>-20.769999999999982</v>
      </c>
      <c r="H23" s="613">
        <f t="shared" si="0"/>
        <v>-113.61400000000003</v>
      </c>
    </row>
    <row r="24" spans="1:8" ht="13.5" customHeight="1">
      <c r="A24" s="610">
        <v>4</v>
      </c>
      <c r="B24" s="626" t="s">
        <v>1090</v>
      </c>
      <c r="C24" s="635">
        <v>1678.879</v>
      </c>
      <c r="D24" s="427">
        <v>1390.996</v>
      </c>
      <c r="E24" s="427">
        <v>1390.996</v>
      </c>
      <c r="F24" s="617">
        <v>2387.958</v>
      </c>
      <c r="G24" s="641">
        <f t="shared" si="1"/>
        <v>-287.8829999999998</v>
      </c>
      <c r="H24" s="611">
        <f t="shared" si="0"/>
        <v>996.962</v>
      </c>
    </row>
    <row r="25" spans="1:8" ht="13.5" customHeight="1">
      <c r="A25" s="612"/>
      <c r="B25" s="627" t="s">
        <v>1081</v>
      </c>
      <c r="C25" s="634">
        <v>55.322</v>
      </c>
      <c r="D25" s="426">
        <v>52.652</v>
      </c>
      <c r="E25" s="426">
        <v>62.695</v>
      </c>
      <c r="F25" s="616">
        <v>355.596</v>
      </c>
      <c r="G25" s="642">
        <f t="shared" si="1"/>
        <v>-2.6700000000000017</v>
      </c>
      <c r="H25" s="613">
        <f t="shared" si="0"/>
        <v>292.901</v>
      </c>
    </row>
    <row r="26" spans="1:8" ht="13.5" customHeight="1">
      <c r="A26" s="614"/>
      <c r="B26" s="628" t="s">
        <v>1082</v>
      </c>
      <c r="C26" s="633">
        <v>55.322</v>
      </c>
      <c r="D26" s="425">
        <v>52.652</v>
      </c>
      <c r="E26" s="425">
        <v>62.695</v>
      </c>
      <c r="F26" s="615">
        <v>355.596</v>
      </c>
      <c r="G26" s="642">
        <f t="shared" si="1"/>
        <v>-2.6700000000000017</v>
      </c>
      <c r="H26" s="613">
        <f t="shared" si="0"/>
        <v>292.901</v>
      </c>
    </row>
    <row r="27" spans="1:8" ht="13.5" customHeight="1">
      <c r="A27" s="612"/>
      <c r="B27" s="627" t="s">
        <v>1088</v>
      </c>
      <c r="C27" s="633">
        <v>1623.557</v>
      </c>
      <c r="D27" s="425">
        <v>1338.344</v>
      </c>
      <c r="E27" s="425">
        <v>1328.3010000000002</v>
      </c>
      <c r="F27" s="615">
        <v>2032.362</v>
      </c>
      <c r="G27" s="642">
        <f t="shared" si="1"/>
        <v>-285.21299999999997</v>
      </c>
      <c r="H27" s="613">
        <f t="shared" si="0"/>
        <v>704.0609999999999</v>
      </c>
    </row>
    <row r="28" spans="1:8" ht="13.5" customHeight="1">
      <c r="A28" s="610">
        <v>5</v>
      </c>
      <c r="B28" s="626" t="s">
        <v>1091</v>
      </c>
      <c r="C28" s="635">
        <v>3469.774</v>
      </c>
      <c r="D28" s="427">
        <v>3150.4429999999998</v>
      </c>
      <c r="E28" s="427">
        <v>2773.491</v>
      </c>
      <c r="F28" s="617">
        <v>1191.2</v>
      </c>
      <c r="G28" s="641">
        <f t="shared" si="1"/>
        <v>-319.33100000000013</v>
      </c>
      <c r="H28" s="611">
        <f t="shared" si="0"/>
        <v>-1582.291</v>
      </c>
    </row>
    <row r="29" spans="1:8" ht="13.5" customHeight="1">
      <c r="A29" s="612"/>
      <c r="B29" s="627" t="s">
        <v>1081</v>
      </c>
      <c r="C29" s="634">
        <v>944.6</v>
      </c>
      <c r="D29" s="426">
        <v>944.6</v>
      </c>
      <c r="E29" s="426">
        <v>944.6</v>
      </c>
      <c r="F29" s="616">
        <v>944.6</v>
      </c>
      <c r="G29" s="642">
        <f t="shared" si="1"/>
        <v>0</v>
      </c>
      <c r="H29" s="613">
        <f t="shared" si="0"/>
        <v>0</v>
      </c>
    </row>
    <row r="30" spans="1:8" ht="13.5" customHeight="1">
      <c r="A30" s="614"/>
      <c r="B30" s="628" t="s">
        <v>1092</v>
      </c>
      <c r="C30" s="633">
        <v>944.6</v>
      </c>
      <c r="D30" s="425">
        <v>944.6</v>
      </c>
      <c r="E30" s="425">
        <v>944.6</v>
      </c>
      <c r="F30" s="615">
        <v>944.6</v>
      </c>
      <c r="G30" s="642">
        <f t="shared" si="1"/>
        <v>0</v>
      </c>
      <c r="H30" s="613">
        <f t="shared" si="0"/>
        <v>0</v>
      </c>
    </row>
    <row r="31" spans="1:8" ht="13.5" customHeight="1">
      <c r="A31" s="612"/>
      <c r="B31" s="627" t="s">
        <v>1093</v>
      </c>
      <c r="C31" s="633">
        <v>2525.174</v>
      </c>
      <c r="D31" s="425">
        <v>2205.843</v>
      </c>
      <c r="E31" s="425">
        <v>1828.891</v>
      </c>
      <c r="F31" s="615">
        <v>246.6</v>
      </c>
      <c r="G31" s="642">
        <f t="shared" si="1"/>
        <v>-319.33100000000013</v>
      </c>
      <c r="H31" s="613">
        <f t="shared" si="0"/>
        <v>-1582.2910000000002</v>
      </c>
    </row>
    <row r="32" spans="1:8" ht="13.5" customHeight="1">
      <c r="A32" s="612"/>
      <c r="B32" s="627" t="s">
        <v>1094</v>
      </c>
      <c r="C32" s="633">
        <v>1051.8</v>
      </c>
      <c r="D32" s="425">
        <v>732.345</v>
      </c>
      <c r="E32" s="425">
        <v>355.393</v>
      </c>
      <c r="F32" s="615">
        <v>355.393</v>
      </c>
      <c r="G32" s="642">
        <f t="shared" si="1"/>
        <v>-319.4549999999999</v>
      </c>
      <c r="H32" s="613">
        <f t="shared" si="0"/>
        <v>0</v>
      </c>
    </row>
    <row r="33" spans="1:8" ht="13.5" customHeight="1">
      <c r="A33" s="610">
        <v>6</v>
      </c>
      <c r="B33" s="626" t="s">
        <v>1095</v>
      </c>
      <c r="C33" s="636">
        <v>1071</v>
      </c>
      <c r="D33" s="428">
        <v>-15716.9</v>
      </c>
      <c r="E33" s="428">
        <v>-3122.5</v>
      </c>
      <c r="F33" s="618">
        <v>-12990.7</v>
      </c>
      <c r="G33" s="641">
        <f t="shared" si="1"/>
        <v>-16787.9</v>
      </c>
      <c r="H33" s="611">
        <f t="shared" si="0"/>
        <v>-9868.2</v>
      </c>
    </row>
    <row r="34" spans="1:8" ht="13.5" customHeight="1">
      <c r="A34" s="610"/>
      <c r="B34" s="627" t="s">
        <v>965</v>
      </c>
      <c r="C34" s="633">
        <v>1071</v>
      </c>
      <c r="D34" s="425">
        <v>-15716.9</v>
      </c>
      <c r="E34" s="425">
        <v>-3122.5</v>
      </c>
      <c r="F34" s="615">
        <v>-12990.7</v>
      </c>
      <c r="G34" s="642">
        <f t="shared" si="1"/>
        <v>-16787.9</v>
      </c>
      <c r="H34" s="613">
        <f t="shared" si="0"/>
        <v>-9868.2</v>
      </c>
    </row>
    <row r="35" spans="1:10" ht="13.5" customHeight="1">
      <c r="A35" s="610">
        <v>7</v>
      </c>
      <c r="B35" s="626" t="s">
        <v>1096</v>
      </c>
      <c r="C35" s="631">
        <v>91025.908</v>
      </c>
      <c r="D35" s="423">
        <v>82252.667</v>
      </c>
      <c r="E35" s="423">
        <v>96181.367</v>
      </c>
      <c r="F35" s="611">
        <v>94238.83200000001</v>
      </c>
      <c r="G35" s="641">
        <f t="shared" si="1"/>
        <v>-8773.240999999995</v>
      </c>
      <c r="H35" s="611">
        <f t="shared" si="0"/>
        <v>-1942.534999999989</v>
      </c>
      <c r="J35" s="819"/>
    </row>
    <row r="36" spans="1:8" ht="13.5" customHeight="1">
      <c r="A36" s="610"/>
      <c r="B36" s="626" t="s">
        <v>1097</v>
      </c>
      <c r="C36" s="631">
        <v>70970.059</v>
      </c>
      <c r="D36" s="423">
        <v>61473.4</v>
      </c>
      <c r="E36" s="423">
        <v>78343.562</v>
      </c>
      <c r="F36" s="611">
        <v>75267.187</v>
      </c>
      <c r="G36" s="641">
        <f t="shared" si="1"/>
        <v>-9496.658999999992</v>
      </c>
      <c r="H36" s="611">
        <f t="shared" si="0"/>
        <v>-3076.375</v>
      </c>
    </row>
    <row r="37" spans="1:8" ht="13.5" customHeight="1">
      <c r="A37" s="619"/>
      <c r="B37" s="628" t="s">
        <v>1098</v>
      </c>
      <c r="C37" s="637">
        <v>12108.61</v>
      </c>
      <c r="D37" s="429">
        <v>4800.275999999996</v>
      </c>
      <c r="E37" s="429">
        <v>12507.161999999998</v>
      </c>
      <c r="F37" s="620">
        <v>13142.462000000003</v>
      </c>
      <c r="G37" s="642">
        <f t="shared" si="1"/>
        <v>-7308.334000000004</v>
      </c>
      <c r="H37" s="613">
        <f t="shared" si="0"/>
        <v>635.3000000000047</v>
      </c>
    </row>
    <row r="38" spans="1:8" ht="13.5" customHeight="1">
      <c r="A38" s="621"/>
      <c r="B38" s="628" t="s">
        <v>1287</v>
      </c>
      <c r="C38" s="638">
        <v>58861.44899999999</v>
      </c>
      <c r="D38" s="430">
        <v>56673.124</v>
      </c>
      <c r="E38" s="430">
        <v>65836.4</v>
      </c>
      <c r="F38" s="622">
        <v>62124.725</v>
      </c>
      <c r="G38" s="642">
        <f t="shared" si="1"/>
        <v>-2188.32499999999</v>
      </c>
      <c r="H38" s="613">
        <f t="shared" si="0"/>
        <v>-3711.6749999999956</v>
      </c>
    </row>
    <row r="39" spans="1:8" ht="13.5" customHeight="1">
      <c r="A39" s="619"/>
      <c r="B39" s="626" t="s">
        <v>1099</v>
      </c>
      <c r="C39" s="635">
        <v>20055.849</v>
      </c>
      <c r="D39" s="427">
        <v>20779.267</v>
      </c>
      <c r="E39" s="427">
        <v>17837.805</v>
      </c>
      <c r="F39" s="617">
        <v>18971.645</v>
      </c>
      <c r="G39" s="641">
        <f t="shared" si="1"/>
        <v>723.4180000000015</v>
      </c>
      <c r="H39" s="611">
        <f t="shared" si="0"/>
        <v>1133.8400000000001</v>
      </c>
    </row>
    <row r="40" spans="1:8" ht="13.5" customHeight="1" thickBot="1">
      <c r="A40" s="623"/>
      <c r="B40" s="629"/>
      <c r="C40" s="639"/>
      <c r="D40" s="624"/>
      <c r="E40" s="624"/>
      <c r="F40" s="625"/>
      <c r="G40" s="643"/>
      <c r="H40" s="625"/>
    </row>
    <row r="41" spans="1:8" ht="12">
      <c r="A41" s="431"/>
      <c r="B41" s="389"/>
      <c r="C41" s="432"/>
      <c r="D41" s="432"/>
      <c r="E41" s="432"/>
      <c r="F41" s="432"/>
      <c r="G41" s="432"/>
      <c r="H41" s="432"/>
    </row>
    <row r="42" ht="12">
      <c r="A42" s="420"/>
    </row>
    <row r="43" ht="12">
      <c r="A43" s="420"/>
    </row>
    <row r="44" ht="12">
      <c r="A44" s="420"/>
    </row>
    <row r="45" ht="12">
      <c r="H45" s="819"/>
    </row>
    <row r="46" ht="12.75">
      <c r="H46" s="824"/>
    </row>
    <row r="47" ht="12">
      <c r="F47" s="819"/>
    </row>
  </sheetData>
  <sheetProtection/>
  <mergeCells count="5">
    <mergeCell ref="G6:H6"/>
    <mergeCell ref="A2:H2"/>
    <mergeCell ref="A5:A7"/>
    <mergeCell ref="B5:B7"/>
    <mergeCell ref="G5:H5"/>
  </mergeCells>
  <printOptions horizontalCentered="1"/>
  <pageMargins left="0.78" right="0.6" top="1.2" bottom="1" header="0.5" footer="0.5"/>
  <pageSetup fitToHeight="1" fitToWidth="1" horizontalDpi="300" verticalDpi="300" orientation="portrait" paperSize="9" r:id="rId1"/>
</worksheet>
</file>

<file path=xl/worksheets/sheet31.xml><?xml version="1.0" encoding="utf-8"?>
<worksheet xmlns="http://schemas.openxmlformats.org/spreadsheetml/2006/main" xmlns:r="http://schemas.openxmlformats.org/officeDocument/2006/relationships">
  <dimension ref="B1:I18"/>
  <sheetViews>
    <sheetView zoomScalePageLayoutView="0" workbookViewId="0" topLeftCell="A1">
      <selection activeCell="A1" sqref="A1:IV1"/>
    </sheetView>
  </sheetViews>
  <sheetFormatPr defaultColWidth="9.140625" defaultRowHeight="12.75"/>
  <cols>
    <col min="1" max="1" width="5.00390625" style="0" customWidth="1"/>
    <col min="2" max="2" width="18.140625" style="0" customWidth="1"/>
    <col min="3" max="3" width="8.7109375" style="0" customWidth="1"/>
    <col min="5" max="5" width="9.7109375" style="0" customWidth="1"/>
    <col min="6" max="6" width="8.57421875" style="0" customWidth="1"/>
    <col min="7" max="7" width="7.8515625" style="0" customWidth="1"/>
    <col min="8" max="8" width="8.140625" style="0" customWidth="1"/>
    <col min="9" max="9" width="8.28125" style="0" customWidth="1"/>
  </cols>
  <sheetData>
    <row r="1" spans="2:9" s="78" customFormat="1" ht="12.75">
      <c r="B1" s="1569" t="s">
        <v>275</v>
      </c>
      <c r="C1" s="1569"/>
      <c r="D1" s="1569"/>
      <c r="E1" s="1569"/>
      <c r="F1" s="1569"/>
      <c r="G1" s="1569"/>
      <c r="H1" s="1569"/>
      <c r="I1" s="1569"/>
    </row>
    <row r="2" spans="2:9" ht="15.75">
      <c r="B2" s="1580" t="s">
        <v>327</v>
      </c>
      <c r="C2" s="1580"/>
      <c r="D2" s="1580"/>
      <c r="E2" s="1580"/>
      <c r="F2" s="1580"/>
      <c r="G2" s="1580"/>
      <c r="H2" s="1580"/>
      <c r="I2" s="1580"/>
    </row>
    <row r="3" spans="2:9" ht="15.75">
      <c r="B3" s="1580" t="s">
        <v>342</v>
      </c>
      <c r="C3" s="1580"/>
      <c r="D3" s="1580"/>
      <c r="E3" s="1580"/>
      <c r="F3" s="1580"/>
      <c r="G3" s="1580"/>
      <c r="H3" s="1580"/>
      <c r="I3" s="1580"/>
    </row>
    <row r="4" spans="2:7" ht="13.5" thickBot="1">
      <c r="B4" s="935"/>
      <c r="C4" s="935"/>
      <c r="D4" s="935"/>
      <c r="E4" s="935"/>
      <c r="F4" s="935"/>
      <c r="G4" s="935"/>
    </row>
    <row r="5" spans="2:9" ht="19.5" customHeight="1">
      <c r="B5" s="1381"/>
      <c r="C5" s="1663" t="s">
        <v>1382</v>
      </c>
      <c r="D5" s="1664"/>
      <c r="E5" s="1665"/>
      <c r="F5" s="1664" t="s">
        <v>1112</v>
      </c>
      <c r="G5" s="1665"/>
      <c r="H5" s="1663" t="s">
        <v>1383</v>
      </c>
      <c r="I5" s="1665"/>
    </row>
    <row r="6" spans="2:9" ht="19.5" customHeight="1" thickBot="1">
      <c r="B6" s="1382"/>
      <c r="C6" s="1383" t="s">
        <v>758</v>
      </c>
      <c r="D6" s="1384" t="s">
        <v>759</v>
      </c>
      <c r="E6" s="1385" t="s">
        <v>1217</v>
      </c>
      <c r="F6" s="1384" t="str">
        <f>D6</f>
        <v>2006/07</v>
      </c>
      <c r="G6" s="1385" t="str">
        <f>E6</f>
        <v>2007/08</v>
      </c>
      <c r="H6" s="1386" t="str">
        <f>D6</f>
        <v>2006/07</v>
      </c>
      <c r="I6" s="1387" t="str">
        <f>E6</f>
        <v>2007/08</v>
      </c>
    </row>
    <row r="7" spans="2:9" ht="19.5" customHeight="1">
      <c r="B7" s="1388" t="s">
        <v>1384</v>
      </c>
      <c r="C7" s="1389">
        <v>17226.3</v>
      </c>
      <c r="D7" s="1389">
        <v>20554.767</v>
      </c>
      <c r="E7" s="821">
        <v>25034.415</v>
      </c>
      <c r="F7" s="1390">
        <v>19.32200762787133</v>
      </c>
      <c r="G7" s="1391">
        <v>21.793718216314502</v>
      </c>
      <c r="H7" s="1392">
        <v>32.260888467562964</v>
      </c>
      <c r="I7" s="910">
        <v>31.69194105806844</v>
      </c>
    </row>
    <row r="8" spans="2:9" ht="19.5" customHeight="1">
      <c r="B8" s="1388" t="s">
        <v>1385</v>
      </c>
      <c r="C8" s="1389">
        <v>11749.1</v>
      </c>
      <c r="D8" s="1389">
        <v>13294.061</v>
      </c>
      <c r="E8" s="821">
        <v>16158.032</v>
      </c>
      <c r="F8" s="1390">
        <v>13.14961145960116</v>
      </c>
      <c r="G8" s="1391">
        <v>21.543236487330702</v>
      </c>
      <c r="H8" s="1392">
        <v>20.86514623113843</v>
      </c>
      <c r="I8" s="910">
        <v>20.455017533199143</v>
      </c>
    </row>
    <row r="9" spans="2:9" ht="19.5" customHeight="1">
      <c r="B9" s="1388" t="s">
        <v>1386</v>
      </c>
      <c r="C9" s="1389">
        <v>7819.7</v>
      </c>
      <c r="D9" s="1389">
        <v>10326.102</v>
      </c>
      <c r="E9" s="821">
        <v>13873.404</v>
      </c>
      <c r="F9" s="1390">
        <v>32.05240610253591</v>
      </c>
      <c r="G9" s="1391">
        <v>34.35276932186028</v>
      </c>
      <c r="H9" s="1392">
        <v>16.20690835010092</v>
      </c>
      <c r="I9" s="910">
        <v>17.562827085944328</v>
      </c>
    </row>
    <row r="10" spans="2:9" ht="19.5" customHeight="1">
      <c r="B10" s="1388" t="s">
        <v>1387</v>
      </c>
      <c r="C10" s="1389">
        <v>4928.1</v>
      </c>
      <c r="D10" s="1389">
        <v>6716.325</v>
      </c>
      <c r="E10" s="821">
        <v>8318.669</v>
      </c>
      <c r="F10" s="1390">
        <v>36.286296950143054</v>
      </c>
      <c r="G10" s="1391">
        <v>23.857451805861103</v>
      </c>
      <c r="H10" s="1392">
        <v>10.541331445737372</v>
      </c>
      <c r="I10" s="910">
        <v>10.530893876672618</v>
      </c>
    </row>
    <row r="11" spans="2:9" ht="19.5" customHeight="1">
      <c r="B11" s="1388" t="s">
        <v>1388</v>
      </c>
      <c r="C11" s="1389">
        <v>2103</v>
      </c>
      <c r="D11" s="1389">
        <v>2109.519</v>
      </c>
      <c r="E11" s="821">
        <v>2609.528</v>
      </c>
      <c r="F11" s="1390">
        <v>0.30998573466476387</v>
      </c>
      <c r="G11" s="1391">
        <v>23.702512278865456</v>
      </c>
      <c r="H11" s="1392">
        <v>3.31090871422697</v>
      </c>
      <c r="I11" s="910">
        <v>3.3034927145443267</v>
      </c>
    </row>
    <row r="12" spans="2:9" ht="19.5" customHeight="1">
      <c r="B12" s="1388" t="s">
        <v>1389</v>
      </c>
      <c r="C12" s="1389">
        <v>665.5</v>
      </c>
      <c r="D12" s="1389">
        <v>674.445</v>
      </c>
      <c r="E12" s="821">
        <v>1269.844</v>
      </c>
      <c r="F12" s="1390">
        <v>1.344102178812932</v>
      </c>
      <c r="G12" s="1391">
        <v>88.2798449095182</v>
      </c>
      <c r="H12" s="1392">
        <v>1.058547388180343</v>
      </c>
      <c r="I12" s="910">
        <v>1.6075399085994964</v>
      </c>
    </row>
    <row r="13" spans="2:9" ht="19.5" customHeight="1">
      <c r="B13" s="1388" t="s">
        <v>1390</v>
      </c>
      <c r="C13" s="1389">
        <v>7532.1</v>
      </c>
      <c r="D13" s="1389">
        <v>10038.981</v>
      </c>
      <c r="E13" s="821">
        <v>11729.108</v>
      </c>
      <c r="F13" s="1390">
        <v>33.28263034213566</v>
      </c>
      <c r="G13" s="1391">
        <v>16.83564298009928</v>
      </c>
      <c r="H13" s="1392">
        <v>15.75626940305301</v>
      </c>
      <c r="I13" s="910">
        <v>14.848287822971656</v>
      </c>
    </row>
    <row r="14" spans="2:9" ht="19.5" customHeight="1" thickBot="1">
      <c r="B14" s="1393" t="s">
        <v>1391</v>
      </c>
      <c r="C14" s="1394">
        <v>52023.8</v>
      </c>
      <c r="D14" s="1394">
        <v>63714.2</v>
      </c>
      <c r="E14" s="1395">
        <v>78993</v>
      </c>
      <c r="F14" s="1396">
        <v>22.471253541648252</v>
      </c>
      <c r="G14" s="1397">
        <v>23.98021163257171</v>
      </c>
      <c r="H14" s="1398">
        <v>100</v>
      </c>
      <c r="I14" s="1399">
        <v>100</v>
      </c>
    </row>
    <row r="15" spans="2:9" ht="12.75">
      <c r="B15" s="295"/>
      <c r="C15" s="1400"/>
      <c r="D15" s="1400"/>
      <c r="E15" s="295"/>
      <c r="F15" s="295"/>
      <c r="G15" s="295"/>
      <c r="H15" s="1401"/>
      <c r="I15" s="295"/>
    </row>
    <row r="16" spans="2:9" ht="12.75">
      <c r="B16" s="295" t="s">
        <v>1392</v>
      </c>
      <c r="C16" s="295"/>
      <c r="D16" s="295"/>
      <c r="E16" s="295"/>
      <c r="F16" s="295"/>
      <c r="G16" s="295"/>
      <c r="H16" s="295"/>
      <c r="I16" s="295"/>
    </row>
    <row r="17" spans="2:9" ht="12.75">
      <c r="B17" s="295"/>
      <c r="C17" s="295"/>
      <c r="D17" s="295"/>
      <c r="E17" s="295"/>
      <c r="F17" s="295"/>
      <c r="G17" s="295"/>
      <c r="H17" s="295"/>
      <c r="I17" s="295"/>
    </row>
    <row r="18" spans="2:9" ht="12.75">
      <c r="B18" s="295"/>
      <c r="C18" s="295"/>
      <c r="D18" s="295"/>
      <c r="E18" s="295"/>
      <c r="F18" s="295"/>
      <c r="G18" s="295"/>
      <c r="H18" s="295"/>
      <c r="I18" s="295"/>
    </row>
  </sheetData>
  <sheetProtection/>
  <mergeCells count="6">
    <mergeCell ref="B1:I1"/>
    <mergeCell ref="B2:I2"/>
    <mergeCell ref="B3:I3"/>
    <mergeCell ref="C5:E5"/>
    <mergeCell ref="F5:G5"/>
    <mergeCell ref="H5:I5"/>
  </mergeCells>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pageSetUpPr fitToPage="1"/>
  </sheetPr>
  <dimension ref="A1:H49"/>
  <sheetViews>
    <sheetView zoomScalePageLayoutView="0" workbookViewId="0" topLeftCell="A1">
      <selection activeCell="A1" sqref="A1:G1"/>
    </sheetView>
  </sheetViews>
  <sheetFormatPr defaultColWidth="9.140625" defaultRowHeight="12.75"/>
  <cols>
    <col min="1" max="1" width="29.7109375" style="18" customWidth="1"/>
    <col min="2" max="16384" width="9.140625" style="18" customWidth="1"/>
  </cols>
  <sheetData>
    <row r="1" spans="1:7" ht="12.75">
      <c r="A1" s="1569" t="s">
        <v>276</v>
      </c>
      <c r="B1" s="1569"/>
      <c r="C1" s="1569"/>
      <c r="D1" s="1569"/>
      <c r="E1" s="1569"/>
      <c r="F1" s="1569"/>
      <c r="G1" s="1569"/>
    </row>
    <row r="2" spans="1:7" ht="15.75">
      <c r="A2" s="1580" t="s">
        <v>1149</v>
      </c>
      <c r="B2" s="1580"/>
      <c r="C2" s="1580"/>
      <c r="D2" s="1580"/>
      <c r="E2" s="1580"/>
      <c r="F2" s="1580"/>
      <c r="G2" s="1580"/>
    </row>
    <row r="3" spans="1:7" ht="12.75">
      <c r="A3" s="1762" t="s">
        <v>342</v>
      </c>
      <c r="B3" s="1762"/>
      <c r="C3" s="1762"/>
      <c r="D3" s="1762"/>
      <c r="E3" s="1762"/>
      <c r="F3" s="1762"/>
      <c r="G3" s="1762"/>
    </row>
    <row r="4" spans="1:7" ht="13.5" thickBot="1">
      <c r="A4" s="18" t="s">
        <v>757</v>
      </c>
      <c r="C4" s="102"/>
      <c r="E4" s="103"/>
      <c r="G4" s="436" t="s">
        <v>785</v>
      </c>
    </row>
    <row r="5" spans="1:7" ht="12.75">
      <c r="A5" s="1765"/>
      <c r="B5" s="1763" t="s">
        <v>758</v>
      </c>
      <c r="C5" s="1763" t="s">
        <v>860</v>
      </c>
      <c r="D5" s="1763" t="s">
        <v>1266</v>
      </c>
      <c r="E5" s="718"/>
      <c r="F5" s="720" t="s">
        <v>1112</v>
      </c>
      <c r="G5" s="719"/>
    </row>
    <row r="6" spans="1:7" ht="12.75">
      <c r="A6" s="1766"/>
      <c r="B6" s="1764"/>
      <c r="C6" s="1764"/>
      <c r="D6" s="1764"/>
      <c r="E6" s="437" t="s">
        <v>758</v>
      </c>
      <c r="F6" s="437" t="s">
        <v>759</v>
      </c>
      <c r="G6" s="438" t="s">
        <v>1217</v>
      </c>
    </row>
    <row r="7" spans="1:7" ht="12.75">
      <c r="A7" s="135"/>
      <c r="B7" s="100"/>
      <c r="C7" s="100"/>
      <c r="D7" s="100"/>
      <c r="E7" s="100"/>
      <c r="F7" s="104"/>
      <c r="G7" s="134"/>
    </row>
    <row r="8" spans="1:8" ht="12.75">
      <c r="A8" s="136" t="s">
        <v>1150</v>
      </c>
      <c r="B8" s="879">
        <v>49786.8</v>
      </c>
      <c r="C8" s="879">
        <v>49645.7</v>
      </c>
      <c r="D8" s="879">
        <v>49035.3</v>
      </c>
      <c r="E8" s="810">
        <v>3.3019748772704673</v>
      </c>
      <c r="F8" s="810">
        <v>-0.28340845364635925</v>
      </c>
      <c r="G8" s="902">
        <v>-1.2295123243302015</v>
      </c>
      <c r="H8" s="880"/>
    </row>
    <row r="9" spans="1:8" ht="12.75">
      <c r="A9" s="137"/>
      <c r="B9" s="881"/>
      <c r="C9" s="881"/>
      <c r="D9" s="881"/>
      <c r="E9" s="810"/>
      <c r="F9" s="810"/>
      <c r="G9" s="902"/>
      <c r="H9" s="880"/>
    </row>
    <row r="10" spans="1:8" ht="12.75">
      <c r="A10" s="137" t="s">
        <v>1151</v>
      </c>
      <c r="B10" s="881">
        <v>34096.9</v>
      </c>
      <c r="C10" s="881">
        <v>34443.9</v>
      </c>
      <c r="D10" s="881">
        <v>31862.9</v>
      </c>
      <c r="E10" s="806">
        <v>7.987357046261437</v>
      </c>
      <c r="F10" s="806">
        <v>1.0176878249928905</v>
      </c>
      <c r="G10" s="903">
        <v>-7.49334424963493</v>
      </c>
      <c r="H10" s="880"/>
    </row>
    <row r="11" spans="1:8" ht="12.75">
      <c r="A11" s="138" t="s">
        <v>1152</v>
      </c>
      <c r="B11" s="882">
        <v>15689.9</v>
      </c>
      <c r="C11" s="882">
        <v>15201.8</v>
      </c>
      <c r="D11" s="882">
        <v>17172.4</v>
      </c>
      <c r="E11" s="814">
        <v>-5.599109533407514</v>
      </c>
      <c r="F11" s="814">
        <v>-3.110918488964245</v>
      </c>
      <c r="G11" s="904">
        <v>12.9629385993764</v>
      </c>
      <c r="H11" s="880"/>
    </row>
    <row r="12" spans="1:8" ht="12.75">
      <c r="A12" s="139"/>
      <c r="B12" s="881"/>
      <c r="C12" s="881"/>
      <c r="D12" s="881"/>
      <c r="E12" s="810"/>
      <c r="F12" s="810"/>
      <c r="G12" s="902"/>
      <c r="H12" s="880"/>
    </row>
    <row r="13" spans="1:8" ht="12.75">
      <c r="A13" s="136" t="s">
        <v>1153</v>
      </c>
      <c r="B13" s="879">
        <v>139160.4</v>
      </c>
      <c r="C13" s="879">
        <v>153756.8</v>
      </c>
      <c r="D13" s="879">
        <v>186001.568</v>
      </c>
      <c r="E13" s="810">
        <v>15.967773118487443</v>
      </c>
      <c r="F13" s="810">
        <v>10.488903452418924</v>
      </c>
      <c r="G13" s="902">
        <v>20.971279319028497</v>
      </c>
      <c r="H13" s="880"/>
    </row>
    <row r="14" spans="1:8" ht="12.75">
      <c r="A14" s="137"/>
      <c r="B14" s="881"/>
      <c r="C14" s="881"/>
      <c r="D14" s="881"/>
      <c r="E14" s="810"/>
      <c r="F14" s="810"/>
      <c r="G14" s="902"/>
      <c r="H14" s="880"/>
    </row>
    <row r="15" spans="1:8" ht="12.75">
      <c r="A15" s="137" t="s">
        <v>1154</v>
      </c>
      <c r="B15" s="881">
        <v>85066.6</v>
      </c>
      <c r="C15" s="881">
        <v>94789.5</v>
      </c>
      <c r="D15" s="881">
        <v>118897.068</v>
      </c>
      <c r="E15" s="806">
        <v>20.20200735625555</v>
      </c>
      <c r="F15" s="806">
        <v>11.429750336794939</v>
      </c>
      <c r="G15" s="903">
        <v>25.43274096814521</v>
      </c>
      <c r="H15" s="880"/>
    </row>
    <row r="16" spans="1:8" ht="12.75">
      <c r="A16" s="138" t="s">
        <v>1155</v>
      </c>
      <c r="B16" s="882">
        <v>54093.8</v>
      </c>
      <c r="C16" s="882">
        <v>58967.3</v>
      </c>
      <c r="D16" s="882">
        <v>67104.5</v>
      </c>
      <c r="E16" s="814">
        <v>9.880864116027993</v>
      </c>
      <c r="F16" s="814">
        <v>9.009350424632757</v>
      </c>
      <c r="G16" s="904">
        <v>13.799512611226916</v>
      </c>
      <c r="H16" s="880"/>
    </row>
    <row r="17" spans="1:8" ht="12.75">
      <c r="A17" s="139"/>
      <c r="B17" s="881"/>
      <c r="C17" s="881"/>
      <c r="D17" s="881"/>
      <c r="E17" s="810"/>
      <c r="F17" s="810"/>
      <c r="G17" s="902"/>
      <c r="H17" s="880"/>
    </row>
    <row r="18" spans="1:8" ht="12.75">
      <c r="A18" s="136" t="s">
        <v>1156</v>
      </c>
      <c r="B18" s="879">
        <v>-89373.6</v>
      </c>
      <c r="C18" s="879">
        <v>-104111.1</v>
      </c>
      <c r="D18" s="879">
        <v>-136966.268</v>
      </c>
      <c r="E18" s="810">
        <v>24.46917851144363</v>
      </c>
      <c r="F18" s="810">
        <v>16.48976879078387</v>
      </c>
      <c r="G18" s="902">
        <v>31.557795470415755</v>
      </c>
      <c r="H18" s="880"/>
    </row>
    <row r="19" spans="1:8" ht="12.75">
      <c r="A19" s="137"/>
      <c r="B19" s="881"/>
      <c r="C19" s="881"/>
      <c r="D19" s="881"/>
      <c r="E19" s="810"/>
      <c r="F19" s="810"/>
      <c r="G19" s="902"/>
      <c r="H19" s="880"/>
    </row>
    <row r="20" spans="1:8" ht="12.75">
      <c r="A20" s="137" t="s">
        <v>1157</v>
      </c>
      <c r="B20" s="881">
        <v>-50969.7</v>
      </c>
      <c r="C20" s="881">
        <v>-60345.6</v>
      </c>
      <c r="D20" s="881">
        <v>-87034.168</v>
      </c>
      <c r="E20" s="806">
        <v>30.041995366732237</v>
      </c>
      <c r="F20" s="806">
        <v>18.39504646878443</v>
      </c>
      <c r="G20" s="903">
        <v>44.22620373316366</v>
      </c>
      <c r="H20" s="880"/>
    </row>
    <row r="21" spans="1:8" ht="12.75">
      <c r="A21" s="138" t="s">
        <v>1158</v>
      </c>
      <c r="B21" s="882">
        <v>-38403.9</v>
      </c>
      <c r="C21" s="882">
        <v>-43765.5</v>
      </c>
      <c r="D21" s="882">
        <v>-49932.1</v>
      </c>
      <c r="E21" s="814">
        <v>17.77086080529915</v>
      </c>
      <c r="F21" s="814">
        <v>13.961082077601489</v>
      </c>
      <c r="G21" s="904">
        <v>14.090093795341076</v>
      </c>
      <c r="H21" s="880"/>
    </row>
    <row r="22" spans="1:8" ht="12.75">
      <c r="A22" s="139"/>
      <c r="B22" s="881"/>
      <c r="C22" s="881"/>
      <c r="D22" s="881"/>
      <c r="E22" s="810"/>
      <c r="F22" s="810"/>
      <c r="G22" s="902"/>
      <c r="H22" s="880"/>
    </row>
    <row r="23" spans="1:8" ht="12.75">
      <c r="A23" s="136" t="s">
        <v>1159</v>
      </c>
      <c r="B23" s="879">
        <v>188947.2</v>
      </c>
      <c r="C23" s="879">
        <v>203402.5</v>
      </c>
      <c r="D23" s="879">
        <v>235036.868</v>
      </c>
      <c r="E23" s="810">
        <v>12.338446061883076</v>
      </c>
      <c r="F23" s="810">
        <v>7.650444145242702</v>
      </c>
      <c r="G23" s="902">
        <v>15.552595469573859</v>
      </c>
      <c r="H23" s="880"/>
    </row>
    <row r="24" spans="1:8" ht="12.75">
      <c r="A24" s="137"/>
      <c r="B24" s="881"/>
      <c r="C24" s="881"/>
      <c r="D24" s="881"/>
      <c r="E24" s="810"/>
      <c r="F24" s="810"/>
      <c r="G24" s="902"/>
      <c r="H24" s="880"/>
    </row>
    <row r="25" spans="1:8" ht="12.75">
      <c r="A25" s="137" t="s">
        <v>1157</v>
      </c>
      <c r="B25" s="881">
        <v>119163.5</v>
      </c>
      <c r="C25" s="881">
        <v>129233.4</v>
      </c>
      <c r="D25" s="881">
        <v>150759.968</v>
      </c>
      <c r="E25" s="806">
        <v>16.433597864469633</v>
      </c>
      <c r="F25" s="806">
        <v>8.450490292749024</v>
      </c>
      <c r="G25" s="903">
        <v>16.65712424187555</v>
      </c>
      <c r="H25" s="880"/>
    </row>
    <row r="26" spans="1:8" ht="13.5" thickBot="1">
      <c r="A26" s="140" t="s">
        <v>1158</v>
      </c>
      <c r="B26" s="884">
        <v>69783.7</v>
      </c>
      <c r="C26" s="884">
        <v>74169.1</v>
      </c>
      <c r="D26" s="884">
        <v>84276.9</v>
      </c>
      <c r="E26" s="905">
        <v>5.973728170083518</v>
      </c>
      <c r="F26" s="905">
        <v>6.28427555431999</v>
      </c>
      <c r="G26" s="906">
        <v>13.628047259573066</v>
      </c>
      <c r="H26" s="880"/>
    </row>
    <row r="27" spans="2:8" ht="12.75">
      <c r="B27" s="105"/>
      <c r="C27" s="105"/>
      <c r="D27" s="105"/>
      <c r="E27" s="880"/>
      <c r="F27" s="880"/>
      <c r="G27" s="880"/>
      <c r="H27" s="880"/>
    </row>
    <row r="28" spans="2:8" ht="13.5" thickBot="1">
      <c r="B28" s="880"/>
      <c r="C28" s="105"/>
      <c r="D28" s="105"/>
      <c r="E28" s="880"/>
      <c r="F28" s="880"/>
      <c r="G28" s="880"/>
      <c r="H28" s="880"/>
    </row>
    <row r="29" spans="1:8" ht="12.75">
      <c r="A29" s="143" t="s">
        <v>1306</v>
      </c>
      <c r="B29" s="886">
        <v>35.77655712400942</v>
      </c>
      <c r="C29" s="887">
        <v>32.28845813648567</v>
      </c>
      <c r="D29" s="888">
        <v>26.362842274533943</v>
      </c>
      <c r="E29" s="880"/>
      <c r="F29" s="880"/>
      <c r="G29" s="880"/>
      <c r="H29" s="880"/>
    </row>
    <row r="30" spans="1:8" ht="12.75">
      <c r="A30" s="144" t="s">
        <v>1160</v>
      </c>
      <c r="B30" s="889">
        <v>40.08259410861608</v>
      </c>
      <c r="C30" s="890">
        <v>36.337252543794406</v>
      </c>
      <c r="D30" s="891">
        <v>26.79872644126094</v>
      </c>
      <c r="E30" s="880"/>
      <c r="F30" s="880"/>
      <c r="G30" s="880"/>
      <c r="H30" s="880"/>
    </row>
    <row r="31" spans="1:8" ht="12.75">
      <c r="A31" s="145" t="s">
        <v>1161</v>
      </c>
      <c r="B31" s="892">
        <v>29.004987632593753</v>
      </c>
      <c r="C31" s="882">
        <v>25.78005097740612</v>
      </c>
      <c r="D31" s="883">
        <v>25.590534166859154</v>
      </c>
      <c r="E31" s="880"/>
      <c r="F31" s="880"/>
      <c r="G31" s="880"/>
      <c r="H31" s="880"/>
    </row>
    <row r="32" spans="1:8" ht="12.75">
      <c r="A32" s="146" t="s">
        <v>1307</v>
      </c>
      <c r="B32" s="893"/>
      <c r="C32" s="894"/>
      <c r="D32" s="895"/>
      <c r="E32" s="880"/>
      <c r="F32" s="880"/>
      <c r="G32" s="880"/>
      <c r="H32" s="880"/>
    </row>
    <row r="33" spans="1:8" ht="12.75">
      <c r="A33" s="144" t="s">
        <v>1160</v>
      </c>
      <c r="B33" s="896">
        <v>68.48582355162412</v>
      </c>
      <c r="C33" s="890">
        <v>69.37942258846185</v>
      </c>
      <c r="D33" s="897">
        <v>64.97951475773574</v>
      </c>
      <c r="E33" s="880"/>
      <c r="F33" s="880"/>
      <c r="G33" s="880"/>
      <c r="H33" s="880"/>
    </row>
    <row r="34" spans="1:8" ht="12.75">
      <c r="A34" s="145" t="s">
        <v>1161</v>
      </c>
      <c r="B34" s="898">
        <v>31.514176448375874</v>
      </c>
      <c r="C34" s="882">
        <v>30.620577411538157</v>
      </c>
      <c r="D34" s="899">
        <v>35.02048524226425</v>
      </c>
      <c r="E34" s="880"/>
      <c r="F34" s="880"/>
      <c r="G34" s="880"/>
      <c r="H34" s="880"/>
    </row>
    <row r="35" spans="1:8" ht="12.75">
      <c r="A35" s="146" t="s">
        <v>1308</v>
      </c>
      <c r="B35" s="893"/>
      <c r="C35" s="894"/>
      <c r="D35" s="895"/>
      <c r="E35" s="880"/>
      <c r="F35" s="880"/>
      <c r="G35" s="880"/>
      <c r="H35" s="880"/>
    </row>
    <row r="36" spans="1:8" ht="12.75">
      <c r="A36" s="144" t="s">
        <v>1160</v>
      </c>
      <c r="B36" s="896">
        <v>61.128453209390024</v>
      </c>
      <c r="C36" s="890">
        <v>61.64898072800683</v>
      </c>
      <c r="D36" s="897">
        <v>63.922615964183706</v>
      </c>
      <c r="E36" s="880"/>
      <c r="F36" s="880"/>
      <c r="G36" s="880"/>
      <c r="H36" s="880"/>
    </row>
    <row r="37" spans="1:8" ht="12.75">
      <c r="A37" s="145" t="s">
        <v>1161</v>
      </c>
      <c r="B37" s="898">
        <v>38.871546790609976</v>
      </c>
      <c r="C37" s="882">
        <v>38.351019271993174</v>
      </c>
      <c r="D37" s="899">
        <v>36.0773840358163</v>
      </c>
      <c r="E37" s="880"/>
      <c r="F37" s="880"/>
      <c r="G37" s="880"/>
      <c r="H37" s="880"/>
    </row>
    <row r="38" spans="1:8" ht="12.75">
      <c r="A38" s="146" t="s">
        <v>1309</v>
      </c>
      <c r="B38" s="893"/>
      <c r="C38" s="894"/>
      <c r="D38" s="895"/>
      <c r="E38" s="880"/>
      <c r="F38" s="880"/>
      <c r="G38" s="880"/>
      <c r="H38" s="880"/>
    </row>
    <row r="39" spans="1:8" ht="12.75">
      <c r="A39" s="144" t="s">
        <v>1160</v>
      </c>
      <c r="B39" s="896">
        <v>57.029928300974774</v>
      </c>
      <c r="C39" s="890">
        <v>57.96269562035171</v>
      </c>
      <c r="D39" s="897">
        <v>63.54423557777014</v>
      </c>
      <c r="E39" s="880"/>
      <c r="F39" s="880"/>
      <c r="G39" s="880"/>
      <c r="H39" s="880"/>
    </row>
    <row r="40" spans="1:8" ht="12.75">
      <c r="A40" s="145" t="s">
        <v>1161</v>
      </c>
      <c r="B40" s="898">
        <v>42.97007169902522</v>
      </c>
      <c r="C40" s="882">
        <v>42.037304379648276</v>
      </c>
      <c r="D40" s="899">
        <v>36.455764422229855</v>
      </c>
      <c r="E40" s="880"/>
      <c r="F40" s="880"/>
      <c r="G40" s="880"/>
      <c r="H40" s="880"/>
    </row>
    <row r="41" spans="1:8" ht="12.75">
      <c r="A41" s="146" t="s">
        <v>1310</v>
      </c>
      <c r="B41" s="893"/>
      <c r="C41" s="894"/>
      <c r="D41" s="895"/>
      <c r="E41" s="880"/>
      <c r="F41" s="880"/>
      <c r="G41" s="880"/>
      <c r="H41" s="880"/>
    </row>
    <row r="42" spans="1:8" ht="12.75">
      <c r="A42" s="144" t="s">
        <v>1160</v>
      </c>
      <c r="B42" s="896">
        <v>63.06708964197405</v>
      </c>
      <c r="C42" s="890">
        <v>63.535797249296344</v>
      </c>
      <c r="D42" s="897">
        <v>64.14311477295553</v>
      </c>
      <c r="E42" s="880"/>
      <c r="F42" s="880"/>
      <c r="G42" s="880"/>
      <c r="H42" s="880"/>
    </row>
    <row r="43" spans="1:8" ht="12.75">
      <c r="A43" s="147" t="s">
        <v>1161</v>
      </c>
      <c r="B43" s="898">
        <v>36.93291035802594</v>
      </c>
      <c r="C43" s="882">
        <v>36.46420275070365</v>
      </c>
      <c r="D43" s="899">
        <v>35.856885227044465</v>
      </c>
      <c r="E43" s="880"/>
      <c r="F43" s="880"/>
      <c r="G43" s="880"/>
      <c r="H43" s="880"/>
    </row>
    <row r="44" spans="1:8" ht="12.75">
      <c r="A44" s="148" t="s">
        <v>1311</v>
      </c>
      <c r="B44" s="893"/>
      <c r="C44" s="894"/>
      <c r="D44" s="895"/>
      <c r="E44" s="880"/>
      <c r="F44" s="880"/>
      <c r="G44" s="880"/>
      <c r="H44" s="880"/>
    </row>
    <row r="45" spans="1:8" ht="12.75">
      <c r="A45" s="147" t="s">
        <v>1162</v>
      </c>
      <c r="B45" s="900">
        <v>26.349583375673202</v>
      </c>
      <c r="C45" s="890">
        <v>24.407615442288073</v>
      </c>
      <c r="D45" s="891">
        <v>20.86281204189634</v>
      </c>
      <c r="E45" s="880"/>
      <c r="F45" s="880"/>
      <c r="G45" s="880"/>
      <c r="H45" s="880"/>
    </row>
    <row r="46" spans="1:8" ht="13.5" thickBot="1">
      <c r="A46" s="149" t="s">
        <v>1163</v>
      </c>
      <c r="B46" s="901">
        <v>73.65041662432678</v>
      </c>
      <c r="C46" s="884">
        <v>75.59238455771192</v>
      </c>
      <c r="D46" s="885">
        <v>79.13718795810367</v>
      </c>
      <c r="E46" s="880"/>
      <c r="F46" s="880"/>
      <c r="G46" s="880"/>
      <c r="H46" s="880"/>
    </row>
    <row r="47" spans="2:8" ht="12.75">
      <c r="B47" s="880"/>
      <c r="C47" s="880"/>
      <c r="D47" s="880"/>
      <c r="E47" s="880"/>
      <c r="F47" s="880"/>
      <c r="G47" s="880"/>
      <c r="H47" s="880"/>
    </row>
    <row r="48" spans="1:8" ht="12.75">
      <c r="A48" s="18" t="s">
        <v>1164</v>
      </c>
      <c r="B48" s="880"/>
      <c r="C48" s="880"/>
      <c r="D48" s="880"/>
      <c r="E48" s="880"/>
      <c r="F48" s="880"/>
      <c r="G48" s="880"/>
      <c r="H48" s="880"/>
    </row>
    <row r="49" spans="1:8" ht="12.75">
      <c r="A49" s="18" t="s">
        <v>1009</v>
      </c>
      <c r="B49" s="880"/>
      <c r="C49" s="880"/>
      <c r="D49" s="880"/>
      <c r="E49" s="880"/>
      <c r="F49" s="880"/>
      <c r="G49" s="880"/>
      <c r="H49" s="880"/>
    </row>
  </sheetData>
  <sheetProtection/>
  <mergeCells count="7">
    <mergeCell ref="A1:G1"/>
    <mergeCell ref="A2:G2"/>
    <mergeCell ref="A3:G3"/>
    <mergeCell ref="D5:D6"/>
    <mergeCell ref="A5:A6"/>
    <mergeCell ref="B5:B6"/>
    <mergeCell ref="C5:C6"/>
  </mergeCells>
  <printOptions horizontalCentered="1"/>
  <pageMargins left="0.42" right="0.34" top="1" bottom="1" header="0.5" footer="0.5"/>
  <pageSetup fitToHeight="1" fitToWidth="1" horizontalDpi="300" verticalDpi="300" orientation="portrait" paperSize="9" r:id="rId1"/>
</worksheet>
</file>

<file path=xl/worksheets/sheet33.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1">
      <selection activeCell="A1" sqref="A1:IV1"/>
    </sheetView>
  </sheetViews>
  <sheetFormatPr defaultColWidth="9.140625" defaultRowHeight="12.75"/>
  <cols>
    <col min="2" max="2" width="16.57421875" style="0" customWidth="1"/>
  </cols>
  <sheetData>
    <row r="1" spans="1:8" s="78" customFormat="1" ht="12.75">
      <c r="A1" s="1569" t="s">
        <v>277</v>
      </c>
      <c r="B1" s="1569"/>
      <c r="C1" s="1569"/>
      <c r="D1" s="1569"/>
      <c r="E1" s="1569"/>
      <c r="F1" s="1569"/>
      <c r="G1" s="1569"/>
      <c r="H1" s="1569"/>
    </row>
    <row r="2" spans="1:8" ht="15.75">
      <c r="A2" s="1767" t="s">
        <v>401</v>
      </c>
      <c r="B2" s="1767"/>
      <c r="C2" s="1767"/>
      <c r="D2" s="1767"/>
      <c r="E2" s="1767"/>
      <c r="F2" s="1767"/>
      <c r="G2" s="1767"/>
      <c r="H2" s="1767"/>
    </row>
    <row r="3" spans="1:8" ht="3" customHeight="1">
      <c r="A3" s="295"/>
      <c r="B3" s="295"/>
      <c r="C3" s="295"/>
      <c r="D3" s="295"/>
      <c r="E3" s="1429"/>
      <c r="F3" s="295"/>
      <c r="G3" s="295"/>
      <c r="H3" s="295"/>
    </row>
    <row r="4" spans="1:8" ht="13.5" thickBot="1">
      <c r="A4" s="1768" t="s">
        <v>785</v>
      </c>
      <c r="B4" s="1768"/>
      <c r="C4" s="1768"/>
      <c r="D4" s="1768"/>
      <c r="E4" s="1768"/>
      <c r="F4" s="1768"/>
      <c r="G4" s="1768"/>
      <c r="H4" s="1768"/>
    </row>
    <row r="5" spans="1:8" ht="12.75">
      <c r="A5" s="1430"/>
      <c r="B5" s="1431"/>
      <c r="C5" s="1769" t="s">
        <v>342</v>
      </c>
      <c r="D5" s="1770"/>
      <c r="E5" s="1771"/>
      <c r="F5" s="1749" t="s">
        <v>1112</v>
      </c>
      <c r="G5" s="1749"/>
      <c r="H5" s="1750"/>
    </row>
    <row r="6" spans="1:8" ht="12.75">
      <c r="A6" s="1432"/>
      <c r="B6" s="1433"/>
      <c r="C6" s="1434" t="str">
        <f>'[1]Direction'!B5</f>
        <v>2005/06</v>
      </c>
      <c r="D6" s="1435" t="str">
        <f>'[1]Direction'!C5</f>
        <v>2006/07P</v>
      </c>
      <c r="E6" s="1436" t="str">
        <f>'[1]Direction'!D5</f>
        <v>2007/08P</v>
      </c>
      <c r="F6" s="1407" t="s">
        <v>758</v>
      </c>
      <c r="G6" s="1435" t="s">
        <v>759</v>
      </c>
      <c r="H6" s="1437" t="s">
        <v>1217</v>
      </c>
    </row>
    <row r="7" spans="1:8" ht="12.75">
      <c r="A7" s="1438"/>
      <c r="B7" s="1439" t="s">
        <v>402</v>
      </c>
      <c r="C7" s="1440">
        <v>25978.44</v>
      </c>
      <c r="D7" s="1441">
        <v>27878.27</v>
      </c>
      <c r="E7" s="1442">
        <v>26824.505</v>
      </c>
      <c r="F7" s="1443">
        <v>1.4033774270646262</v>
      </c>
      <c r="G7" s="1444">
        <v>7.313102711325243</v>
      </c>
      <c r="H7" s="1445">
        <v>-3.779879454499863</v>
      </c>
    </row>
    <row r="8" spans="1:8" ht="12.75">
      <c r="A8" s="1446">
        <v>1</v>
      </c>
      <c r="B8" s="1447" t="s">
        <v>403</v>
      </c>
      <c r="C8" s="1448">
        <v>761.34</v>
      </c>
      <c r="D8" s="1449">
        <v>701.27</v>
      </c>
      <c r="E8" s="821">
        <v>761.205</v>
      </c>
      <c r="F8" s="1450">
        <v>5.6096545984186434</v>
      </c>
      <c r="G8" s="1451">
        <v>-7.89003598917698</v>
      </c>
      <c r="H8" s="1452">
        <v>8.54663681606229</v>
      </c>
    </row>
    <row r="9" spans="1:8" ht="12.75">
      <c r="A9" s="1446">
        <v>2</v>
      </c>
      <c r="B9" s="1447" t="s">
        <v>404</v>
      </c>
      <c r="C9" s="1448">
        <v>6.2</v>
      </c>
      <c r="D9" s="1449">
        <v>7.5</v>
      </c>
      <c r="E9" s="821">
        <v>0.1</v>
      </c>
      <c r="F9" s="1450">
        <v>-97.02922855773838</v>
      </c>
      <c r="G9" s="1451">
        <v>20.967741935483872</v>
      </c>
      <c r="H9" s="1452">
        <v>-98.66666666666667</v>
      </c>
    </row>
    <row r="10" spans="1:8" ht="12.75">
      <c r="A10" s="1446">
        <v>3</v>
      </c>
      <c r="B10" s="1447" t="s">
        <v>405</v>
      </c>
      <c r="C10" s="1448">
        <v>5.5</v>
      </c>
      <c r="D10" s="1449">
        <v>0.7</v>
      </c>
      <c r="E10" s="821">
        <v>0.5</v>
      </c>
      <c r="F10" s="1450">
        <v>-37.5</v>
      </c>
      <c r="G10" s="1451">
        <v>-87.27272727272728</v>
      </c>
      <c r="H10" s="1452">
        <v>-28.57142857142857</v>
      </c>
    </row>
    <row r="11" spans="1:8" ht="12.75">
      <c r="A11" s="1446">
        <v>4</v>
      </c>
      <c r="B11" s="1447" t="s">
        <v>406</v>
      </c>
      <c r="C11" s="1448">
        <v>91.2</v>
      </c>
      <c r="D11" s="1449">
        <v>93</v>
      </c>
      <c r="E11" s="821">
        <v>225.2</v>
      </c>
      <c r="F11" s="1450">
        <v>93.22033898305085</v>
      </c>
      <c r="G11" s="1451">
        <v>1.9736842105263293</v>
      </c>
      <c r="H11" s="1452">
        <v>142.15053763440858</v>
      </c>
    </row>
    <row r="12" spans="1:8" ht="12.75">
      <c r="A12" s="1446">
        <v>5</v>
      </c>
      <c r="B12" s="1447" t="s">
        <v>407</v>
      </c>
      <c r="C12" s="1448">
        <v>53.3</v>
      </c>
      <c r="D12" s="1449">
        <v>43.9</v>
      </c>
      <c r="E12" s="821">
        <v>47.1</v>
      </c>
      <c r="F12" s="1450">
        <v>-7.785467128027662</v>
      </c>
      <c r="G12" s="1451">
        <v>-17.636022514071286</v>
      </c>
      <c r="H12" s="1452">
        <v>7.289293849658307</v>
      </c>
    </row>
    <row r="13" spans="1:8" ht="12.75">
      <c r="A13" s="1446">
        <v>6</v>
      </c>
      <c r="B13" s="1447" t="s">
        <v>408</v>
      </c>
      <c r="C13" s="1448">
        <v>478.4</v>
      </c>
      <c r="D13" s="1449">
        <v>773.4</v>
      </c>
      <c r="E13" s="821">
        <v>867.8</v>
      </c>
      <c r="F13" s="1450">
        <v>-8.15895565367633</v>
      </c>
      <c r="G13" s="1451">
        <v>61.66387959866222</v>
      </c>
      <c r="H13" s="1452">
        <v>12.205844323765191</v>
      </c>
    </row>
    <row r="14" spans="1:8" ht="12.75">
      <c r="A14" s="1446">
        <v>7</v>
      </c>
      <c r="B14" s="1447" t="s">
        <v>409</v>
      </c>
      <c r="C14" s="1448">
        <v>346.4</v>
      </c>
      <c r="D14" s="1449">
        <v>394</v>
      </c>
      <c r="E14" s="821">
        <v>442.1</v>
      </c>
      <c r="F14" s="1450">
        <v>2.213042195337863</v>
      </c>
      <c r="G14" s="1451">
        <v>13.741339491916847</v>
      </c>
      <c r="H14" s="1452">
        <v>12.208121827411162</v>
      </c>
    </row>
    <row r="15" spans="1:8" ht="12.75">
      <c r="A15" s="1446">
        <v>8</v>
      </c>
      <c r="B15" s="1447" t="s">
        <v>410</v>
      </c>
      <c r="C15" s="1448">
        <v>453.1</v>
      </c>
      <c r="D15" s="1449">
        <v>64.7</v>
      </c>
      <c r="E15" s="821">
        <v>118.4</v>
      </c>
      <c r="F15" s="1450">
        <v>-1.6069489685124836</v>
      </c>
      <c r="G15" s="1451">
        <v>-85.72059148090929</v>
      </c>
      <c r="H15" s="1452">
        <v>82.9984544049459</v>
      </c>
    </row>
    <row r="16" spans="1:8" ht="12.75">
      <c r="A16" s="1446">
        <v>9</v>
      </c>
      <c r="B16" s="1447" t="s">
        <v>411</v>
      </c>
      <c r="C16" s="1448">
        <v>942.2</v>
      </c>
      <c r="D16" s="1449">
        <v>857.5</v>
      </c>
      <c r="E16" s="821">
        <v>218</v>
      </c>
      <c r="F16" s="1450">
        <v>-16.707920792079207</v>
      </c>
      <c r="G16" s="1451">
        <v>-8.989598811292723</v>
      </c>
      <c r="H16" s="1452">
        <v>-74.57725947521865</v>
      </c>
    </row>
    <row r="17" spans="1:8" ht="12.75">
      <c r="A17" s="1446">
        <v>10</v>
      </c>
      <c r="B17" s="1447" t="s">
        <v>412</v>
      </c>
      <c r="C17" s="1448">
        <v>26.1</v>
      </c>
      <c r="D17" s="1449">
        <v>9.8</v>
      </c>
      <c r="E17" s="821">
        <v>17.8</v>
      </c>
      <c r="F17" s="1450">
        <v>214.45783132530124</v>
      </c>
      <c r="G17" s="1451">
        <v>-62.45210727969349</v>
      </c>
      <c r="H17" s="1452">
        <v>81.63265306122449</v>
      </c>
    </row>
    <row r="18" spans="1:8" ht="12.75">
      <c r="A18" s="1446">
        <v>11</v>
      </c>
      <c r="B18" s="1447" t="s">
        <v>413</v>
      </c>
      <c r="C18" s="1448">
        <v>257</v>
      </c>
      <c r="D18" s="1449">
        <v>54.3</v>
      </c>
      <c r="E18" s="821">
        <v>603.6</v>
      </c>
      <c r="F18" s="1450">
        <v>-43.44190140845071</v>
      </c>
      <c r="G18" s="1451">
        <v>-78.8715953307393</v>
      </c>
      <c r="H18" s="1452">
        <v>1011.6022099447512</v>
      </c>
    </row>
    <row r="19" spans="1:8" ht="12.75">
      <c r="A19" s="1446">
        <v>12</v>
      </c>
      <c r="B19" s="1447" t="s">
        <v>414</v>
      </c>
      <c r="C19" s="1448">
        <v>55.2</v>
      </c>
      <c r="D19" s="1449">
        <v>42.5</v>
      </c>
      <c r="E19" s="821">
        <v>35.1</v>
      </c>
      <c r="F19" s="1450">
        <v>-14.285714285714306</v>
      </c>
      <c r="G19" s="1451">
        <v>-23.007246376811594</v>
      </c>
      <c r="H19" s="1452">
        <v>-17.411764705882334</v>
      </c>
    </row>
    <row r="20" spans="1:8" ht="12.75">
      <c r="A20" s="1446">
        <v>13</v>
      </c>
      <c r="B20" s="1447" t="s">
        <v>415</v>
      </c>
      <c r="C20" s="1448">
        <v>0.9</v>
      </c>
      <c r="D20" s="1449">
        <v>0.1</v>
      </c>
      <c r="E20" s="821">
        <v>0.1</v>
      </c>
      <c r="F20" s="1450">
        <v>-9.999999999999986</v>
      </c>
      <c r="G20" s="1451">
        <v>-88.88888888888889</v>
      </c>
      <c r="H20" s="1452">
        <v>0</v>
      </c>
    </row>
    <row r="21" spans="1:8" ht="12.75">
      <c r="A21" s="1446">
        <v>14</v>
      </c>
      <c r="B21" s="1447" t="s">
        <v>416</v>
      </c>
      <c r="C21" s="1448">
        <v>441.6</v>
      </c>
      <c r="D21" s="1449">
        <v>104.1</v>
      </c>
      <c r="E21" s="821">
        <v>158.2</v>
      </c>
      <c r="F21" s="1450">
        <v>34.14337788578371</v>
      </c>
      <c r="G21" s="1451">
        <v>-76.42663043478261</v>
      </c>
      <c r="H21" s="1452">
        <v>51.969260326609</v>
      </c>
    </row>
    <row r="22" spans="1:8" ht="12.75">
      <c r="A22" s="1446">
        <v>15</v>
      </c>
      <c r="B22" s="1447" t="s">
        <v>417</v>
      </c>
      <c r="C22" s="1448">
        <v>3235.5</v>
      </c>
      <c r="D22" s="1449">
        <v>3455.4</v>
      </c>
      <c r="E22" s="821">
        <v>2133.2</v>
      </c>
      <c r="F22" s="1450">
        <v>-14.343578746723836</v>
      </c>
      <c r="G22" s="1451">
        <v>6.7964765878534905</v>
      </c>
      <c r="H22" s="1452">
        <v>-38.26474503675408</v>
      </c>
    </row>
    <row r="23" spans="1:8" ht="12.75">
      <c r="A23" s="1446">
        <v>16</v>
      </c>
      <c r="B23" s="1447" t="s">
        <v>418</v>
      </c>
      <c r="C23" s="1448">
        <v>85.4</v>
      </c>
      <c r="D23" s="1449">
        <v>77</v>
      </c>
      <c r="E23" s="821">
        <v>78.7</v>
      </c>
      <c r="F23" s="1450">
        <v>18.282548476454295</v>
      </c>
      <c r="G23" s="1451">
        <v>-9.836065573770497</v>
      </c>
      <c r="H23" s="1452">
        <v>2.2077922077922096</v>
      </c>
    </row>
    <row r="24" spans="1:8" ht="12.75">
      <c r="A24" s="1446">
        <v>17</v>
      </c>
      <c r="B24" s="1447" t="s">
        <v>419</v>
      </c>
      <c r="C24" s="1448">
        <v>234.8</v>
      </c>
      <c r="D24" s="1449">
        <v>398.9</v>
      </c>
      <c r="E24" s="821">
        <v>466.3</v>
      </c>
      <c r="F24" s="1450">
        <v>62.94240111034</v>
      </c>
      <c r="G24" s="1451">
        <v>69.8892674616695</v>
      </c>
      <c r="H24" s="1452">
        <v>16.896465279518694</v>
      </c>
    </row>
    <row r="25" spans="1:8" ht="12.75">
      <c r="A25" s="1446">
        <v>18</v>
      </c>
      <c r="B25" s="1447" t="s">
        <v>420</v>
      </c>
      <c r="C25" s="1448">
        <v>27.8</v>
      </c>
      <c r="D25" s="1449">
        <v>11</v>
      </c>
      <c r="E25" s="821">
        <v>16.7</v>
      </c>
      <c r="F25" s="1450">
        <v>-47.34848484848485</v>
      </c>
      <c r="G25" s="1451">
        <v>-60.431654676259</v>
      </c>
      <c r="H25" s="1452">
        <v>51.81818181818184</v>
      </c>
    </row>
    <row r="26" spans="1:8" ht="12.75">
      <c r="A26" s="1446">
        <v>19</v>
      </c>
      <c r="B26" s="1447" t="s">
        <v>421</v>
      </c>
      <c r="C26" s="1448">
        <v>105.4</v>
      </c>
      <c r="D26" s="1449">
        <v>69.3</v>
      </c>
      <c r="E26" s="821">
        <v>115.5</v>
      </c>
      <c r="F26" s="1450">
        <v>-0.939849624060173</v>
      </c>
      <c r="G26" s="1451">
        <v>-34.25047438330169</v>
      </c>
      <c r="H26" s="1452">
        <v>66.66666666666669</v>
      </c>
    </row>
    <row r="27" spans="1:8" ht="12.75">
      <c r="A27" s="1446">
        <v>20</v>
      </c>
      <c r="B27" s="1447" t="s">
        <v>422</v>
      </c>
      <c r="C27" s="1448">
        <v>830.3</v>
      </c>
      <c r="D27" s="1449">
        <v>1250.2</v>
      </c>
      <c r="E27" s="821">
        <v>1473.4</v>
      </c>
      <c r="F27" s="1450">
        <v>-0.7411835026897506</v>
      </c>
      <c r="G27" s="1451">
        <v>50.57208237986271</v>
      </c>
      <c r="H27" s="1452">
        <v>17.853143497040477</v>
      </c>
    </row>
    <row r="28" spans="1:8" ht="12.75">
      <c r="A28" s="1446">
        <v>21</v>
      </c>
      <c r="B28" s="1447" t="s">
        <v>423</v>
      </c>
      <c r="C28" s="1448">
        <v>2325.6</v>
      </c>
      <c r="D28" s="1449">
        <v>2254.3</v>
      </c>
      <c r="E28" s="821">
        <v>2188.5</v>
      </c>
      <c r="F28" s="1450">
        <v>8.404418962382863</v>
      </c>
      <c r="G28" s="1451">
        <v>-3.065875472996183</v>
      </c>
      <c r="H28" s="1452">
        <v>-2.918866166881088</v>
      </c>
    </row>
    <row r="29" spans="1:8" ht="12.75">
      <c r="A29" s="1446"/>
      <c r="B29" s="1447" t="s">
        <v>457</v>
      </c>
      <c r="C29" s="1448">
        <v>376.1</v>
      </c>
      <c r="D29" s="1449">
        <v>294.3</v>
      </c>
      <c r="E29" s="821">
        <v>482.3</v>
      </c>
      <c r="F29" s="1450">
        <v>146.78477690288722</v>
      </c>
      <c r="G29" s="1451">
        <v>-21.749534698218568</v>
      </c>
      <c r="H29" s="1452">
        <v>63.88039415562352</v>
      </c>
    </row>
    <row r="30" spans="1:8" ht="12.75">
      <c r="A30" s="1446"/>
      <c r="B30" s="1447" t="s">
        <v>458</v>
      </c>
      <c r="C30" s="1448">
        <v>1165.9</v>
      </c>
      <c r="D30" s="1449">
        <v>1156.4</v>
      </c>
      <c r="E30" s="821">
        <v>999.9</v>
      </c>
      <c r="F30" s="1450">
        <v>3.0766510476527316</v>
      </c>
      <c r="G30" s="1451">
        <v>-0.8148211681962465</v>
      </c>
      <c r="H30" s="1452">
        <v>-13.533379453476314</v>
      </c>
    </row>
    <row r="31" spans="1:8" ht="12.75">
      <c r="A31" s="1446"/>
      <c r="B31" s="1447" t="s">
        <v>459</v>
      </c>
      <c r="C31" s="1448">
        <v>783.6</v>
      </c>
      <c r="D31" s="1449">
        <v>803.6</v>
      </c>
      <c r="E31" s="821">
        <v>706.3</v>
      </c>
      <c r="F31" s="1450">
        <v>-9.074031097702488</v>
      </c>
      <c r="G31" s="1451">
        <v>2.5523226135783545</v>
      </c>
      <c r="H31" s="1452">
        <v>-12.108013937282237</v>
      </c>
    </row>
    <row r="32" spans="1:8" ht="12.75">
      <c r="A32" s="1446">
        <v>22</v>
      </c>
      <c r="B32" s="1447" t="s">
        <v>424</v>
      </c>
      <c r="C32" s="1448">
        <v>49.6</v>
      </c>
      <c r="D32" s="1449">
        <v>20</v>
      </c>
      <c r="E32" s="821">
        <v>51</v>
      </c>
      <c r="F32" s="1450">
        <v>6.8965517241379075</v>
      </c>
      <c r="G32" s="1451">
        <v>-59.677419354838705</v>
      </c>
      <c r="H32" s="1452">
        <v>155</v>
      </c>
    </row>
    <row r="33" spans="1:8" ht="12.75">
      <c r="A33" s="1446">
        <v>23</v>
      </c>
      <c r="B33" s="1447" t="s">
        <v>425</v>
      </c>
      <c r="C33" s="1448">
        <v>57.3</v>
      </c>
      <c r="D33" s="1449">
        <v>669</v>
      </c>
      <c r="E33" s="821">
        <v>894.7</v>
      </c>
      <c r="F33" s="1450">
        <v>-79.82394366197184</v>
      </c>
      <c r="G33" s="1451">
        <v>1067.5392670157069</v>
      </c>
      <c r="H33" s="1452">
        <v>33.73692077727952</v>
      </c>
    </row>
    <row r="34" spans="1:8" ht="12.75">
      <c r="A34" s="1446">
        <v>24</v>
      </c>
      <c r="B34" s="1447" t="s">
        <v>426</v>
      </c>
      <c r="C34" s="1448">
        <v>32.1</v>
      </c>
      <c r="D34" s="1449">
        <v>86.4</v>
      </c>
      <c r="E34" s="821">
        <v>129.3</v>
      </c>
      <c r="F34" s="1450">
        <v>-35.151515151515156</v>
      </c>
      <c r="G34" s="1451">
        <v>169.158878504673</v>
      </c>
      <c r="H34" s="1452">
        <v>49.6527777777778</v>
      </c>
    </row>
    <row r="35" spans="1:8" ht="12.75">
      <c r="A35" s="1446">
        <v>25</v>
      </c>
      <c r="B35" s="1447" t="s">
        <v>427</v>
      </c>
      <c r="C35" s="1448">
        <v>214.5</v>
      </c>
      <c r="D35" s="1449">
        <v>125.5</v>
      </c>
      <c r="E35" s="821">
        <v>88.9</v>
      </c>
      <c r="F35" s="1450">
        <v>7.572718154463416</v>
      </c>
      <c r="G35" s="1451">
        <v>-41.491841491841484</v>
      </c>
      <c r="H35" s="1452">
        <v>-29.163346613545812</v>
      </c>
    </row>
    <row r="36" spans="1:8" ht="12.75">
      <c r="A36" s="1446">
        <v>26</v>
      </c>
      <c r="B36" s="1447" t="s">
        <v>428</v>
      </c>
      <c r="C36" s="1448">
        <v>46.8</v>
      </c>
      <c r="D36" s="1449">
        <v>23.3</v>
      </c>
      <c r="E36" s="821">
        <v>35.1</v>
      </c>
      <c r="F36" s="1450">
        <v>36.443148688046676</v>
      </c>
      <c r="G36" s="1451">
        <v>-50.21367521367522</v>
      </c>
      <c r="H36" s="1452">
        <v>50.64377682403435</v>
      </c>
    </row>
    <row r="37" spans="1:8" ht="12.75">
      <c r="A37" s="1446">
        <v>27</v>
      </c>
      <c r="B37" s="1447" t="s">
        <v>429</v>
      </c>
      <c r="C37" s="1448">
        <v>378</v>
      </c>
      <c r="D37" s="1449">
        <v>192.9</v>
      </c>
      <c r="E37" s="821">
        <v>421.1</v>
      </c>
      <c r="F37" s="1450">
        <v>25.456355791569834</v>
      </c>
      <c r="G37" s="1451">
        <v>-48.96825396825396</v>
      </c>
      <c r="H37" s="1452">
        <v>118.29963711767752</v>
      </c>
    </row>
    <row r="38" spans="1:8" ht="12.75">
      <c r="A38" s="1446">
        <v>28</v>
      </c>
      <c r="B38" s="1447" t="s">
        <v>430</v>
      </c>
      <c r="C38" s="1448">
        <v>244.3</v>
      </c>
      <c r="D38" s="1449">
        <v>260.2</v>
      </c>
      <c r="E38" s="821">
        <v>331.3</v>
      </c>
      <c r="F38" s="1450">
        <v>-6.110684089162206</v>
      </c>
      <c r="G38" s="1451">
        <v>6.508391322144917</v>
      </c>
      <c r="H38" s="1452">
        <v>27.325134511913916</v>
      </c>
    </row>
    <row r="39" spans="1:8" ht="12.75">
      <c r="A39" s="1446">
        <v>29</v>
      </c>
      <c r="B39" s="1447" t="s">
        <v>431</v>
      </c>
      <c r="C39" s="1448">
        <v>74.2</v>
      </c>
      <c r="D39" s="1449">
        <v>90.8</v>
      </c>
      <c r="E39" s="821">
        <v>98.2</v>
      </c>
      <c r="F39" s="1450">
        <v>-44.54409566517189</v>
      </c>
      <c r="G39" s="1451">
        <v>22.37196765498652</v>
      </c>
      <c r="H39" s="1452">
        <v>8.149779735682785</v>
      </c>
    </row>
    <row r="40" spans="1:8" ht="12.75">
      <c r="A40" s="1446">
        <v>30</v>
      </c>
      <c r="B40" s="1447" t="s">
        <v>432</v>
      </c>
      <c r="C40" s="1448">
        <v>180.8</v>
      </c>
      <c r="D40" s="1449">
        <v>172.3</v>
      </c>
      <c r="E40" s="821">
        <v>111.1</v>
      </c>
      <c r="F40" s="1450">
        <v>-30.488273740868905</v>
      </c>
      <c r="G40" s="1451">
        <v>-4.701327433628293</v>
      </c>
      <c r="H40" s="1452">
        <v>-35.519442832269306</v>
      </c>
    </row>
    <row r="41" spans="1:8" ht="12.75">
      <c r="A41" s="1446">
        <v>31</v>
      </c>
      <c r="B41" s="1447" t="s">
        <v>433</v>
      </c>
      <c r="C41" s="1448">
        <v>202.6</v>
      </c>
      <c r="D41" s="1449">
        <v>39.1</v>
      </c>
      <c r="E41" s="821">
        <v>18</v>
      </c>
      <c r="F41" s="1450">
        <v>-20.204805041354874</v>
      </c>
      <c r="G41" s="1451">
        <v>-80.70088845014807</v>
      </c>
      <c r="H41" s="1452">
        <v>-53.96419437340153</v>
      </c>
    </row>
    <row r="42" spans="1:8" ht="12.75">
      <c r="A42" s="1446">
        <v>32</v>
      </c>
      <c r="B42" s="1447" t="s">
        <v>434</v>
      </c>
      <c r="C42" s="1448">
        <v>739.8</v>
      </c>
      <c r="D42" s="1449">
        <v>339.6</v>
      </c>
      <c r="E42" s="821">
        <v>291.2</v>
      </c>
      <c r="F42" s="1450">
        <v>-29.14471793889473</v>
      </c>
      <c r="G42" s="1451">
        <v>-54.09570154095702</v>
      </c>
      <c r="H42" s="1452">
        <v>-14.252061248527653</v>
      </c>
    </row>
    <row r="43" spans="1:8" ht="12.75">
      <c r="A43" s="1446">
        <v>33</v>
      </c>
      <c r="B43" s="1447" t="s">
        <v>435</v>
      </c>
      <c r="C43" s="1448">
        <v>2830.5</v>
      </c>
      <c r="D43" s="1449">
        <v>1825.4</v>
      </c>
      <c r="E43" s="821">
        <v>2105.4</v>
      </c>
      <c r="F43" s="1450">
        <v>107.66691122523841</v>
      </c>
      <c r="G43" s="1451">
        <v>-35.509627274333155</v>
      </c>
      <c r="H43" s="1452">
        <v>15.339103758080427</v>
      </c>
    </row>
    <row r="44" spans="1:8" ht="12.75">
      <c r="A44" s="1446">
        <v>34</v>
      </c>
      <c r="B44" s="1447" t="s">
        <v>875</v>
      </c>
      <c r="C44" s="1448">
        <v>578.5</v>
      </c>
      <c r="D44" s="1449">
        <v>303.5</v>
      </c>
      <c r="E44" s="821">
        <v>288.3</v>
      </c>
      <c r="F44" s="1450">
        <v>0.43402777777777146</v>
      </c>
      <c r="G44" s="1451">
        <v>-47.53673292999135</v>
      </c>
      <c r="H44" s="1452">
        <v>-5.008237232289929</v>
      </c>
    </row>
    <row r="45" spans="1:8" ht="12.75">
      <c r="A45" s="1446">
        <v>35</v>
      </c>
      <c r="B45" s="1447" t="s">
        <v>436</v>
      </c>
      <c r="C45" s="1448">
        <v>0.5</v>
      </c>
      <c r="D45" s="1449">
        <v>0</v>
      </c>
      <c r="E45" s="821">
        <v>31.1</v>
      </c>
      <c r="F45" s="1450"/>
      <c r="G45" s="1451">
        <v>-100</v>
      </c>
      <c r="H45" s="1452"/>
    </row>
    <row r="46" spans="1:8" ht="12.75">
      <c r="A46" s="1446">
        <v>36</v>
      </c>
      <c r="B46" s="1447" t="s">
        <v>437</v>
      </c>
      <c r="C46" s="1448">
        <v>1001.9</v>
      </c>
      <c r="D46" s="1449">
        <v>619.8</v>
      </c>
      <c r="E46" s="821">
        <v>422</v>
      </c>
      <c r="F46" s="1450">
        <v>193.81231671554258</v>
      </c>
      <c r="G46" s="1451">
        <v>-38.13753867651462</v>
      </c>
      <c r="H46" s="1452">
        <v>-31.913520490480806</v>
      </c>
    </row>
    <row r="47" spans="1:8" ht="12.75">
      <c r="A47" s="1446">
        <v>37</v>
      </c>
      <c r="B47" s="1447" t="s">
        <v>438</v>
      </c>
      <c r="C47" s="1448">
        <v>96.1</v>
      </c>
      <c r="D47" s="1449">
        <v>125.7</v>
      </c>
      <c r="E47" s="821">
        <v>165</v>
      </c>
      <c r="F47" s="1450">
        <v>-39.67357187696171</v>
      </c>
      <c r="G47" s="1451">
        <v>30.80124869927161</v>
      </c>
      <c r="H47" s="1452">
        <v>31.26491646778041</v>
      </c>
    </row>
    <row r="48" spans="1:8" ht="12.75">
      <c r="A48" s="1446">
        <v>38</v>
      </c>
      <c r="B48" s="1447" t="s">
        <v>439</v>
      </c>
      <c r="C48" s="1448">
        <v>275</v>
      </c>
      <c r="D48" s="1449">
        <v>525.2</v>
      </c>
      <c r="E48" s="821">
        <v>263.1</v>
      </c>
      <c r="F48" s="1450">
        <v>37.77555110220439</v>
      </c>
      <c r="G48" s="1451">
        <v>90.9818181818182</v>
      </c>
      <c r="H48" s="1452">
        <v>-49.904798172124906</v>
      </c>
    </row>
    <row r="49" spans="1:8" ht="12.75">
      <c r="A49" s="1446">
        <v>39</v>
      </c>
      <c r="B49" s="1447" t="s">
        <v>440</v>
      </c>
      <c r="C49" s="1448">
        <v>202.7</v>
      </c>
      <c r="D49" s="1449">
        <v>205.8</v>
      </c>
      <c r="E49" s="821">
        <v>282.7</v>
      </c>
      <c r="F49" s="1450">
        <v>-4.476908576814338</v>
      </c>
      <c r="G49" s="1451">
        <v>1.5293537247163158</v>
      </c>
      <c r="H49" s="1452">
        <v>37.36637512147715</v>
      </c>
    </row>
    <row r="50" spans="1:8" ht="12.75">
      <c r="A50" s="1446">
        <v>40</v>
      </c>
      <c r="B50" s="1447" t="s">
        <v>441</v>
      </c>
      <c r="C50" s="1448">
        <v>257.8</v>
      </c>
      <c r="D50" s="1449">
        <v>287.7</v>
      </c>
      <c r="E50" s="821">
        <v>265.4</v>
      </c>
      <c r="F50" s="1450">
        <v>11.072813442481703</v>
      </c>
      <c r="G50" s="1451">
        <v>11.598138091543802</v>
      </c>
      <c r="H50" s="1452">
        <v>-7.751129648939838</v>
      </c>
    </row>
    <row r="51" spans="1:8" ht="12.75">
      <c r="A51" s="1446">
        <v>41</v>
      </c>
      <c r="B51" s="1447" t="s">
        <v>442</v>
      </c>
      <c r="C51" s="1448">
        <v>285.6</v>
      </c>
      <c r="D51" s="1449">
        <v>429.1</v>
      </c>
      <c r="E51" s="821">
        <v>357</v>
      </c>
      <c r="F51" s="1450">
        <v>-1.821931935372973</v>
      </c>
      <c r="G51" s="1451">
        <v>50.24509803921566</v>
      </c>
      <c r="H51" s="1452">
        <v>-16.80261011419249</v>
      </c>
    </row>
    <row r="52" spans="1:8" ht="12.75">
      <c r="A52" s="1446">
        <v>42</v>
      </c>
      <c r="B52" s="1447" t="s">
        <v>443</v>
      </c>
      <c r="C52" s="1448">
        <v>236.1</v>
      </c>
      <c r="D52" s="1449">
        <v>207.5</v>
      </c>
      <c r="E52" s="821">
        <v>160.2</v>
      </c>
      <c r="F52" s="1450">
        <v>19.30267812026274</v>
      </c>
      <c r="G52" s="1451">
        <v>-12.113511224057618</v>
      </c>
      <c r="H52" s="1452">
        <v>-22.795180722891573</v>
      </c>
    </row>
    <row r="53" spans="1:8" ht="12.75">
      <c r="A53" s="1446">
        <v>43</v>
      </c>
      <c r="B53" s="1447" t="s">
        <v>444</v>
      </c>
      <c r="C53" s="1448">
        <v>70.7</v>
      </c>
      <c r="D53" s="1449">
        <v>137.9</v>
      </c>
      <c r="E53" s="821">
        <v>56.1</v>
      </c>
      <c r="F53" s="1450">
        <v>67.5355450236967</v>
      </c>
      <c r="G53" s="1451">
        <v>95.04950495049505</v>
      </c>
      <c r="H53" s="1452">
        <v>-59.318346627991296</v>
      </c>
    </row>
    <row r="54" spans="1:8" ht="12.75">
      <c r="A54" s="1446">
        <v>44</v>
      </c>
      <c r="B54" s="1447" t="s">
        <v>445</v>
      </c>
      <c r="C54" s="1448">
        <v>1633.4</v>
      </c>
      <c r="D54" s="1449">
        <v>2513.2</v>
      </c>
      <c r="E54" s="821">
        <v>1691.2</v>
      </c>
      <c r="F54" s="1450">
        <v>-31.657189718871464</v>
      </c>
      <c r="G54" s="1451">
        <v>53.86310762826005</v>
      </c>
      <c r="H54" s="1452">
        <v>-32.70730542734361</v>
      </c>
    </row>
    <row r="55" spans="1:8" ht="12.75">
      <c r="A55" s="1446">
        <v>45</v>
      </c>
      <c r="B55" s="1447" t="s">
        <v>446</v>
      </c>
      <c r="C55" s="1448">
        <v>1544.1</v>
      </c>
      <c r="D55" s="1449">
        <v>3289</v>
      </c>
      <c r="E55" s="821">
        <v>3190</v>
      </c>
      <c r="F55" s="1450">
        <v>-18.59876640835047</v>
      </c>
      <c r="G55" s="1451">
        <v>113.00433909720877</v>
      </c>
      <c r="H55" s="1452">
        <v>-3.0100334448160453</v>
      </c>
    </row>
    <row r="56" spans="1:8" ht="12.75">
      <c r="A56" s="1446">
        <v>46</v>
      </c>
      <c r="B56" s="1447" t="s">
        <v>447</v>
      </c>
      <c r="C56" s="1448">
        <v>581.2</v>
      </c>
      <c r="D56" s="1449">
        <v>565.6</v>
      </c>
      <c r="E56" s="821">
        <v>350</v>
      </c>
      <c r="F56" s="1450">
        <v>-42.637189103829456</v>
      </c>
      <c r="G56" s="1451">
        <v>-2.684101858224352</v>
      </c>
      <c r="H56" s="1452">
        <v>-38.11881188118812</v>
      </c>
    </row>
    <row r="57" spans="1:8" ht="12.75">
      <c r="A57" s="1446">
        <v>47</v>
      </c>
      <c r="B57" s="1447" t="s">
        <v>448</v>
      </c>
      <c r="C57" s="1448">
        <v>0.4</v>
      </c>
      <c r="D57" s="1449">
        <v>6.9</v>
      </c>
      <c r="E57" s="821">
        <v>0.2</v>
      </c>
      <c r="F57" s="1450">
        <v>300</v>
      </c>
      <c r="G57" s="1451">
        <v>1625</v>
      </c>
      <c r="H57" s="1452">
        <v>-97.10144927536231</v>
      </c>
    </row>
    <row r="58" spans="1:8" ht="12.75">
      <c r="A58" s="1446">
        <v>48</v>
      </c>
      <c r="B58" s="1447" t="s">
        <v>449</v>
      </c>
      <c r="C58" s="1448">
        <v>25.4</v>
      </c>
      <c r="D58" s="1449">
        <v>11</v>
      </c>
      <c r="E58" s="821">
        <v>16.7</v>
      </c>
      <c r="F58" s="1450">
        <v>-16.171617161716185</v>
      </c>
      <c r="G58" s="1451">
        <v>-56.69291338582678</v>
      </c>
      <c r="H58" s="1452">
        <v>51.81818181818184</v>
      </c>
    </row>
    <row r="59" spans="1:8" ht="12.75">
      <c r="A59" s="1446">
        <v>49</v>
      </c>
      <c r="B59" s="1447" t="s">
        <v>450</v>
      </c>
      <c r="C59" s="1448">
        <v>1270.6</v>
      </c>
      <c r="D59" s="1449">
        <v>1358.1</v>
      </c>
      <c r="E59" s="821">
        <v>1194.5</v>
      </c>
      <c r="F59" s="1450">
        <v>36.11140867702193</v>
      </c>
      <c r="G59" s="1451">
        <v>6.886510310089733</v>
      </c>
      <c r="H59" s="1452">
        <v>-12.04624107208599</v>
      </c>
    </row>
    <row r="60" spans="1:8" ht="12.75">
      <c r="A60" s="1446">
        <v>50</v>
      </c>
      <c r="B60" s="1447" t="s">
        <v>451</v>
      </c>
      <c r="C60" s="1448">
        <v>0</v>
      </c>
      <c r="D60" s="1449">
        <v>0</v>
      </c>
      <c r="E60" s="821">
        <v>0</v>
      </c>
      <c r="F60" s="1450">
        <v>-100</v>
      </c>
      <c r="G60" s="1451"/>
      <c r="H60" s="1452"/>
    </row>
    <row r="61" spans="1:8" ht="12.75">
      <c r="A61" s="1446">
        <v>51</v>
      </c>
      <c r="B61" s="1447" t="s">
        <v>452</v>
      </c>
      <c r="C61" s="1448">
        <v>2104.7</v>
      </c>
      <c r="D61" s="1449">
        <v>2784.9</v>
      </c>
      <c r="E61" s="821">
        <v>3548.2</v>
      </c>
      <c r="F61" s="1450">
        <v>51.86521394039974</v>
      </c>
      <c r="G61" s="1451">
        <v>32.31814510381528</v>
      </c>
      <c r="H61" s="1452">
        <v>27.408524543071564</v>
      </c>
    </row>
    <row r="62" spans="1:8" ht="12.75">
      <c r="A62" s="822"/>
      <c r="B62" s="389"/>
      <c r="C62" s="1448"/>
      <c r="D62" s="1449"/>
      <c r="E62" s="821"/>
      <c r="F62" s="1450"/>
      <c r="G62" s="1451"/>
      <c r="H62" s="1452"/>
    </row>
    <row r="63" spans="1:8" ht="12.75">
      <c r="A63" s="822"/>
      <c r="B63" s="412" t="s">
        <v>453</v>
      </c>
      <c r="C63" s="1453">
        <v>8118.46</v>
      </c>
      <c r="D63" s="1454">
        <v>6565.63</v>
      </c>
      <c r="E63" s="1455">
        <v>5038.395</v>
      </c>
      <c r="F63" s="1456">
        <v>36.30748204748497</v>
      </c>
      <c r="G63" s="1457">
        <v>-19.12714973036759</v>
      </c>
      <c r="H63" s="1458">
        <v>-23.261057963973002</v>
      </c>
    </row>
    <row r="64" spans="1:8" ht="12.75">
      <c r="A64" s="822"/>
      <c r="B64" s="1459"/>
      <c r="C64" s="1453"/>
      <c r="D64" s="1454"/>
      <c r="E64" s="1455"/>
      <c r="F64" s="1456"/>
      <c r="G64" s="1457"/>
      <c r="H64" s="1458"/>
    </row>
    <row r="65" spans="1:8" ht="13.5" thickBot="1">
      <c r="A65" s="1460"/>
      <c r="B65" s="1461" t="s">
        <v>454</v>
      </c>
      <c r="C65" s="1462">
        <v>34096.9</v>
      </c>
      <c r="D65" s="1463">
        <v>34443.9</v>
      </c>
      <c r="E65" s="1464">
        <v>31862.9</v>
      </c>
      <c r="F65" s="1465">
        <v>7.987357046261437</v>
      </c>
      <c r="G65" s="1466">
        <v>1.0176878249928905</v>
      </c>
      <c r="H65" s="1467">
        <v>-7.493344249634916</v>
      </c>
    </row>
    <row r="66" spans="1:8" ht="3.75" customHeight="1">
      <c r="A66" s="295"/>
      <c r="B66" s="1468"/>
      <c r="C66" s="295"/>
      <c r="D66" s="295"/>
      <c r="E66" s="1429"/>
      <c r="F66" s="295"/>
      <c r="G66" s="295"/>
      <c r="H66" s="295"/>
    </row>
    <row r="67" spans="1:8" ht="12.75">
      <c r="A67" s="295"/>
      <c r="B67" s="417" t="s">
        <v>455</v>
      </c>
      <c r="C67" s="295"/>
      <c r="D67" s="295"/>
      <c r="E67" s="1429"/>
      <c r="F67" s="295"/>
      <c r="G67" s="295"/>
      <c r="H67" s="295"/>
    </row>
    <row r="68" spans="1:8" ht="12.75">
      <c r="A68" s="295"/>
      <c r="B68" s="1469" t="s">
        <v>456</v>
      </c>
      <c r="C68" s="295"/>
      <c r="D68" s="295"/>
      <c r="E68" s="1429"/>
      <c r="F68" s="295"/>
      <c r="G68" s="295"/>
      <c r="H68" s="295"/>
    </row>
  </sheetData>
  <sheetProtection/>
  <mergeCells count="5">
    <mergeCell ref="A1:H1"/>
    <mergeCell ref="A2:H2"/>
    <mergeCell ref="A4:H4"/>
    <mergeCell ref="C5:E5"/>
    <mergeCell ref="F5:H5"/>
  </mergeCells>
  <printOptions horizontalCentered="1"/>
  <pageMargins left="0.75" right="0.75" top="0.5" bottom="0.25" header="0.5" footer="0.5"/>
  <pageSetup fitToHeight="1" fitToWidth="1" horizontalDpi="600" verticalDpi="600" orientation="portrait" scale="87" r:id="rId1"/>
</worksheet>
</file>

<file path=xl/worksheets/sheet34.xml><?xml version="1.0" encoding="utf-8"?>
<worksheet xmlns="http://schemas.openxmlformats.org/spreadsheetml/2006/main" xmlns:r="http://schemas.openxmlformats.org/officeDocument/2006/relationships">
  <dimension ref="A1:H25"/>
  <sheetViews>
    <sheetView zoomScalePageLayoutView="0" workbookViewId="0" topLeftCell="A1">
      <selection activeCell="D1" sqref="D1"/>
    </sheetView>
  </sheetViews>
  <sheetFormatPr defaultColWidth="9.140625" defaultRowHeight="12.75"/>
  <cols>
    <col min="1" max="1" width="3.57421875" style="0" customWidth="1"/>
    <col min="2" max="2" width="25.421875" style="0" customWidth="1"/>
  </cols>
  <sheetData>
    <row r="1" spans="1:8" ht="12.75">
      <c r="A1" s="452"/>
      <c r="B1" s="452"/>
      <c r="D1" s="106" t="s">
        <v>278</v>
      </c>
      <c r="E1" s="649"/>
      <c r="F1" s="452"/>
      <c r="G1" s="452"/>
      <c r="H1" s="452"/>
    </row>
    <row r="2" spans="1:8" ht="15.75">
      <c r="A2" s="1767" t="s">
        <v>460</v>
      </c>
      <c r="B2" s="1767"/>
      <c r="C2" s="1767"/>
      <c r="D2" s="1767"/>
      <c r="E2" s="1767"/>
      <c r="F2" s="1767"/>
      <c r="G2" s="1767"/>
      <c r="H2" s="1767"/>
    </row>
    <row r="3" spans="1:8" ht="12.75">
      <c r="A3" s="452"/>
      <c r="B3" s="452"/>
      <c r="C3" s="452"/>
      <c r="D3" s="452"/>
      <c r="E3" s="649"/>
      <c r="F3" s="452"/>
      <c r="G3" s="452"/>
      <c r="H3" s="452"/>
    </row>
    <row r="4" spans="1:8" ht="13.5" thickBot="1">
      <c r="A4" s="1768" t="s">
        <v>785</v>
      </c>
      <c r="B4" s="1768"/>
      <c r="C4" s="1768"/>
      <c r="D4" s="1768"/>
      <c r="E4" s="1768"/>
      <c r="F4" s="1768"/>
      <c r="G4" s="1768"/>
      <c r="H4" s="1768"/>
    </row>
    <row r="5" spans="1:8" ht="12.75">
      <c r="A5" s="1470"/>
      <c r="B5" s="1471"/>
      <c r="C5" s="1772" t="str">
        <f>'X-IND'!C5:E5</f>
        <v>First Ten Months</v>
      </c>
      <c r="D5" s="1773"/>
      <c r="E5" s="1774"/>
      <c r="F5" s="1775" t="s">
        <v>1112</v>
      </c>
      <c r="G5" s="1775"/>
      <c r="H5" s="1776"/>
    </row>
    <row r="6" spans="1:8" ht="12.75">
      <c r="A6" s="1472"/>
      <c r="B6" s="1473"/>
      <c r="C6" s="1474" t="s">
        <v>758</v>
      </c>
      <c r="D6" s="1475" t="s">
        <v>860</v>
      </c>
      <c r="E6" s="1476" t="s">
        <v>1266</v>
      </c>
      <c r="F6" s="1477" t="s">
        <v>758</v>
      </c>
      <c r="G6" s="1475" t="s">
        <v>759</v>
      </c>
      <c r="H6" s="1478" t="s">
        <v>1217</v>
      </c>
    </row>
    <row r="7" spans="1:8" ht="12.75">
      <c r="A7" s="1479"/>
      <c r="B7" s="1480" t="s">
        <v>402</v>
      </c>
      <c r="C7" s="1481">
        <v>12183.9</v>
      </c>
      <c r="D7" s="1482">
        <v>11106.8</v>
      </c>
      <c r="E7" s="1483">
        <v>9641.8</v>
      </c>
      <c r="F7" s="1484">
        <v>-0.7486273807002419</v>
      </c>
      <c r="G7" s="1485">
        <v>-8.840354894573991</v>
      </c>
      <c r="H7" s="1486">
        <v>-13.190117765693103</v>
      </c>
    </row>
    <row r="8" spans="1:8" ht="12.75">
      <c r="A8" s="1487">
        <v>1</v>
      </c>
      <c r="B8" s="1488" t="s">
        <v>461</v>
      </c>
      <c r="C8" s="1489">
        <v>357.2</v>
      </c>
      <c r="D8" s="1490">
        <v>184.4</v>
      </c>
      <c r="E8" s="1491">
        <v>140.2</v>
      </c>
      <c r="F8" s="711">
        <v>-37.48687434371718</v>
      </c>
      <c r="G8" s="1492">
        <v>-48.37625979843225</v>
      </c>
      <c r="H8" s="1493">
        <v>-23.969631236442524</v>
      </c>
    </row>
    <row r="9" spans="1:8" ht="12.75">
      <c r="A9" s="1487">
        <v>2</v>
      </c>
      <c r="B9" s="1488" t="s">
        <v>421</v>
      </c>
      <c r="C9" s="1489">
        <v>15.7</v>
      </c>
      <c r="D9" s="1490">
        <v>35</v>
      </c>
      <c r="E9" s="1491">
        <v>58.2</v>
      </c>
      <c r="F9" s="711">
        <v>-68.0244399185336</v>
      </c>
      <c r="G9" s="1492">
        <v>122.92993630573253</v>
      </c>
      <c r="H9" s="1493">
        <v>66.28571428571425</v>
      </c>
    </row>
    <row r="10" spans="1:8" ht="12.75">
      <c r="A10" s="1487">
        <v>3</v>
      </c>
      <c r="B10" s="1488" t="s">
        <v>462</v>
      </c>
      <c r="C10" s="1489">
        <v>182</v>
      </c>
      <c r="D10" s="1490">
        <v>173</v>
      </c>
      <c r="E10" s="1491">
        <v>327.9</v>
      </c>
      <c r="F10" s="711">
        <v>-10.167818361303077</v>
      </c>
      <c r="G10" s="1492">
        <v>-4.945054945054963</v>
      </c>
      <c r="H10" s="1493">
        <v>89.53757225433532</v>
      </c>
    </row>
    <row r="11" spans="1:8" ht="12.75">
      <c r="A11" s="1487">
        <v>4</v>
      </c>
      <c r="B11" s="1488" t="s">
        <v>463</v>
      </c>
      <c r="C11" s="1489">
        <v>7</v>
      </c>
      <c r="D11" s="1490">
        <v>4.3</v>
      </c>
      <c r="E11" s="1491">
        <v>1.2</v>
      </c>
      <c r="F11" s="711" t="e">
        <v>#DIV/0!</v>
      </c>
      <c r="G11" s="1492">
        <v>-38.57142857142858</v>
      </c>
      <c r="H11" s="1493">
        <v>-72.09302325581396</v>
      </c>
    </row>
    <row r="12" spans="1:8" ht="12.75">
      <c r="A12" s="1487">
        <v>5</v>
      </c>
      <c r="B12" s="1488" t="s">
        <v>433</v>
      </c>
      <c r="C12" s="1489">
        <v>1242.7</v>
      </c>
      <c r="D12" s="1490">
        <v>839.1</v>
      </c>
      <c r="E12" s="1491">
        <v>261.5</v>
      </c>
      <c r="F12" s="711">
        <v>44.98891611247225</v>
      </c>
      <c r="G12" s="1492">
        <v>-32.47766959040797</v>
      </c>
      <c r="H12" s="1493">
        <v>-68.83565725181742</v>
      </c>
    </row>
    <row r="13" spans="1:8" ht="12.75">
      <c r="A13" s="1487">
        <v>6</v>
      </c>
      <c r="B13" s="1488" t="s">
        <v>875</v>
      </c>
      <c r="C13" s="1489">
        <v>182.3</v>
      </c>
      <c r="D13" s="1490">
        <v>353.8</v>
      </c>
      <c r="E13" s="1491">
        <v>615.8</v>
      </c>
      <c r="F13" s="711">
        <v>180.8936825885978</v>
      </c>
      <c r="G13" s="1492">
        <v>94.07569939659902</v>
      </c>
      <c r="H13" s="1493">
        <v>74.05313736574337</v>
      </c>
    </row>
    <row r="14" spans="1:8" ht="12.75">
      <c r="A14" s="1487">
        <v>7</v>
      </c>
      <c r="B14" s="1488" t="s">
        <v>464</v>
      </c>
      <c r="C14" s="1489">
        <v>4824.9</v>
      </c>
      <c r="D14" s="1490">
        <v>4258.8</v>
      </c>
      <c r="E14" s="1491">
        <v>3832.7</v>
      </c>
      <c r="F14" s="711">
        <v>-6.472435450104669</v>
      </c>
      <c r="G14" s="1492">
        <v>-11.732885655661264</v>
      </c>
      <c r="H14" s="1493">
        <v>-10.005165774396545</v>
      </c>
    </row>
    <row r="15" spans="1:8" ht="12.75">
      <c r="A15" s="1487">
        <v>8</v>
      </c>
      <c r="B15" s="1488" t="s">
        <v>465</v>
      </c>
      <c r="C15" s="1489">
        <v>6.4</v>
      </c>
      <c r="D15" s="1490">
        <v>108.1</v>
      </c>
      <c r="E15" s="1491">
        <v>16.6</v>
      </c>
      <c r="F15" s="711">
        <v>-74.90196078431372</v>
      </c>
      <c r="G15" s="1492">
        <v>1589.0624999999995</v>
      </c>
      <c r="H15" s="1493">
        <v>-84.64384828862164</v>
      </c>
    </row>
    <row r="16" spans="1:8" ht="12.75">
      <c r="A16" s="1487">
        <v>9</v>
      </c>
      <c r="B16" s="1488" t="s">
        <v>466</v>
      </c>
      <c r="C16" s="1489">
        <v>250.1</v>
      </c>
      <c r="D16" s="1490">
        <v>258.6</v>
      </c>
      <c r="E16" s="1491">
        <v>213.3</v>
      </c>
      <c r="F16" s="711">
        <v>-17.594728171334424</v>
      </c>
      <c r="G16" s="1492">
        <v>3.3986405437824914</v>
      </c>
      <c r="H16" s="1493">
        <v>-17.51740139211138</v>
      </c>
    </row>
    <row r="17" spans="1:8" ht="12.75">
      <c r="A17" s="1487">
        <v>10</v>
      </c>
      <c r="B17" s="1488" t="s">
        <v>467</v>
      </c>
      <c r="C17" s="1489">
        <v>263.6</v>
      </c>
      <c r="D17" s="1490">
        <v>249.6</v>
      </c>
      <c r="E17" s="1491">
        <v>192.5</v>
      </c>
      <c r="F17" s="711">
        <v>27.899078117418696</v>
      </c>
      <c r="G17" s="1492">
        <v>-5.311077389984817</v>
      </c>
      <c r="H17" s="1493">
        <v>-22.87660256410257</v>
      </c>
    </row>
    <row r="18" spans="1:8" ht="12.75">
      <c r="A18" s="1487">
        <v>11</v>
      </c>
      <c r="B18" s="1488" t="s">
        <v>468</v>
      </c>
      <c r="C18" s="1489">
        <v>95.8</v>
      </c>
      <c r="D18" s="1490">
        <v>100.2</v>
      </c>
      <c r="E18" s="1491">
        <v>37.3</v>
      </c>
      <c r="F18" s="711">
        <v>-2.7411167512690184</v>
      </c>
      <c r="G18" s="1492">
        <v>4.59290187891439</v>
      </c>
      <c r="H18" s="1493">
        <v>-62.774451097804395</v>
      </c>
    </row>
    <row r="19" spans="1:8" ht="12.75">
      <c r="A19" s="1487">
        <v>12</v>
      </c>
      <c r="B19" s="1488" t="s">
        <v>469</v>
      </c>
      <c r="C19" s="1489">
        <v>4756.2</v>
      </c>
      <c r="D19" s="1490">
        <v>4541.9</v>
      </c>
      <c r="E19" s="1491">
        <v>3944.6</v>
      </c>
      <c r="F19" s="711">
        <v>0.37777261887173097</v>
      </c>
      <c r="G19" s="1492">
        <v>-4.505697825995554</v>
      </c>
      <c r="H19" s="1493">
        <v>-13.150883991281177</v>
      </c>
    </row>
    <row r="20" spans="1:8" ht="12.75">
      <c r="A20" s="1479"/>
      <c r="B20" s="1494"/>
      <c r="C20" s="1489"/>
      <c r="D20" s="1490"/>
      <c r="E20" s="1491"/>
      <c r="F20" s="711"/>
      <c r="G20" s="1492"/>
      <c r="H20" s="1493"/>
    </row>
    <row r="21" spans="1:8" ht="12.75">
      <c r="A21" s="1479"/>
      <c r="B21" s="1495" t="s">
        <v>453</v>
      </c>
      <c r="C21" s="1496">
        <v>3506</v>
      </c>
      <c r="D21" s="1497">
        <v>4095</v>
      </c>
      <c r="E21" s="1498">
        <v>7530.6</v>
      </c>
      <c r="F21" s="1499">
        <v>-19.30397956130453</v>
      </c>
      <c r="G21" s="1500">
        <v>16.7997718197376</v>
      </c>
      <c r="H21" s="1501">
        <v>83.89743589743603</v>
      </c>
    </row>
    <row r="22" spans="1:8" ht="12.75">
      <c r="A22" s="1479"/>
      <c r="B22" s="1494"/>
      <c r="C22" s="1496"/>
      <c r="D22" s="1497"/>
      <c r="E22" s="1502"/>
      <c r="F22" s="1499"/>
      <c r="G22" s="1500"/>
      <c r="H22" s="1501"/>
    </row>
    <row r="23" spans="1:8" ht="13.5" thickBot="1">
      <c r="A23" s="1503"/>
      <c r="B23" s="1504" t="s">
        <v>470</v>
      </c>
      <c r="C23" s="1505">
        <v>15689.9</v>
      </c>
      <c r="D23" s="1506">
        <v>15201.8</v>
      </c>
      <c r="E23" s="1507">
        <v>17172.4</v>
      </c>
      <c r="F23" s="1508">
        <v>-5.599109533407514</v>
      </c>
      <c r="G23" s="1509">
        <v>-3.110918488964245</v>
      </c>
      <c r="H23" s="1510">
        <v>12.9629385993764</v>
      </c>
    </row>
    <row r="24" spans="1:8" ht="12.75">
      <c r="A24" s="823"/>
      <c r="B24" s="452"/>
      <c r="C24" s="1511"/>
      <c r="D24" s="1511"/>
      <c r="E24" s="1512"/>
      <c r="F24" s="1511"/>
      <c r="G24" s="1511"/>
      <c r="H24" s="1511"/>
    </row>
    <row r="25" spans="1:8" ht="12.75">
      <c r="A25" s="1513" t="s">
        <v>455</v>
      </c>
      <c r="B25" s="452"/>
      <c r="C25" s="1511"/>
      <c r="D25" s="1511"/>
      <c r="E25" s="1512"/>
      <c r="F25" s="1511"/>
      <c r="G25" s="1511"/>
      <c r="H25" s="1511"/>
    </row>
  </sheetData>
  <sheetProtection/>
  <mergeCells count="4">
    <mergeCell ref="A2:H2"/>
    <mergeCell ref="A4:H4"/>
    <mergeCell ref="C5:E5"/>
    <mergeCell ref="F5:H5"/>
  </mergeCells>
  <printOptions horizontalCentered="1"/>
  <pageMargins left="0.75" right="0.75"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A1" sqref="A1:IV1"/>
    </sheetView>
  </sheetViews>
  <sheetFormatPr defaultColWidth="9.140625" defaultRowHeight="12.75"/>
  <cols>
    <col min="1" max="1" width="3.7109375" style="0" customWidth="1"/>
    <col min="2" max="2" width="22.7109375" style="0" customWidth="1"/>
    <col min="8" max="8" width="10.28125" style="0" customWidth="1"/>
  </cols>
  <sheetData>
    <row r="1" spans="1:8" s="78" customFormat="1" ht="12.75">
      <c r="A1" s="1569" t="s">
        <v>279</v>
      </c>
      <c r="B1" s="1569"/>
      <c r="C1" s="1569"/>
      <c r="D1" s="1569"/>
      <c r="E1" s="1569"/>
      <c r="F1" s="1569"/>
      <c r="G1" s="1569"/>
      <c r="H1" s="1569"/>
    </row>
    <row r="2" spans="1:8" ht="15.75">
      <c r="A2" s="1767" t="s">
        <v>471</v>
      </c>
      <c r="B2" s="1767"/>
      <c r="C2" s="1767"/>
      <c r="D2" s="1767"/>
      <c r="E2" s="1767"/>
      <c r="F2" s="1767"/>
      <c r="G2" s="1767"/>
      <c r="H2" s="1767"/>
    </row>
    <row r="3" spans="1:8" ht="3.75" customHeight="1">
      <c r="A3" s="1514"/>
      <c r="B3" s="452"/>
      <c r="C3" s="452"/>
      <c r="D3" s="452"/>
      <c r="E3" s="649"/>
      <c r="F3" s="452"/>
      <c r="G3" s="452"/>
      <c r="H3" s="452"/>
    </row>
    <row r="4" spans="1:8" ht="13.5" thickBot="1">
      <c r="A4" s="1768" t="s">
        <v>785</v>
      </c>
      <c r="B4" s="1768"/>
      <c r="C4" s="1768"/>
      <c r="D4" s="1768"/>
      <c r="E4" s="1768"/>
      <c r="F4" s="1768"/>
      <c r="G4" s="1768"/>
      <c r="H4" s="1768"/>
    </row>
    <row r="5" spans="1:8" ht="12.75">
      <c r="A5" s="1470"/>
      <c r="B5" s="1471"/>
      <c r="C5" s="1772" t="str">
        <f>'X-IND'!C5:E5</f>
        <v>First Ten Months</v>
      </c>
      <c r="D5" s="1773"/>
      <c r="E5" s="1774"/>
      <c r="F5" s="1775" t="s">
        <v>1112</v>
      </c>
      <c r="G5" s="1775"/>
      <c r="H5" s="1776"/>
    </row>
    <row r="6" spans="1:8" ht="12.75">
      <c r="A6" s="1472"/>
      <c r="B6" s="1473"/>
      <c r="C6" s="1474" t="s">
        <v>758</v>
      </c>
      <c r="D6" s="1475" t="s">
        <v>860</v>
      </c>
      <c r="E6" s="1476" t="s">
        <v>1266</v>
      </c>
      <c r="F6" s="1477" t="s">
        <v>758</v>
      </c>
      <c r="G6" s="1475" t="s">
        <v>759</v>
      </c>
      <c r="H6" s="1478" t="s">
        <v>1217</v>
      </c>
    </row>
    <row r="7" spans="1:8" ht="12.75">
      <c r="A7" s="1479"/>
      <c r="B7" s="1480" t="s">
        <v>402</v>
      </c>
      <c r="C7" s="1481">
        <v>64341.6</v>
      </c>
      <c r="D7" s="1482">
        <v>70617.20500000002</v>
      </c>
      <c r="E7" s="1515">
        <v>92012.60600000003</v>
      </c>
      <c r="F7" s="1484">
        <v>10.23550817751007</v>
      </c>
      <c r="G7" s="1485">
        <v>9.75357311599339</v>
      </c>
      <c r="H7" s="1486">
        <v>30.297717107325326</v>
      </c>
    </row>
    <row r="8" spans="1:8" ht="12.75">
      <c r="A8" s="1487">
        <v>1</v>
      </c>
      <c r="B8" s="1516" t="s">
        <v>472</v>
      </c>
      <c r="C8" s="1489">
        <v>497.6</v>
      </c>
      <c r="D8" s="1490">
        <v>760.1</v>
      </c>
      <c r="E8" s="1491">
        <v>1319.4</v>
      </c>
      <c r="F8" s="711">
        <v>32.51664447403462</v>
      </c>
      <c r="G8" s="1492">
        <v>52.753215434083586</v>
      </c>
      <c r="H8" s="1493">
        <v>73.58242336534664</v>
      </c>
    </row>
    <row r="9" spans="1:8" ht="12.75">
      <c r="A9" s="1487">
        <v>2</v>
      </c>
      <c r="B9" s="1516" t="s">
        <v>473</v>
      </c>
      <c r="C9" s="1489">
        <v>196.66</v>
      </c>
      <c r="D9" s="1490">
        <v>353.44</v>
      </c>
      <c r="E9" s="1491">
        <v>542.532</v>
      </c>
      <c r="F9" s="711">
        <v>-48.328954282711514</v>
      </c>
      <c r="G9" s="1492">
        <v>79.72134648632158</v>
      </c>
      <c r="H9" s="1493">
        <v>53.50045269352651</v>
      </c>
    </row>
    <row r="10" spans="1:8" ht="12.75">
      <c r="A10" s="1487">
        <v>3</v>
      </c>
      <c r="B10" s="1516" t="s">
        <v>474</v>
      </c>
      <c r="C10" s="1489">
        <v>473</v>
      </c>
      <c r="D10" s="1490">
        <v>337.8</v>
      </c>
      <c r="E10" s="1491">
        <v>380.8</v>
      </c>
      <c r="F10" s="711">
        <v>12.672701286326827</v>
      </c>
      <c r="G10" s="1492">
        <v>-28.583509513742072</v>
      </c>
      <c r="H10" s="1493">
        <v>12.729425695677918</v>
      </c>
    </row>
    <row r="11" spans="1:8" ht="12.75">
      <c r="A11" s="1487">
        <v>4</v>
      </c>
      <c r="B11" s="1516" t="s">
        <v>475</v>
      </c>
      <c r="C11" s="1489">
        <v>89.3</v>
      </c>
      <c r="D11" s="1490">
        <v>305.6</v>
      </c>
      <c r="E11" s="1491">
        <v>187.5</v>
      </c>
      <c r="F11" s="711">
        <v>-57.252273815222594</v>
      </c>
      <c r="G11" s="1492">
        <v>242.21724524076149</v>
      </c>
      <c r="H11" s="1493">
        <v>-38.64528795811519</v>
      </c>
    </row>
    <row r="12" spans="1:8" ht="12.75">
      <c r="A12" s="1487">
        <v>5</v>
      </c>
      <c r="B12" s="1516" t="s">
        <v>476</v>
      </c>
      <c r="C12" s="1489">
        <v>250.5</v>
      </c>
      <c r="D12" s="1490">
        <v>258.1</v>
      </c>
      <c r="E12" s="1491">
        <v>352.4</v>
      </c>
      <c r="F12" s="711">
        <v>-7.153446997776143</v>
      </c>
      <c r="G12" s="1492">
        <v>3.0339321357285343</v>
      </c>
      <c r="H12" s="1493">
        <v>36.53622626888807</v>
      </c>
    </row>
    <row r="13" spans="1:8" ht="12.75">
      <c r="A13" s="1487">
        <v>6</v>
      </c>
      <c r="B13" s="1516" t="s">
        <v>477</v>
      </c>
      <c r="C13" s="1489">
        <v>1508</v>
      </c>
      <c r="D13" s="1490">
        <v>2073.5</v>
      </c>
      <c r="E13" s="1491">
        <v>1764.4</v>
      </c>
      <c r="F13" s="711">
        <v>-25.85308289900678</v>
      </c>
      <c r="G13" s="1492">
        <v>37.5</v>
      </c>
      <c r="H13" s="1493">
        <v>-14.907161803713535</v>
      </c>
    </row>
    <row r="14" spans="1:8" ht="12.75">
      <c r="A14" s="1487">
        <v>7</v>
      </c>
      <c r="B14" s="1516" t="s">
        <v>478</v>
      </c>
      <c r="C14" s="1489">
        <v>945.9</v>
      </c>
      <c r="D14" s="1490">
        <v>588.5</v>
      </c>
      <c r="E14" s="1491">
        <v>315.1</v>
      </c>
      <c r="F14" s="711">
        <v>36.49350649350649</v>
      </c>
      <c r="G14" s="1492">
        <v>-37.78412094301723</v>
      </c>
      <c r="H14" s="1493">
        <v>-46.4570943075616</v>
      </c>
    </row>
    <row r="15" spans="1:8" ht="12.75">
      <c r="A15" s="1487">
        <v>8</v>
      </c>
      <c r="B15" s="1516" t="s">
        <v>411</v>
      </c>
      <c r="C15" s="1489">
        <v>2560.5</v>
      </c>
      <c r="D15" s="1490">
        <v>2077.1</v>
      </c>
      <c r="E15" s="1491">
        <v>2156.7</v>
      </c>
      <c r="F15" s="711">
        <v>30.757838831580017</v>
      </c>
      <c r="G15" s="1492">
        <v>-18.87912517086508</v>
      </c>
      <c r="H15" s="1493">
        <v>3.8322661402917504</v>
      </c>
    </row>
    <row r="16" spans="1:8" ht="12.75">
      <c r="A16" s="1487">
        <v>9</v>
      </c>
      <c r="B16" s="1516" t="s">
        <v>479</v>
      </c>
      <c r="C16" s="1489">
        <v>1120</v>
      </c>
      <c r="D16" s="1490">
        <v>827.6</v>
      </c>
      <c r="E16" s="1491">
        <v>748.2</v>
      </c>
      <c r="F16" s="711">
        <v>-8.817064235121705</v>
      </c>
      <c r="G16" s="1492">
        <v>-26.107142857142847</v>
      </c>
      <c r="H16" s="1493">
        <v>-9.594006766553903</v>
      </c>
    </row>
    <row r="17" spans="1:8" ht="12.75">
      <c r="A17" s="1487">
        <v>10</v>
      </c>
      <c r="B17" s="1516" t="s">
        <v>480</v>
      </c>
      <c r="C17" s="1489">
        <v>629.31</v>
      </c>
      <c r="D17" s="1490">
        <v>1713.1019999999999</v>
      </c>
      <c r="E17" s="1491">
        <v>3507.244</v>
      </c>
      <c r="F17" s="711">
        <v>-81.33165232868585</v>
      </c>
      <c r="G17" s="1492">
        <v>172.21909710635458</v>
      </c>
      <c r="H17" s="1493">
        <v>104.73059981250387</v>
      </c>
    </row>
    <row r="18" spans="1:8" ht="12.75">
      <c r="A18" s="1487">
        <v>11</v>
      </c>
      <c r="B18" s="1516" t="s">
        <v>481</v>
      </c>
      <c r="C18" s="1489">
        <v>43</v>
      </c>
      <c r="D18" s="1490">
        <v>46.7</v>
      </c>
      <c r="E18" s="1491">
        <v>42.3</v>
      </c>
      <c r="F18" s="711">
        <v>21.813031161473106</v>
      </c>
      <c r="G18" s="1492">
        <v>8.604651162790674</v>
      </c>
      <c r="H18" s="1493">
        <v>-9.421841541755867</v>
      </c>
    </row>
    <row r="19" spans="1:8" ht="12.75">
      <c r="A19" s="1487">
        <v>12</v>
      </c>
      <c r="B19" s="1516" t="s">
        <v>482</v>
      </c>
      <c r="C19" s="1489">
        <v>710.2</v>
      </c>
      <c r="D19" s="1490">
        <v>464.1</v>
      </c>
      <c r="E19" s="1491">
        <v>453</v>
      </c>
      <c r="F19" s="711">
        <v>64.13219320545406</v>
      </c>
      <c r="G19" s="1492">
        <v>-34.652210644888754</v>
      </c>
      <c r="H19" s="1493">
        <v>-2.3917259211376773</v>
      </c>
    </row>
    <row r="20" spans="1:8" ht="12.75">
      <c r="A20" s="1487">
        <v>13</v>
      </c>
      <c r="B20" s="1516" t="s">
        <v>483</v>
      </c>
      <c r="C20" s="1489">
        <v>240.6</v>
      </c>
      <c r="D20" s="1490">
        <v>118.5</v>
      </c>
      <c r="E20" s="1491">
        <v>179.4</v>
      </c>
      <c r="F20" s="711">
        <v>62.45779878460499</v>
      </c>
      <c r="G20" s="1492">
        <v>-50.748129675810475</v>
      </c>
      <c r="H20" s="1493">
        <v>51.392405063291136</v>
      </c>
    </row>
    <row r="21" spans="1:8" ht="12.75">
      <c r="A21" s="1487">
        <v>14</v>
      </c>
      <c r="B21" s="1516" t="s">
        <v>484</v>
      </c>
      <c r="C21" s="1489">
        <v>89.7</v>
      </c>
      <c r="D21" s="1490">
        <v>116.8</v>
      </c>
      <c r="E21" s="1491">
        <v>85.4</v>
      </c>
      <c r="F21" s="711">
        <v>-19.9821587867975</v>
      </c>
      <c r="G21" s="1492">
        <v>30.211817168338882</v>
      </c>
      <c r="H21" s="1493">
        <v>-26.883561643835606</v>
      </c>
    </row>
    <row r="22" spans="1:8" ht="12.75">
      <c r="A22" s="1487">
        <v>15</v>
      </c>
      <c r="B22" s="1516" t="s">
        <v>485</v>
      </c>
      <c r="C22" s="1489">
        <v>1162</v>
      </c>
      <c r="D22" s="1490">
        <v>1883</v>
      </c>
      <c r="E22" s="1491">
        <v>2953.2</v>
      </c>
      <c r="F22" s="711">
        <v>18.72892612649433</v>
      </c>
      <c r="G22" s="1492">
        <v>62.04819277108436</v>
      </c>
      <c r="H22" s="1493">
        <v>56.834838024429075</v>
      </c>
    </row>
    <row r="23" spans="1:8" ht="12.75">
      <c r="A23" s="1487">
        <v>16</v>
      </c>
      <c r="B23" s="1516" t="s">
        <v>486</v>
      </c>
      <c r="C23" s="1489">
        <v>168.3</v>
      </c>
      <c r="D23" s="1490">
        <v>240.3</v>
      </c>
      <c r="E23" s="1491">
        <v>286</v>
      </c>
      <c r="F23" s="711">
        <v>-17.66144814090019</v>
      </c>
      <c r="G23" s="1492">
        <v>42.780748663101576</v>
      </c>
      <c r="H23" s="1493">
        <v>19.017894298793195</v>
      </c>
    </row>
    <row r="24" spans="1:8" ht="12.75">
      <c r="A24" s="1487">
        <v>17</v>
      </c>
      <c r="B24" s="1516" t="s">
        <v>415</v>
      </c>
      <c r="C24" s="1489">
        <v>647.7</v>
      </c>
      <c r="D24" s="1490">
        <v>432.8</v>
      </c>
      <c r="E24" s="1491">
        <v>552.9</v>
      </c>
      <c r="F24" s="711">
        <v>128.54622441778406</v>
      </c>
      <c r="G24" s="1492">
        <v>-33.17894086768564</v>
      </c>
      <c r="H24" s="1493">
        <v>27.74953789279111</v>
      </c>
    </row>
    <row r="25" spans="1:8" ht="12.75">
      <c r="A25" s="1487">
        <v>18</v>
      </c>
      <c r="B25" s="1516" t="s">
        <v>487</v>
      </c>
      <c r="C25" s="1489">
        <v>363.2</v>
      </c>
      <c r="D25" s="1490">
        <v>390.9</v>
      </c>
      <c r="E25" s="1491">
        <v>902.1</v>
      </c>
      <c r="F25" s="711">
        <v>-30.34138856923667</v>
      </c>
      <c r="G25" s="1492">
        <v>7.62665198237886</v>
      </c>
      <c r="H25" s="1493">
        <v>130.77513430544897</v>
      </c>
    </row>
    <row r="26" spans="1:8" ht="12.75">
      <c r="A26" s="1487">
        <v>19</v>
      </c>
      <c r="B26" s="1516" t="s">
        <v>488</v>
      </c>
      <c r="C26" s="1489">
        <v>985.54</v>
      </c>
      <c r="D26" s="1490">
        <v>1690.775</v>
      </c>
      <c r="E26" s="1491">
        <v>3307.495</v>
      </c>
      <c r="F26" s="711">
        <v>125.26628571428571</v>
      </c>
      <c r="G26" s="1492">
        <v>71.55823203522945</v>
      </c>
      <c r="H26" s="1493">
        <v>95.620055891529</v>
      </c>
    </row>
    <row r="27" spans="1:8" ht="12.75">
      <c r="A27" s="1487">
        <v>20</v>
      </c>
      <c r="B27" s="1516" t="s">
        <v>489</v>
      </c>
      <c r="C27" s="1489">
        <v>49.9</v>
      </c>
      <c r="D27" s="1490">
        <v>125.1</v>
      </c>
      <c r="E27" s="1491">
        <v>291.5</v>
      </c>
      <c r="F27" s="711">
        <v>-2.156862745098053</v>
      </c>
      <c r="G27" s="1492">
        <v>150.70140280561125</v>
      </c>
      <c r="H27" s="1493">
        <v>133.01358912869708</v>
      </c>
    </row>
    <row r="28" spans="1:8" ht="12.75">
      <c r="A28" s="1487">
        <v>21</v>
      </c>
      <c r="B28" s="1516" t="s">
        <v>490</v>
      </c>
      <c r="C28" s="1489">
        <v>210.8</v>
      </c>
      <c r="D28" s="1490">
        <v>300.1</v>
      </c>
      <c r="E28" s="1491">
        <v>432.7</v>
      </c>
      <c r="F28" s="711">
        <v>85.4001759014952</v>
      </c>
      <c r="G28" s="1492">
        <v>42.36242884250473</v>
      </c>
      <c r="H28" s="1493">
        <v>44.185271576141275</v>
      </c>
    </row>
    <row r="29" spans="1:8" ht="12.75">
      <c r="A29" s="1487">
        <v>22</v>
      </c>
      <c r="B29" s="1516" t="s">
        <v>424</v>
      </c>
      <c r="C29" s="1489">
        <v>414.6</v>
      </c>
      <c r="D29" s="1490">
        <v>161.5</v>
      </c>
      <c r="E29" s="1491">
        <v>190.6</v>
      </c>
      <c r="F29" s="711">
        <v>52.763448784082556</v>
      </c>
      <c r="G29" s="1492">
        <v>-61.046792088760256</v>
      </c>
      <c r="H29" s="1493">
        <v>18.018575851393194</v>
      </c>
    </row>
    <row r="30" spans="1:8" ht="12.75">
      <c r="A30" s="1487">
        <v>23</v>
      </c>
      <c r="B30" s="1516" t="s">
        <v>491</v>
      </c>
      <c r="C30" s="1489">
        <v>3032.85</v>
      </c>
      <c r="D30" s="1490">
        <v>3423.2430000000004</v>
      </c>
      <c r="E30" s="1491">
        <v>7179.283</v>
      </c>
      <c r="F30" s="711">
        <v>15.199225130094575</v>
      </c>
      <c r="G30" s="1492">
        <v>12.87214995796036</v>
      </c>
      <c r="H30" s="1493">
        <v>109.7216878848507</v>
      </c>
    </row>
    <row r="31" spans="1:8" ht="12.75">
      <c r="A31" s="1487">
        <v>24</v>
      </c>
      <c r="B31" s="1516" t="s">
        <v>492</v>
      </c>
      <c r="C31" s="1489">
        <v>783.69</v>
      </c>
      <c r="D31" s="1490">
        <v>1223.145</v>
      </c>
      <c r="E31" s="1491">
        <v>2004.987</v>
      </c>
      <c r="F31" s="711">
        <v>-25.490587564175712</v>
      </c>
      <c r="G31" s="1492">
        <v>56.075106228228066</v>
      </c>
      <c r="H31" s="1493">
        <v>63.92063083281212</v>
      </c>
    </row>
    <row r="32" spans="1:8" ht="12.75">
      <c r="A32" s="1487">
        <v>25</v>
      </c>
      <c r="B32" s="1516" t="s">
        <v>493</v>
      </c>
      <c r="C32" s="1489">
        <v>3563.8</v>
      </c>
      <c r="D32" s="1490">
        <v>3554.8</v>
      </c>
      <c r="E32" s="1491">
        <v>4318.9</v>
      </c>
      <c r="F32" s="711">
        <v>30.695320522223852</v>
      </c>
      <c r="G32" s="1492">
        <v>-0.2525394242101271</v>
      </c>
      <c r="H32" s="1493">
        <v>21.49488016203442</v>
      </c>
    </row>
    <row r="33" spans="1:8" ht="12.75">
      <c r="A33" s="1487">
        <v>26</v>
      </c>
      <c r="B33" s="1516" t="s">
        <v>494</v>
      </c>
      <c r="C33" s="1489">
        <v>59.9</v>
      </c>
      <c r="D33" s="1490">
        <v>11</v>
      </c>
      <c r="E33" s="1491">
        <v>11.6</v>
      </c>
      <c r="F33" s="711">
        <v>-7.275541795665632</v>
      </c>
      <c r="G33" s="1492">
        <v>-81.63606010016694</v>
      </c>
      <c r="H33" s="1493">
        <v>5.454545454545439</v>
      </c>
    </row>
    <row r="34" spans="1:8" ht="12.75">
      <c r="A34" s="1487">
        <v>27</v>
      </c>
      <c r="B34" s="1516" t="s">
        <v>495</v>
      </c>
      <c r="C34" s="1489">
        <v>2841.9</v>
      </c>
      <c r="D34" s="1490">
        <v>3007.1</v>
      </c>
      <c r="E34" s="1491">
        <v>3960</v>
      </c>
      <c r="F34" s="711">
        <v>-13.764223941738734</v>
      </c>
      <c r="G34" s="1492">
        <v>5.813012421267459</v>
      </c>
      <c r="H34" s="1493">
        <v>31.688337601010943</v>
      </c>
    </row>
    <row r="35" spans="1:8" ht="12.75">
      <c r="A35" s="1487">
        <v>28</v>
      </c>
      <c r="B35" s="1516" t="s">
        <v>496</v>
      </c>
      <c r="C35" s="1489">
        <v>315.3</v>
      </c>
      <c r="D35" s="1490">
        <v>185.4</v>
      </c>
      <c r="E35" s="1491">
        <v>209.4</v>
      </c>
      <c r="F35" s="711">
        <v>157.38775510204084</v>
      </c>
      <c r="G35" s="1492">
        <v>-41.19885823025689</v>
      </c>
      <c r="H35" s="1493">
        <v>12.944983818770211</v>
      </c>
    </row>
    <row r="36" spans="1:8" ht="12.75">
      <c r="A36" s="1487">
        <v>29</v>
      </c>
      <c r="B36" s="1516" t="s">
        <v>431</v>
      </c>
      <c r="C36" s="1489">
        <v>493.1</v>
      </c>
      <c r="D36" s="1490">
        <v>672.8</v>
      </c>
      <c r="E36" s="1491">
        <v>569.3</v>
      </c>
      <c r="F36" s="711">
        <v>-18.95134779750164</v>
      </c>
      <c r="G36" s="1492">
        <v>36.44291218819714</v>
      </c>
      <c r="H36" s="1493">
        <v>-15.383472057074925</v>
      </c>
    </row>
    <row r="37" spans="1:8" ht="12.75">
      <c r="A37" s="1487">
        <v>30</v>
      </c>
      <c r="B37" s="1516" t="s">
        <v>497</v>
      </c>
      <c r="C37" s="1489">
        <v>26101.1</v>
      </c>
      <c r="D37" s="1490">
        <v>27390.3</v>
      </c>
      <c r="E37" s="1491">
        <v>33321.3</v>
      </c>
      <c r="F37" s="711">
        <v>25.483041273046297</v>
      </c>
      <c r="G37" s="1492">
        <v>4.939255433679037</v>
      </c>
      <c r="H37" s="1493">
        <v>21.653651110064516</v>
      </c>
    </row>
    <row r="38" spans="1:8" ht="12.75">
      <c r="A38" s="1487">
        <v>31</v>
      </c>
      <c r="B38" s="1516" t="s">
        <v>498</v>
      </c>
      <c r="C38" s="1489">
        <v>209</v>
      </c>
      <c r="D38" s="1490">
        <v>195.9</v>
      </c>
      <c r="E38" s="1491">
        <v>909.1</v>
      </c>
      <c r="F38" s="711">
        <v>-34.441656210790455</v>
      </c>
      <c r="G38" s="1492">
        <v>-6.267942583732065</v>
      </c>
      <c r="H38" s="1493">
        <v>364.0632976008168</v>
      </c>
    </row>
    <row r="39" spans="1:8" ht="12.75">
      <c r="A39" s="1487">
        <v>32</v>
      </c>
      <c r="B39" s="1516" t="s">
        <v>434</v>
      </c>
      <c r="C39" s="1489">
        <v>229.8</v>
      </c>
      <c r="D39" s="1490">
        <v>72.4</v>
      </c>
      <c r="E39" s="1491">
        <v>109.1</v>
      </c>
      <c r="F39" s="711">
        <v>-44.465925567907206</v>
      </c>
      <c r="G39" s="1492">
        <v>-68.49434290687554</v>
      </c>
      <c r="H39" s="1493">
        <v>50.690607734806605</v>
      </c>
    </row>
    <row r="40" spans="1:8" ht="12.75">
      <c r="A40" s="1487">
        <v>33</v>
      </c>
      <c r="B40" s="1516" t="s">
        <v>499</v>
      </c>
      <c r="C40" s="1489">
        <v>388.3</v>
      </c>
      <c r="D40" s="1490">
        <v>396.9</v>
      </c>
      <c r="E40" s="1491">
        <v>392.7</v>
      </c>
      <c r="F40" s="711">
        <v>249.50495049504957</v>
      </c>
      <c r="G40" s="1492">
        <v>2.214782384754031</v>
      </c>
      <c r="H40" s="1493">
        <v>-1.058201058201064</v>
      </c>
    </row>
    <row r="41" spans="1:8" ht="12.75">
      <c r="A41" s="1487">
        <v>34</v>
      </c>
      <c r="B41" s="1516" t="s">
        <v>500</v>
      </c>
      <c r="C41" s="1489">
        <v>102.6</v>
      </c>
      <c r="D41" s="1490">
        <v>54.8</v>
      </c>
      <c r="E41" s="1491">
        <v>40.5</v>
      </c>
      <c r="F41" s="711">
        <v>-18.506751389992047</v>
      </c>
      <c r="G41" s="1492">
        <v>-46.58869395711501</v>
      </c>
      <c r="H41" s="1493">
        <v>-26.094890510948915</v>
      </c>
    </row>
    <row r="42" spans="1:8" ht="12.75">
      <c r="A42" s="1487">
        <v>35</v>
      </c>
      <c r="B42" s="1516" t="s">
        <v>464</v>
      </c>
      <c r="C42" s="1489">
        <v>911.3</v>
      </c>
      <c r="D42" s="1490">
        <v>619.3</v>
      </c>
      <c r="E42" s="1491">
        <v>780.6</v>
      </c>
      <c r="F42" s="711">
        <v>34.96741706161134</v>
      </c>
      <c r="G42" s="1492">
        <v>-32.04213760561835</v>
      </c>
      <c r="H42" s="1493">
        <v>26.04553528176976</v>
      </c>
    </row>
    <row r="43" spans="1:8" ht="12.75">
      <c r="A43" s="1487">
        <v>36</v>
      </c>
      <c r="B43" s="1516" t="s">
        <v>501</v>
      </c>
      <c r="C43" s="1489">
        <v>1905.5</v>
      </c>
      <c r="D43" s="1490">
        <v>1080.1</v>
      </c>
      <c r="E43" s="1491">
        <v>702.6</v>
      </c>
      <c r="F43" s="711">
        <v>324.57664884135465</v>
      </c>
      <c r="G43" s="1492">
        <v>-43.31671477302545</v>
      </c>
      <c r="H43" s="1493">
        <v>-34.95046754930098</v>
      </c>
    </row>
    <row r="44" spans="1:8" ht="12.75">
      <c r="A44" s="1487">
        <v>37</v>
      </c>
      <c r="B44" s="1516" t="s">
        <v>502</v>
      </c>
      <c r="C44" s="1489">
        <v>133.5</v>
      </c>
      <c r="D44" s="1490">
        <v>196.9</v>
      </c>
      <c r="E44" s="1491">
        <v>137.5</v>
      </c>
      <c r="F44" s="711">
        <v>42.32409381663115</v>
      </c>
      <c r="G44" s="1492">
        <v>47.49063670411985</v>
      </c>
      <c r="H44" s="1493">
        <v>-30.167597765363126</v>
      </c>
    </row>
    <row r="45" spans="1:8" ht="12.75">
      <c r="A45" s="1487">
        <v>38</v>
      </c>
      <c r="B45" s="1516" t="s">
        <v>503</v>
      </c>
      <c r="C45" s="1489">
        <v>169.9</v>
      </c>
      <c r="D45" s="1490">
        <v>171.6</v>
      </c>
      <c r="E45" s="1491">
        <v>155.2</v>
      </c>
      <c r="F45" s="711">
        <v>-27.331052181351595</v>
      </c>
      <c r="G45" s="1492">
        <v>1.000588581518528</v>
      </c>
      <c r="H45" s="1493">
        <v>-9.557109557109555</v>
      </c>
    </row>
    <row r="46" spans="1:8" ht="12.75">
      <c r="A46" s="1487">
        <v>49</v>
      </c>
      <c r="B46" s="1516" t="s">
        <v>504</v>
      </c>
      <c r="C46" s="1489">
        <v>57.6</v>
      </c>
      <c r="D46" s="1490">
        <v>95.7</v>
      </c>
      <c r="E46" s="1491">
        <v>71.3</v>
      </c>
      <c r="F46" s="711">
        <v>-21.951219512195138</v>
      </c>
      <c r="G46" s="1492">
        <v>66.14583333333334</v>
      </c>
      <c r="H46" s="1493">
        <v>-25.49634273772206</v>
      </c>
    </row>
    <row r="47" spans="1:8" ht="12.75">
      <c r="A47" s="1487">
        <v>40</v>
      </c>
      <c r="B47" s="1516" t="s">
        <v>505</v>
      </c>
      <c r="C47" s="1489">
        <v>20.15</v>
      </c>
      <c r="D47" s="1490">
        <v>2.6</v>
      </c>
      <c r="E47" s="1491">
        <v>0.065</v>
      </c>
      <c r="F47" s="711">
        <v>-27.517985611510795</v>
      </c>
      <c r="G47" s="1492">
        <v>-87.09677419354838</v>
      </c>
      <c r="H47" s="1493">
        <v>-97.5</v>
      </c>
    </row>
    <row r="48" spans="1:8" ht="12.75">
      <c r="A48" s="1487">
        <v>41</v>
      </c>
      <c r="B48" s="1516" t="s">
        <v>506</v>
      </c>
      <c r="C48" s="1489">
        <v>221.3</v>
      </c>
      <c r="D48" s="1490">
        <v>8.8</v>
      </c>
      <c r="E48" s="1491">
        <v>11.1</v>
      </c>
      <c r="F48" s="711">
        <v>330.54474708171193</v>
      </c>
      <c r="G48" s="1492">
        <v>-96.02349751468594</v>
      </c>
      <c r="H48" s="1493">
        <v>26.13636363636364</v>
      </c>
    </row>
    <row r="49" spans="1:8" ht="12.75">
      <c r="A49" s="1487">
        <v>42</v>
      </c>
      <c r="B49" s="1516" t="s">
        <v>468</v>
      </c>
      <c r="C49" s="1489">
        <v>13.3</v>
      </c>
      <c r="D49" s="1490">
        <v>16.1</v>
      </c>
      <c r="E49" s="1491">
        <v>14.2</v>
      </c>
      <c r="F49" s="711">
        <v>-52.836879432624116</v>
      </c>
      <c r="G49" s="1492">
        <v>21.05263157894737</v>
      </c>
      <c r="H49" s="1493">
        <v>-11.801242236024862</v>
      </c>
    </row>
    <row r="50" spans="1:8" ht="12.75">
      <c r="A50" s="1487">
        <v>43</v>
      </c>
      <c r="B50" s="1516" t="s">
        <v>507</v>
      </c>
      <c r="C50" s="1489">
        <v>1434.1</v>
      </c>
      <c r="D50" s="1490">
        <v>1527.3</v>
      </c>
      <c r="E50" s="1491">
        <v>1400.4</v>
      </c>
      <c r="F50" s="711">
        <v>-15.22227476944903</v>
      </c>
      <c r="G50" s="1492">
        <v>6.498849452618359</v>
      </c>
      <c r="H50" s="1493">
        <v>-8.308780200353581</v>
      </c>
    </row>
    <row r="51" spans="1:8" ht="12.75">
      <c r="A51" s="1487">
        <v>44</v>
      </c>
      <c r="B51" s="1516" t="s">
        <v>446</v>
      </c>
      <c r="C51" s="1489">
        <v>1938.7</v>
      </c>
      <c r="D51" s="1490">
        <v>2327.7</v>
      </c>
      <c r="E51" s="1491">
        <v>2427.3</v>
      </c>
      <c r="F51" s="711">
        <v>-18.83869887386446</v>
      </c>
      <c r="G51" s="1492">
        <v>20.064992004951748</v>
      </c>
      <c r="H51" s="1493">
        <v>4.278901920350592</v>
      </c>
    </row>
    <row r="52" spans="1:8" ht="12.75">
      <c r="A52" s="1487">
        <v>45</v>
      </c>
      <c r="B52" s="1516" t="s">
        <v>508</v>
      </c>
      <c r="C52" s="1489">
        <v>422.3</v>
      </c>
      <c r="D52" s="1490">
        <v>543.9</v>
      </c>
      <c r="E52" s="1491">
        <v>611.7</v>
      </c>
      <c r="F52" s="711">
        <v>-12.693818482530489</v>
      </c>
      <c r="G52" s="1492">
        <v>28.794695713947448</v>
      </c>
      <c r="H52" s="1493">
        <v>12.465526751241043</v>
      </c>
    </row>
    <row r="53" spans="1:8" ht="12.75">
      <c r="A53" s="1487">
        <v>46</v>
      </c>
      <c r="B53" s="1516" t="s">
        <v>509</v>
      </c>
      <c r="C53" s="1489">
        <v>237.3</v>
      </c>
      <c r="D53" s="1490">
        <v>279</v>
      </c>
      <c r="E53" s="1491">
        <v>350.3</v>
      </c>
      <c r="F53" s="711">
        <v>-24.039692701664535</v>
      </c>
      <c r="G53" s="1492">
        <v>17.572692793931722</v>
      </c>
      <c r="H53" s="1493">
        <v>25.555555555555557</v>
      </c>
    </row>
    <row r="54" spans="1:8" ht="12.75">
      <c r="A54" s="1487">
        <v>47</v>
      </c>
      <c r="B54" s="1516" t="s">
        <v>510</v>
      </c>
      <c r="C54" s="1489">
        <v>1008.2</v>
      </c>
      <c r="D54" s="1490">
        <v>726.3</v>
      </c>
      <c r="E54" s="1491">
        <v>1072.1</v>
      </c>
      <c r="F54" s="711">
        <v>32.39658568614573</v>
      </c>
      <c r="G54" s="1492">
        <v>-27.960722078952585</v>
      </c>
      <c r="H54" s="1493">
        <v>47.61117995318739</v>
      </c>
    </row>
    <row r="55" spans="1:8" ht="12.75">
      <c r="A55" s="1487">
        <v>48</v>
      </c>
      <c r="B55" s="1516" t="s">
        <v>511</v>
      </c>
      <c r="C55" s="1489">
        <v>4196.2</v>
      </c>
      <c r="D55" s="1490">
        <v>7441.9</v>
      </c>
      <c r="E55" s="1491">
        <v>9426.2</v>
      </c>
      <c r="F55" s="711">
        <v>-1.0236814793848197</v>
      </c>
      <c r="G55" s="1492">
        <v>77.34855345312423</v>
      </c>
      <c r="H55" s="1493">
        <v>26.6638895980865</v>
      </c>
    </row>
    <row r="56" spans="1:8" ht="12.75">
      <c r="A56" s="1487">
        <v>49</v>
      </c>
      <c r="B56" s="1516" t="s">
        <v>512</v>
      </c>
      <c r="C56" s="1489">
        <v>194.6</v>
      </c>
      <c r="D56" s="1490">
        <v>126.8</v>
      </c>
      <c r="E56" s="1491">
        <v>875</v>
      </c>
      <c r="F56" s="711">
        <v>246.88057040998223</v>
      </c>
      <c r="G56" s="1492">
        <v>-34.840698869475844</v>
      </c>
      <c r="H56" s="1493">
        <v>590.0630914826497</v>
      </c>
    </row>
    <row r="57" spans="1:8" ht="7.5" customHeight="1">
      <c r="A57" s="1479"/>
      <c r="B57" s="1494"/>
      <c r="C57" s="1489"/>
      <c r="D57" s="1490"/>
      <c r="E57" s="1491"/>
      <c r="F57" s="711"/>
      <c r="G57" s="1492"/>
      <c r="H57" s="1493"/>
    </row>
    <row r="58" spans="1:8" ht="12.75">
      <c r="A58" s="1479"/>
      <c r="B58" s="1495" t="s">
        <v>453</v>
      </c>
      <c r="C58" s="1496">
        <v>20725</v>
      </c>
      <c r="D58" s="1497">
        <v>24172.294999999984</v>
      </c>
      <c r="E58" s="1498">
        <v>26884.493999999977</v>
      </c>
      <c r="F58" s="1499">
        <v>67.10610128766407</v>
      </c>
      <c r="G58" s="1500">
        <v>16.633510253317297</v>
      </c>
      <c r="H58" s="1501">
        <v>11.220279249446506</v>
      </c>
    </row>
    <row r="59" spans="1:8" ht="6.75" customHeight="1">
      <c r="A59" s="1479"/>
      <c r="B59" s="1494"/>
      <c r="C59" s="1496"/>
      <c r="D59" s="1497"/>
      <c r="E59" s="1502"/>
      <c r="F59" s="1499"/>
      <c r="G59" s="1500"/>
      <c r="H59" s="1501"/>
    </row>
    <row r="60" spans="1:8" ht="13.5" thickBot="1">
      <c r="A60" s="1503"/>
      <c r="B60" s="1517" t="s">
        <v>513</v>
      </c>
      <c r="C60" s="1505">
        <v>85066.6</v>
      </c>
      <c r="D60" s="1506">
        <v>94789.5</v>
      </c>
      <c r="E60" s="1507">
        <v>118897.1</v>
      </c>
      <c r="F60" s="1508">
        <v>20.20200735625555</v>
      </c>
      <c r="G60" s="1509">
        <v>11.429750336794939</v>
      </c>
      <c r="H60" s="1510">
        <v>25.432774727158616</v>
      </c>
    </row>
    <row r="61" spans="1:8" ht="12.75">
      <c r="A61" s="1513" t="s">
        <v>514</v>
      </c>
      <c r="B61" s="452"/>
      <c r="C61" s="452"/>
      <c r="D61" s="452"/>
      <c r="E61" s="649"/>
      <c r="F61" s="452"/>
      <c r="G61" s="452"/>
      <c r="H61" s="452"/>
    </row>
    <row r="62" spans="1:8" ht="12.75">
      <c r="A62" s="1513" t="s">
        <v>515</v>
      </c>
      <c r="B62" s="452"/>
      <c r="C62" s="452"/>
      <c r="D62" s="452"/>
      <c r="E62" s="649"/>
      <c r="F62" s="452"/>
      <c r="G62" s="452"/>
      <c r="H62" s="452"/>
    </row>
  </sheetData>
  <sheetProtection/>
  <mergeCells count="5">
    <mergeCell ref="A1:H1"/>
    <mergeCell ref="A2:H2"/>
    <mergeCell ref="A4:H4"/>
    <mergeCell ref="C5:E5"/>
    <mergeCell ref="F5:H5"/>
  </mergeCells>
  <printOptions horizontalCentered="1"/>
  <pageMargins left="0.75" right="0.75" top="0.5" bottom="0.25" header="0.5" footer="0.5"/>
  <pageSetup fitToHeight="1" fitToWidth="1" horizontalDpi="600" verticalDpi="600" orientation="portrait" scale="97" r:id="rId1"/>
</worksheet>
</file>

<file path=xl/worksheets/sheet36.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selection activeCell="A1" sqref="A1:H1"/>
    </sheetView>
  </sheetViews>
  <sheetFormatPr defaultColWidth="9.140625" defaultRowHeight="12.75"/>
  <cols>
    <col min="1" max="1" width="3.140625" style="0" customWidth="1"/>
    <col min="2" max="2" width="25.140625" style="0" customWidth="1"/>
  </cols>
  <sheetData>
    <row r="1" spans="1:8" ht="12.75">
      <c r="A1" s="1569" t="s">
        <v>261</v>
      </c>
      <c r="B1" s="1569"/>
      <c r="C1" s="1569"/>
      <c r="D1" s="1569"/>
      <c r="E1" s="1569"/>
      <c r="F1" s="1569"/>
      <c r="G1" s="1569"/>
      <c r="H1" s="1569"/>
    </row>
    <row r="2" spans="1:8" ht="15.75">
      <c r="A2" s="1767" t="s">
        <v>516</v>
      </c>
      <c r="B2" s="1767"/>
      <c r="C2" s="1767"/>
      <c r="D2" s="1767"/>
      <c r="E2" s="1767"/>
      <c r="F2" s="1767"/>
      <c r="G2" s="1767"/>
      <c r="H2" s="1767"/>
    </row>
    <row r="3" spans="1:8" ht="13.5" thickBot="1">
      <c r="A3" s="1768" t="s">
        <v>785</v>
      </c>
      <c r="B3" s="1768"/>
      <c r="C3" s="1768"/>
      <c r="D3" s="1768"/>
      <c r="E3" s="1768"/>
      <c r="F3" s="1768"/>
      <c r="G3" s="1768"/>
      <c r="H3" s="1768"/>
    </row>
    <row r="4" spans="1:8" ht="12.75">
      <c r="A4" s="1470"/>
      <c r="B4" s="1471"/>
      <c r="C4" s="1772" t="str">
        <f>'M-Ind'!C5:E5</f>
        <v>First Ten Months</v>
      </c>
      <c r="D4" s="1773"/>
      <c r="E4" s="1774"/>
      <c r="F4" s="1775" t="s">
        <v>1112</v>
      </c>
      <c r="G4" s="1775"/>
      <c r="H4" s="1776"/>
    </row>
    <row r="5" spans="1:8" ht="12.75">
      <c r="A5" s="1472"/>
      <c r="B5" s="1473"/>
      <c r="C5" s="1474" t="s">
        <v>758</v>
      </c>
      <c r="D5" s="1475" t="s">
        <v>860</v>
      </c>
      <c r="E5" s="1476" t="s">
        <v>1266</v>
      </c>
      <c r="F5" s="1477" t="s">
        <v>758</v>
      </c>
      <c r="G5" s="1475" t="s">
        <v>759</v>
      </c>
      <c r="H5" s="1518" t="s">
        <v>1217</v>
      </c>
    </row>
    <row r="6" spans="1:8" ht="12.75">
      <c r="A6" s="1479"/>
      <c r="B6" s="1480" t="s">
        <v>402</v>
      </c>
      <c r="C6" s="1519">
        <v>41160.61</v>
      </c>
      <c r="D6" s="1520">
        <v>43168.1</v>
      </c>
      <c r="E6" s="1521">
        <v>47095.3</v>
      </c>
      <c r="F6" s="1484">
        <v>8.078768193383581</v>
      </c>
      <c r="G6" s="1485">
        <v>4.877211489334087</v>
      </c>
      <c r="H6" s="1486">
        <v>9.09745853998669</v>
      </c>
    </row>
    <row r="7" spans="1:8" ht="12.75">
      <c r="A7" s="1487">
        <v>1</v>
      </c>
      <c r="B7" s="1516" t="s">
        <v>517</v>
      </c>
      <c r="C7" s="1522">
        <v>962.6</v>
      </c>
      <c r="D7" s="1523">
        <v>1135.6</v>
      </c>
      <c r="E7" s="1524">
        <v>696.8</v>
      </c>
      <c r="F7" s="711">
        <v>-3.8937699680511173</v>
      </c>
      <c r="G7" s="1492">
        <v>17.972158736754594</v>
      </c>
      <c r="H7" s="1493">
        <v>-38.64036632617118</v>
      </c>
    </row>
    <row r="8" spans="1:8" ht="12.75">
      <c r="A8" s="1487">
        <v>2</v>
      </c>
      <c r="B8" s="1516" t="s">
        <v>518</v>
      </c>
      <c r="C8" s="1522">
        <v>106.2</v>
      </c>
      <c r="D8" s="1523">
        <v>24.4</v>
      </c>
      <c r="E8" s="1524">
        <v>5.9</v>
      </c>
      <c r="F8" s="711">
        <v>84.375</v>
      </c>
      <c r="G8" s="1492">
        <v>-77.02448210922788</v>
      </c>
      <c r="H8" s="1493">
        <v>-75.81967213114754</v>
      </c>
    </row>
    <row r="9" spans="1:8" ht="12.75">
      <c r="A9" s="1487">
        <v>3</v>
      </c>
      <c r="B9" s="1516" t="s">
        <v>519</v>
      </c>
      <c r="C9" s="1522">
        <v>688.5</v>
      </c>
      <c r="D9" s="1523">
        <v>885.7</v>
      </c>
      <c r="E9" s="1524">
        <v>1359.5</v>
      </c>
      <c r="F9" s="711">
        <v>66.70702179176752</v>
      </c>
      <c r="G9" s="1492">
        <v>28.641975308641975</v>
      </c>
      <c r="H9" s="1493">
        <v>53.49441120018065</v>
      </c>
    </row>
    <row r="10" spans="1:8" ht="12.75">
      <c r="A10" s="1487">
        <v>4</v>
      </c>
      <c r="B10" s="1516" t="s">
        <v>520</v>
      </c>
      <c r="C10" s="1522">
        <v>42.5</v>
      </c>
      <c r="D10" s="1523">
        <v>17.9</v>
      </c>
      <c r="E10" s="1524">
        <v>7.3</v>
      </c>
      <c r="F10" s="711">
        <v>-70.44506258692628</v>
      </c>
      <c r="G10" s="1492">
        <v>-57.88235294117647</v>
      </c>
      <c r="H10" s="1493">
        <v>-59.21787709497207</v>
      </c>
    </row>
    <row r="11" spans="1:8" ht="12.75">
      <c r="A11" s="1487">
        <v>5</v>
      </c>
      <c r="B11" s="1516" t="s">
        <v>521</v>
      </c>
      <c r="C11" s="1522">
        <v>76.8</v>
      </c>
      <c r="D11" s="1523">
        <v>130.3</v>
      </c>
      <c r="E11" s="1524">
        <v>90.2</v>
      </c>
      <c r="F11" s="711">
        <v>-48.55994641661084</v>
      </c>
      <c r="G11" s="1492">
        <v>69.66145833333331</v>
      </c>
      <c r="H11" s="1493">
        <v>-30.775134305448972</v>
      </c>
    </row>
    <row r="12" spans="1:8" ht="12.75">
      <c r="A12" s="1487">
        <v>6</v>
      </c>
      <c r="B12" s="1516" t="s">
        <v>478</v>
      </c>
      <c r="C12" s="1522">
        <v>11.1</v>
      </c>
      <c r="D12" s="1523">
        <v>617.3</v>
      </c>
      <c r="E12" s="1524">
        <v>19.6</v>
      </c>
      <c r="F12" s="711">
        <v>-93.40463458110517</v>
      </c>
      <c r="G12" s="1492">
        <v>5461.261261261261</v>
      </c>
      <c r="H12" s="1493">
        <v>-96.82488255305363</v>
      </c>
    </row>
    <row r="13" spans="1:8" ht="12.75">
      <c r="A13" s="1487">
        <v>7</v>
      </c>
      <c r="B13" s="1516" t="s">
        <v>522</v>
      </c>
      <c r="C13" s="1522">
        <v>11.1</v>
      </c>
      <c r="D13" s="1523">
        <v>12.9</v>
      </c>
      <c r="E13" s="1524">
        <v>22.8</v>
      </c>
      <c r="F13" s="711" t="e">
        <v>#DIV/0!</v>
      </c>
      <c r="G13" s="1492">
        <v>16.21621621621621</v>
      </c>
      <c r="H13" s="1493">
        <v>76.74418604651163</v>
      </c>
    </row>
    <row r="14" spans="1:8" ht="12.75">
      <c r="A14" s="1487">
        <v>8</v>
      </c>
      <c r="B14" s="1516" t="s">
        <v>523</v>
      </c>
      <c r="C14" s="1522">
        <v>4.7</v>
      </c>
      <c r="D14" s="1523">
        <v>87</v>
      </c>
      <c r="E14" s="1524">
        <v>102.4</v>
      </c>
      <c r="F14" s="711">
        <v>-94.74860335195531</v>
      </c>
      <c r="G14" s="1492">
        <v>1751.063829787234</v>
      </c>
      <c r="H14" s="1493">
        <v>17.701149425287355</v>
      </c>
    </row>
    <row r="15" spans="1:8" ht="12.75">
      <c r="A15" s="1487">
        <v>9</v>
      </c>
      <c r="B15" s="1516" t="s">
        <v>524</v>
      </c>
      <c r="C15" s="1522">
        <v>66.6</v>
      </c>
      <c r="D15" s="1523">
        <v>50.2</v>
      </c>
      <c r="E15" s="1524">
        <v>9</v>
      </c>
      <c r="F15" s="711">
        <v>11.185308848080155</v>
      </c>
      <c r="G15" s="1492">
        <v>-24.62462462462463</v>
      </c>
      <c r="H15" s="1493">
        <v>-82.07171314741035</v>
      </c>
    </row>
    <row r="16" spans="1:8" ht="12.75">
      <c r="A16" s="1487">
        <v>10</v>
      </c>
      <c r="B16" s="1516" t="s">
        <v>525</v>
      </c>
      <c r="C16" s="1522">
        <v>1036.7</v>
      </c>
      <c r="D16" s="1523">
        <v>2277.5</v>
      </c>
      <c r="E16" s="1524">
        <v>1871.3</v>
      </c>
      <c r="F16" s="711">
        <v>7.2744205298013185</v>
      </c>
      <c r="G16" s="1492">
        <v>119.68746985627473</v>
      </c>
      <c r="H16" s="1493">
        <v>-17.835345773874863</v>
      </c>
    </row>
    <row r="17" spans="1:8" ht="12.75">
      <c r="A17" s="1487">
        <v>11</v>
      </c>
      <c r="B17" s="1516" t="s">
        <v>526</v>
      </c>
      <c r="C17" s="1522">
        <v>1709.8</v>
      </c>
      <c r="D17" s="1523">
        <v>1439.7</v>
      </c>
      <c r="E17" s="1524">
        <v>1604.7</v>
      </c>
      <c r="F17" s="711">
        <v>76.63223140495867</v>
      </c>
      <c r="G17" s="1492">
        <v>-15.797169259562523</v>
      </c>
      <c r="H17" s="1493">
        <v>11.460720983538252</v>
      </c>
    </row>
    <row r="18" spans="1:8" ht="12.75">
      <c r="A18" s="1487">
        <v>12</v>
      </c>
      <c r="B18" s="1516" t="s">
        <v>527</v>
      </c>
      <c r="C18" s="1522">
        <v>268.2</v>
      </c>
      <c r="D18" s="1523">
        <v>278.5</v>
      </c>
      <c r="E18" s="1524">
        <v>351.9</v>
      </c>
      <c r="F18" s="711">
        <v>30.384054448225555</v>
      </c>
      <c r="G18" s="1492">
        <v>3.840417598806866</v>
      </c>
      <c r="H18" s="1493">
        <v>26.35547576301616</v>
      </c>
    </row>
    <row r="19" spans="1:8" ht="12.75">
      <c r="A19" s="1487">
        <v>13</v>
      </c>
      <c r="B19" s="1516" t="s">
        <v>528</v>
      </c>
      <c r="C19" s="1522">
        <v>21.7</v>
      </c>
      <c r="D19" s="1523">
        <v>62.5</v>
      </c>
      <c r="E19" s="1524">
        <v>58.3</v>
      </c>
      <c r="F19" s="711">
        <v>26.900584795321606</v>
      </c>
      <c r="G19" s="1492">
        <v>188.01843317972356</v>
      </c>
      <c r="H19" s="1493">
        <v>-6.72</v>
      </c>
    </row>
    <row r="20" spans="1:8" ht="12.75">
      <c r="A20" s="1487">
        <v>14</v>
      </c>
      <c r="B20" s="1516" t="s">
        <v>529</v>
      </c>
      <c r="C20" s="1522">
        <v>3097.8</v>
      </c>
      <c r="D20" s="1523">
        <v>6351.2</v>
      </c>
      <c r="E20" s="1524">
        <v>4428.1</v>
      </c>
      <c r="F20" s="711">
        <v>14.023851590105991</v>
      </c>
      <c r="G20" s="1492">
        <v>105.02291949125186</v>
      </c>
      <c r="H20" s="1493">
        <v>-30.279317294369562</v>
      </c>
    </row>
    <row r="21" spans="1:8" ht="12.75">
      <c r="A21" s="1487">
        <v>15</v>
      </c>
      <c r="B21" s="1516" t="s">
        <v>530</v>
      </c>
      <c r="C21" s="1522">
        <v>1124.5</v>
      </c>
      <c r="D21" s="1523">
        <v>1613.6</v>
      </c>
      <c r="E21" s="1524">
        <v>1346.7</v>
      </c>
      <c r="F21" s="711">
        <v>-29.423209690579284</v>
      </c>
      <c r="G21" s="1492">
        <v>43.494886616273845</v>
      </c>
      <c r="H21" s="1493">
        <v>-16.54065443728308</v>
      </c>
    </row>
    <row r="22" spans="1:8" ht="12.75">
      <c r="A22" s="1487">
        <v>16</v>
      </c>
      <c r="B22" s="1516" t="s">
        <v>531</v>
      </c>
      <c r="C22" s="1522">
        <v>1.9</v>
      </c>
      <c r="D22" s="1523">
        <v>0.6</v>
      </c>
      <c r="E22" s="1524">
        <v>0</v>
      </c>
      <c r="F22" s="711">
        <v>-81.73076923076923</v>
      </c>
      <c r="G22" s="1492">
        <v>-68.42105263157895</v>
      </c>
      <c r="H22" s="1493">
        <v>-100</v>
      </c>
    </row>
    <row r="23" spans="1:8" ht="12.75">
      <c r="A23" s="1487">
        <v>17</v>
      </c>
      <c r="B23" s="1516" t="s">
        <v>532</v>
      </c>
      <c r="C23" s="1522">
        <v>18.7</v>
      </c>
      <c r="D23" s="1523">
        <v>18.5</v>
      </c>
      <c r="E23" s="1524">
        <v>9.3</v>
      </c>
      <c r="F23" s="711">
        <v>-28.07692307692308</v>
      </c>
      <c r="G23" s="1492">
        <v>-1.0695187165775195</v>
      </c>
      <c r="H23" s="1493">
        <v>-49.72972972972973</v>
      </c>
    </row>
    <row r="24" spans="1:8" ht="12.75">
      <c r="A24" s="1487">
        <v>18</v>
      </c>
      <c r="B24" s="1516" t="s">
        <v>533</v>
      </c>
      <c r="C24" s="1522">
        <v>70</v>
      </c>
      <c r="D24" s="1523">
        <v>85.2</v>
      </c>
      <c r="E24" s="1524">
        <v>408.1</v>
      </c>
      <c r="F24" s="711">
        <v>8.864696734059123</v>
      </c>
      <c r="G24" s="1492">
        <v>21.71428571428568</v>
      </c>
      <c r="H24" s="1493">
        <v>378.9906103286384</v>
      </c>
    </row>
    <row r="25" spans="1:8" ht="12.75">
      <c r="A25" s="1487">
        <v>19</v>
      </c>
      <c r="B25" s="1516" t="s">
        <v>534</v>
      </c>
      <c r="C25" s="1522">
        <v>354.1</v>
      </c>
      <c r="D25" s="1523">
        <v>569</v>
      </c>
      <c r="E25" s="1524">
        <v>388.4</v>
      </c>
      <c r="F25" s="711">
        <v>-40.38720538720537</v>
      </c>
      <c r="G25" s="1492">
        <v>60.689070883931066</v>
      </c>
      <c r="H25" s="1493">
        <v>-31.73989455184534</v>
      </c>
    </row>
    <row r="26" spans="1:8" ht="12.75">
      <c r="A26" s="1487">
        <v>20</v>
      </c>
      <c r="B26" s="1516" t="s">
        <v>535</v>
      </c>
      <c r="C26" s="1522">
        <v>2458.5</v>
      </c>
      <c r="D26" s="1523">
        <v>2323.3</v>
      </c>
      <c r="E26" s="1524">
        <v>3065.3</v>
      </c>
      <c r="F26" s="711">
        <v>131.4971751412429</v>
      </c>
      <c r="G26" s="1492">
        <v>-5.499288183851917</v>
      </c>
      <c r="H26" s="1493">
        <v>31.937330521241336</v>
      </c>
    </row>
    <row r="27" spans="1:8" ht="12.75">
      <c r="A27" s="1487">
        <v>21</v>
      </c>
      <c r="B27" s="1516" t="s">
        <v>536</v>
      </c>
      <c r="C27" s="1522">
        <v>59.6</v>
      </c>
      <c r="D27" s="1523">
        <v>31.3</v>
      </c>
      <c r="E27" s="1524">
        <v>20.4</v>
      </c>
      <c r="F27" s="711">
        <v>5.300353356890454</v>
      </c>
      <c r="G27" s="1492">
        <v>-47.48322147651006</v>
      </c>
      <c r="H27" s="1493">
        <v>-34.82428115015975</v>
      </c>
    </row>
    <row r="28" spans="1:8" ht="12.75">
      <c r="A28" s="1487">
        <v>22</v>
      </c>
      <c r="B28" s="1516" t="s">
        <v>537</v>
      </c>
      <c r="C28" s="1522">
        <v>17.1</v>
      </c>
      <c r="D28" s="1523">
        <v>8.3</v>
      </c>
      <c r="E28" s="1524">
        <v>2.7</v>
      </c>
      <c r="F28" s="711">
        <v>-59.85915492957746</v>
      </c>
      <c r="G28" s="1492">
        <v>-51.46198830409357</v>
      </c>
      <c r="H28" s="1493">
        <v>-67.46987951807228</v>
      </c>
    </row>
    <row r="29" spans="1:8" ht="12.75">
      <c r="A29" s="1487">
        <v>23</v>
      </c>
      <c r="B29" s="1516" t="s">
        <v>538</v>
      </c>
      <c r="C29" s="1522">
        <v>28.3</v>
      </c>
      <c r="D29" s="1523">
        <v>0</v>
      </c>
      <c r="E29" s="1524">
        <v>0</v>
      </c>
      <c r="F29" s="711">
        <v>3437.5</v>
      </c>
      <c r="G29" s="1492">
        <v>-100</v>
      </c>
      <c r="H29" s="1493" t="e">
        <v>#DIV/0!</v>
      </c>
    </row>
    <row r="30" spans="1:8" ht="12.75">
      <c r="A30" s="1487">
        <v>24</v>
      </c>
      <c r="B30" s="1516" t="s">
        <v>539</v>
      </c>
      <c r="C30" s="1522">
        <v>78.8</v>
      </c>
      <c r="D30" s="1523">
        <v>143.8</v>
      </c>
      <c r="E30" s="1524">
        <v>151.7</v>
      </c>
      <c r="F30" s="711">
        <v>176.49122807017534</v>
      </c>
      <c r="G30" s="1492">
        <v>82.48730964467009</v>
      </c>
      <c r="H30" s="1493">
        <v>5.493741307371323</v>
      </c>
    </row>
    <row r="31" spans="1:8" ht="12.75">
      <c r="A31" s="1487">
        <v>25</v>
      </c>
      <c r="B31" s="1516" t="s">
        <v>540</v>
      </c>
      <c r="C31" s="1522">
        <v>2.9</v>
      </c>
      <c r="D31" s="1523">
        <v>842.4</v>
      </c>
      <c r="E31" s="1524">
        <v>3242.6</v>
      </c>
      <c r="F31" s="711">
        <v>-29.268292682926827</v>
      </c>
      <c r="G31" s="1492">
        <v>28948.27586206896</v>
      </c>
      <c r="H31" s="1493">
        <v>284.92402659069324</v>
      </c>
    </row>
    <row r="32" spans="1:8" ht="12.75">
      <c r="A32" s="1487">
        <v>26</v>
      </c>
      <c r="B32" s="1516" t="s">
        <v>490</v>
      </c>
      <c r="C32" s="1522">
        <v>116.2</v>
      </c>
      <c r="D32" s="1523">
        <v>16</v>
      </c>
      <c r="E32" s="1524">
        <v>23.1</v>
      </c>
      <c r="F32" s="711">
        <v>612.883435582822</v>
      </c>
      <c r="G32" s="1492">
        <v>-86.23063683304647</v>
      </c>
      <c r="H32" s="1493">
        <v>44.375</v>
      </c>
    </row>
    <row r="33" spans="1:8" ht="12.75">
      <c r="A33" s="1487">
        <v>27</v>
      </c>
      <c r="B33" s="1516" t="s">
        <v>491</v>
      </c>
      <c r="C33" s="1522">
        <v>846.5</v>
      </c>
      <c r="D33" s="1523">
        <v>929.3</v>
      </c>
      <c r="E33" s="1524">
        <v>587.5</v>
      </c>
      <c r="F33" s="711">
        <v>84.62377317339144</v>
      </c>
      <c r="G33" s="1492">
        <v>9.78145304193741</v>
      </c>
      <c r="H33" s="1493">
        <v>-36.78037232325406</v>
      </c>
    </row>
    <row r="34" spans="1:8" ht="12.75">
      <c r="A34" s="1487">
        <v>28</v>
      </c>
      <c r="B34" s="1516" t="s">
        <v>541</v>
      </c>
      <c r="C34" s="1522">
        <v>354.1</v>
      </c>
      <c r="D34" s="1523">
        <v>169.3</v>
      </c>
      <c r="E34" s="1524">
        <v>169.5</v>
      </c>
      <c r="F34" s="711">
        <v>7.792998477929984</v>
      </c>
      <c r="G34" s="1492">
        <v>-52.18864727478114</v>
      </c>
      <c r="H34" s="1493">
        <v>0.11813349084465585</v>
      </c>
    </row>
    <row r="35" spans="1:8" ht="12.75">
      <c r="A35" s="1487">
        <v>29</v>
      </c>
      <c r="B35" s="1516" t="s">
        <v>542</v>
      </c>
      <c r="C35" s="1522">
        <v>558</v>
      </c>
      <c r="D35" s="1523">
        <v>724.6</v>
      </c>
      <c r="E35" s="1524">
        <v>1140.4</v>
      </c>
      <c r="F35" s="711">
        <v>-35.30434782608695</v>
      </c>
      <c r="G35" s="1492">
        <v>29.856630824372758</v>
      </c>
      <c r="H35" s="1493">
        <v>57.38338393596467</v>
      </c>
    </row>
    <row r="36" spans="1:8" ht="12.75">
      <c r="A36" s="1487">
        <v>30</v>
      </c>
      <c r="B36" s="1516" t="s">
        <v>493</v>
      </c>
      <c r="C36" s="1522">
        <v>887.81</v>
      </c>
      <c r="D36" s="1523">
        <v>1411.3</v>
      </c>
      <c r="E36" s="1524">
        <v>1043.9</v>
      </c>
      <c r="F36" s="711">
        <v>43.03367166102788</v>
      </c>
      <c r="G36" s="1492">
        <v>58.96419278899762</v>
      </c>
      <c r="H36" s="1493">
        <v>-26.032735775526106</v>
      </c>
    </row>
    <row r="37" spans="1:8" ht="12.75">
      <c r="A37" s="1487">
        <v>31</v>
      </c>
      <c r="B37" s="1516" t="s">
        <v>543</v>
      </c>
      <c r="C37" s="1522">
        <v>203.8</v>
      </c>
      <c r="D37" s="1523">
        <v>71.9</v>
      </c>
      <c r="E37" s="1524">
        <v>43.8</v>
      </c>
      <c r="F37" s="711">
        <v>10.281385281385298</v>
      </c>
      <c r="G37" s="1492">
        <v>-64.72031403336604</v>
      </c>
      <c r="H37" s="1493">
        <v>-39.08205841446453</v>
      </c>
    </row>
    <row r="38" spans="1:8" ht="12.75">
      <c r="A38" s="1487">
        <v>32</v>
      </c>
      <c r="B38" s="1516" t="s">
        <v>544</v>
      </c>
      <c r="C38" s="1522">
        <v>2501.8</v>
      </c>
      <c r="D38" s="1523">
        <v>1606.5</v>
      </c>
      <c r="E38" s="1524">
        <v>3271.6</v>
      </c>
      <c r="F38" s="711">
        <v>7.910628019323653</v>
      </c>
      <c r="G38" s="1492">
        <v>-35.78623391158365</v>
      </c>
      <c r="H38" s="1493">
        <v>103.6476812947401</v>
      </c>
    </row>
    <row r="39" spans="1:8" ht="12.75">
      <c r="A39" s="1487">
        <v>33</v>
      </c>
      <c r="B39" s="1516" t="s">
        <v>545</v>
      </c>
      <c r="C39" s="1522">
        <v>250.4</v>
      </c>
      <c r="D39" s="1523">
        <v>307</v>
      </c>
      <c r="E39" s="1524">
        <v>238.4</v>
      </c>
      <c r="F39" s="711">
        <v>129.5142071494042</v>
      </c>
      <c r="G39" s="1492">
        <v>22.603833865814707</v>
      </c>
      <c r="H39" s="1493">
        <v>-22.345276872964178</v>
      </c>
    </row>
    <row r="40" spans="1:8" ht="12.75">
      <c r="A40" s="1487">
        <v>34</v>
      </c>
      <c r="B40" s="1516" t="s">
        <v>546</v>
      </c>
      <c r="C40" s="1522">
        <v>181.2</v>
      </c>
      <c r="D40" s="1523">
        <v>128.2</v>
      </c>
      <c r="E40" s="1524">
        <v>754.2</v>
      </c>
      <c r="F40" s="711">
        <v>-18.707940780619097</v>
      </c>
      <c r="G40" s="1492">
        <v>-29.249448123620326</v>
      </c>
      <c r="H40" s="1493">
        <v>488.2995319812793</v>
      </c>
    </row>
    <row r="41" spans="1:8" ht="12.75">
      <c r="A41" s="1487">
        <v>35</v>
      </c>
      <c r="B41" s="1516" t="s">
        <v>547</v>
      </c>
      <c r="C41" s="1522">
        <v>2165.3</v>
      </c>
      <c r="D41" s="1523">
        <v>247.4</v>
      </c>
      <c r="E41" s="1524">
        <v>262.6</v>
      </c>
      <c r="F41" s="711">
        <v>-15.189377619364691</v>
      </c>
      <c r="G41" s="1492">
        <v>-88.57433150140858</v>
      </c>
      <c r="H41" s="1493">
        <v>6.143896523848042</v>
      </c>
    </row>
    <row r="42" spans="1:8" ht="12.75">
      <c r="A42" s="1487">
        <v>36</v>
      </c>
      <c r="B42" s="1516" t="s">
        <v>548</v>
      </c>
      <c r="C42" s="1522">
        <v>111.5</v>
      </c>
      <c r="D42" s="1523">
        <v>134.6</v>
      </c>
      <c r="E42" s="1524">
        <v>107.6</v>
      </c>
      <c r="F42" s="711">
        <v>283.16151202749137</v>
      </c>
      <c r="G42" s="1492">
        <v>20.717488789237677</v>
      </c>
      <c r="H42" s="1493">
        <v>-20.059435364041605</v>
      </c>
    </row>
    <row r="43" spans="1:8" ht="12.75">
      <c r="A43" s="1487">
        <v>37</v>
      </c>
      <c r="B43" s="1516" t="s">
        <v>497</v>
      </c>
      <c r="C43" s="1522">
        <v>460</v>
      </c>
      <c r="D43" s="1523">
        <v>506.6</v>
      </c>
      <c r="E43" s="1524">
        <v>328.1</v>
      </c>
      <c r="F43" s="711">
        <v>127.94846382556989</v>
      </c>
      <c r="G43" s="1492">
        <v>10.130434782608717</v>
      </c>
      <c r="H43" s="1493">
        <v>-35.234899328859086</v>
      </c>
    </row>
    <row r="44" spans="1:8" ht="12.75">
      <c r="A44" s="1487">
        <v>38</v>
      </c>
      <c r="B44" s="1516" t="s">
        <v>549</v>
      </c>
      <c r="C44" s="1522">
        <v>177.4</v>
      </c>
      <c r="D44" s="1523">
        <v>225.3</v>
      </c>
      <c r="E44" s="1524">
        <v>207.7</v>
      </c>
      <c r="F44" s="711">
        <v>5443.75</v>
      </c>
      <c r="G44" s="1492">
        <v>27.001127395715898</v>
      </c>
      <c r="H44" s="1493">
        <v>-7.811806480248549</v>
      </c>
    </row>
    <row r="45" spans="1:8" ht="12.75">
      <c r="A45" s="1487">
        <v>39</v>
      </c>
      <c r="B45" s="1516" t="s">
        <v>550</v>
      </c>
      <c r="C45" s="1522">
        <v>2962.6</v>
      </c>
      <c r="D45" s="1523">
        <v>2479.6</v>
      </c>
      <c r="E45" s="1524">
        <v>3072.1</v>
      </c>
      <c r="F45" s="711">
        <v>56.7596169109477</v>
      </c>
      <c r="G45" s="1492">
        <v>-16.303247147775608</v>
      </c>
      <c r="H45" s="1493">
        <v>23.894983061784174</v>
      </c>
    </row>
    <row r="46" spans="1:8" ht="12.75">
      <c r="A46" s="1487">
        <v>40</v>
      </c>
      <c r="B46" s="1516" t="s">
        <v>551</v>
      </c>
      <c r="C46" s="1522">
        <v>27.3</v>
      </c>
      <c r="D46" s="1523">
        <v>45.8</v>
      </c>
      <c r="E46" s="1524">
        <v>28.1</v>
      </c>
      <c r="F46" s="711">
        <v>-29.820051413881743</v>
      </c>
      <c r="G46" s="1492">
        <v>67.76556776556777</v>
      </c>
      <c r="H46" s="1493">
        <v>-38.64628820960699</v>
      </c>
    </row>
    <row r="47" spans="1:8" ht="12.75">
      <c r="A47" s="1487">
        <v>41</v>
      </c>
      <c r="B47" s="1516" t="s">
        <v>552</v>
      </c>
      <c r="C47" s="1522">
        <v>104.5</v>
      </c>
      <c r="D47" s="1523">
        <v>21.8</v>
      </c>
      <c r="E47" s="1524">
        <v>5.1</v>
      </c>
      <c r="F47" s="711">
        <v>161.25</v>
      </c>
      <c r="G47" s="1492">
        <v>-79.13875598086125</v>
      </c>
      <c r="H47" s="1493">
        <v>-76.60550458715596</v>
      </c>
    </row>
    <row r="48" spans="1:8" ht="12.75">
      <c r="A48" s="1487">
        <v>42</v>
      </c>
      <c r="B48" s="1516" t="s">
        <v>553</v>
      </c>
      <c r="C48" s="1522">
        <v>1326.1</v>
      </c>
      <c r="D48" s="1523">
        <v>898</v>
      </c>
      <c r="E48" s="1524">
        <v>684.6</v>
      </c>
      <c r="F48" s="711">
        <v>-3.9684263885871616</v>
      </c>
      <c r="G48" s="1492">
        <v>-32.28263328557422</v>
      </c>
      <c r="H48" s="1493">
        <v>-23.763919821826278</v>
      </c>
    </row>
    <row r="49" spans="1:8" ht="12.75">
      <c r="A49" s="1487">
        <v>43</v>
      </c>
      <c r="B49" s="1516" t="s">
        <v>464</v>
      </c>
      <c r="C49" s="1522">
        <v>1826.2</v>
      </c>
      <c r="D49" s="1523">
        <v>459</v>
      </c>
      <c r="E49" s="1524">
        <v>607.5</v>
      </c>
      <c r="F49" s="711">
        <v>21.625041625041618</v>
      </c>
      <c r="G49" s="1492">
        <v>-74.86584163837477</v>
      </c>
      <c r="H49" s="1493">
        <v>32.35294117647061</v>
      </c>
    </row>
    <row r="50" spans="1:8" ht="12.75">
      <c r="A50" s="1487">
        <v>44</v>
      </c>
      <c r="B50" s="1516" t="s">
        <v>554</v>
      </c>
      <c r="C50" s="1522">
        <v>617.7</v>
      </c>
      <c r="D50" s="1523">
        <v>113.9</v>
      </c>
      <c r="E50" s="1524">
        <v>128.4</v>
      </c>
      <c r="F50" s="711">
        <v>-39.60105602816074</v>
      </c>
      <c r="G50" s="1492">
        <v>-81.5606281366359</v>
      </c>
      <c r="H50" s="1493">
        <v>12.730465320456545</v>
      </c>
    </row>
    <row r="51" spans="1:8" ht="12.75">
      <c r="A51" s="1487">
        <v>45</v>
      </c>
      <c r="B51" s="1516" t="s">
        <v>555</v>
      </c>
      <c r="C51" s="1522">
        <v>52.6</v>
      </c>
      <c r="D51" s="1523">
        <v>1.2</v>
      </c>
      <c r="E51" s="1524">
        <v>426.8</v>
      </c>
      <c r="F51" s="711">
        <v>-72.7884117951371</v>
      </c>
      <c r="G51" s="1492">
        <v>-97.71863117870723</v>
      </c>
      <c r="H51" s="1493">
        <v>35466.66666666667</v>
      </c>
    </row>
    <row r="52" spans="1:8" ht="12.75">
      <c r="A52" s="1487">
        <v>46</v>
      </c>
      <c r="B52" s="1516" t="s">
        <v>556</v>
      </c>
      <c r="C52" s="1522">
        <v>204.4</v>
      </c>
      <c r="D52" s="1523">
        <v>245.3</v>
      </c>
      <c r="E52" s="1524">
        <v>216.6</v>
      </c>
      <c r="F52" s="711">
        <v>-2.341137123745824</v>
      </c>
      <c r="G52" s="1492">
        <v>20.00978473581212</v>
      </c>
      <c r="H52" s="1493">
        <v>-11.6999592335915</v>
      </c>
    </row>
    <row r="53" spans="1:8" ht="12.75">
      <c r="A53" s="1487">
        <v>47</v>
      </c>
      <c r="B53" s="1516" t="s">
        <v>557</v>
      </c>
      <c r="C53" s="1522">
        <v>158</v>
      </c>
      <c r="D53" s="1523">
        <v>12.1</v>
      </c>
      <c r="E53" s="1524">
        <v>0.4</v>
      </c>
      <c r="F53" s="711">
        <v>1563.157894736842</v>
      </c>
      <c r="G53" s="1492">
        <v>-92.34177215189874</v>
      </c>
      <c r="H53" s="1493">
        <v>-96.69421487603306</v>
      </c>
    </row>
    <row r="54" spans="1:8" ht="12.75">
      <c r="A54" s="1487">
        <v>48</v>
      </c>
      <c r="B54" s="1516" t="s">
        <v>558</v>
      </c>
      <c r="C54" s="1522">
        <v>112.8</v>
      </c>
      <c r="D54" s="1523">
        <v>94.7</v>
      </c>
      <c r="E54" s="1524">
        <v>67.5</v>
      </c>
      <c r="F54" s="711">
        <v>-28.922495274102076</v>
      </c>
      <c r="G54" s="1492">
        <v>-16.04609929078015</v>
      </c>
      <c r="H54" s="1493">
        <v>-28.722280887011607</v>
      </c>
    </row>
    <row r="55" spans="1:8" ht="12.75">
      <c r="A55" s="1487">
        <v>49</v>
      </c>
      <c r="B55" s="1516" t="s">
        <v>559</v>
      </c>
      <c r="C55" s="1522">
        <v>96.6</v>
      </c>
      <c r="D55" s="1523">
        <v>157.8</v>
      </c>
      <c r="E55" s="1524">
        <v>188.7</v>
      </c>
      <c r="F55" s="711">
        <v>-0.9230769230769198</v>
      </c>
      <c r="G55" s="1492">
        <v>63.35403726708077</v>
      </c>
      <c r="H55" s="1493">
        <v>19.581749049429646</v>
      </c>
    </row>
    <row r="56" spans="1:8" ht="12.75">
      <c r="A56" s="1487">
        <v>50</v>
      </c>
      <c r="B56" s="1516" t="s">
        <v>560</v>
      </c>
      <c r="C56" s="1522">
        <v>130.9</v>
      </c>
      <c r="D56" s="1523">
        <v>117.5</v>
      </c>
      <c r="E56" s="1524">
        <v>98.5</v>
      </c>
      <c r="F56" s="711">
        <v>-5.827338129496397</v>
      </c>
      <c r="G56" s="1492">
        <v>-10.236822001527884</v>
      </c>
      <c r="H56" s="1493">
        <v>-16.17021276595746</v>
      </c>
    </row>
    <row r="57" spans="1:8" ht="12.75">
      <c r="A57" s="1487">
        <v>51</v>
      </c>
      <c r="B57" s="1516" t="s">
        <v>561</v>
      </c>
      <c r="C57" s="1522">
        <v>1491.7</v>
      </c>
      <c r="D57" s="1523">
        <v>2030</v>
      </c>
      <c r="E57" s="1524">
        <v>3810</v>
      </c>
      <c r="F57" s="711">
        <v>-22.10850608323325</v>
      </c>
      <c r="G57" s="1492">
        <v>36.0863444392304</v>
      </c>
      <c r="H57" s="1493">
        <v>87.6847290640394</v>
      </c>
    </row>
    <row r="58" spans="1:8" ht="12.75">
      <c r="A58" s="1487">
        <v>52</v>
      </c>
      <c r="B58" s="1516" t="s">
        <v>562</v>
      </c>
      <c r="C58" s="1522">
        <v>159.2</v>
      </c>
      <c r="D58" s="1523">
        <v>252.5</v>
      </c>
      <c r="E58" s="1524">
        <v>325.1</v>
      </c>
      <c r="F58" s="711">
        <v>1.1435832274459585</v>
      </c>
      <c r="G58" s="1492">
        <v>58.60552763819095</v>
      </c>
      <c r="H58" s="1493">
        <v>28.752475247524757</v>
      </c>
    </row>
    <row r="59" spans="1:8" ht="12.75">
      <c r="A59" s="1487">
        <v>53</v>
      </c>
      <c r="B59" s="1516" t="s">
        <v>563</v>
      </c>
      <c r="C59" s="1522">
        <v>1877.3</v>
      </c>
      <c r="D59" s="1523">
        <v>2107</v>
      </c>
      <c r="E59" s="1524">
        <v>1070.3</v>
      </c>
      <c r="F59" s="711">
        <v>61.141630901287556</v>
      </c>
      <c r="G59" s="1492">
        <v>12.235657593352144</v>
      </c>
      <c r="H59" s="1493">
        <v>-49.20265780730897</v>
      </c>
    </row>
    <row r="60" spans="1:8" ht="12.75">
      <c r="A60" s="1487">
        <v>54</v>
      </c>
      <c r="B60" s="1516" t="s">
        <v>507</v>
      </c>
      <c r="C60" s="1522">
        <v>2357.5</v>
      </c>
      <c r="D60" s="1523">
        <v>1744.3</v>
      </c>
      <c r="E60" s="1524">
        <v>1201</v>
      </c>
      <c r="F60" s="711">
        <v>-8.10399937631557</v>
      </c>
      <c r="G60" s="1492">
        <v>-26.010604453870627</v>
      </c>
      <c r="H60" s="1493">
        <v>-31.14716505188329</v>
      </c>
    </row>
    <row r="61" spans="1:8" ht="12.75">
      <c r="A61" s="1487">
        <v>55</v>
      </c>
      <c r="B61" s="1516" t="s">
        <v>564</v>
      </c>
      <c r="C61" s="1522">
        <v>1197.2</v>
      </c>
      <c r="D61" s="1523">
        <v>1001.8</v>
      </c>
      <c r="E61" s="1524">
        <v>1086.7</v>
      </c>
      <c r="F61" s="711">
        <v>-53.78855135677617</v>
      </c>
      <c r="G61" s="1492">
        <v>-16.321416638823933</v>
      </c>
      <c r="H61" s="1493">
        <v>8.474745458175306</v>
      </c>
    </row>
    <row r="62" spans="1:8" ht="12.75">
      <c r="A62" s="1487">
        <v>56</v>
      </c>
      <c r="B62" s="1516" t="s">
        <v>565</v>
      </c>
      <c r="C62" s="1522">
        <v>54.7</v>
      </c>
      <c r="D62" s="1523">
        <v>14</v>
      </c>
      <c r="E62" s="1524">
        <v>24</v>
      </c>
      <c r="F62" s="711">
        <v>-32.55240443896423</v>
      </c>
      <c r="G62" s="1492">
        <v>-74.40585009140767</v>
      </c>
      <c r="H62" s="1493">
        <v>71.42857142857142</v>
      </c>
    </row>
    <row r="63" spans="1:8" ht="12.75">
      <c r="A63" s="1487">
        <v>57</v>
      </c>
      <c r="B63" s="1516" t="s">
        <v>566</v>
      </c>
      <c r="C63" s="1522">
        <v>1570.1</v>
      </c>
      <c r="D63" s="1523">
        <v>2057</v>
      </c>
      <c r="E63" s="1524">
        <v>3519.8</v>
      </c>
      <c r="F63" s="711">
        <v>0.9515849032341208</v>
      </c>
      <c r="G63" s="1492">
        <v>31.010763645627634</v>
      </c>
      <c r="H63" s="1493">
        <v>71.11327175498297</v>
      </c>
    </row>
    <row r="64" spans="1:8" ht="12.75">
      <c r="A64" s="1487">
        <v>58</v>
      </c>
      <c r="B64" s="1516" t="s">
        <v>567</v>
      </c>
      <c r="C64" s="1522">
        <v>136.1</v>
      </c>
      <c r="D64" s="1523">
        <v>66.4</v>
      </c>
      <c r="E64" s="1524">
        <v>42.8</v>
      </c>
      <c r="F64" s="711">
        <v>11.648892534864672</v>
      </c>
      <c r="G64" s="1492">
        <v>-51.21234386480529</v>
      </c>
      <c r="H64" s="1493">
        <v>-35.542168674698786</v>
      </c>
    </row>
    <row r="65" spans="1:8" ht="12.75">
      <c r="A65" s="1487">
        <v>59</v>
      </c>
      <c r="B65" s="1516" t="s">
        <v>568</v>
      </c>
      <c r="C65" s="1522">
        <v>40.3</v>
      </c>
      <c r="D65" s="1523">
        <v>90.4</v>
      </c>
      <c r="E65" s="1524">
        <v>72.8</v>
      </c>
      <c r="F65" s="711">
        <v>-48.66242038216561</v>
      </c>
      <c r="G65" s="1492">
        <v>124.31761786600495</v>
      </c>
      <c r="H65" s="1493">
        <v>-19.46902654867256</v>
      </c>
    </row>
    <row r="66" spans="1:8" ht="12.75">
      <c r="A66" s="1487">
        <v>60</v>
      </c>
      <c r="B66" s="1516" t="s">
        <v>569</v>
      </c>
      <c r="C66" s="1522">
        <v>831.6</v>
      </c>
      <c r="D66" s="1523">
        <v>708.1</v>
      </c>
      <c r="E66" s="1524">
        <v>1590.2</v>
      </c>
      <c r="F66" s="711">
        <v>-34.69451861159102</v>
      </c>
      <c r="G66" s="1492">
        <v>-14.850889850889843</v>
      </c>
      <c r="H66" s="1493">
        <v>124.5728004519136</v>
      </c>
    </row>
    <row r="67" spans="1:8" ht="12.75">
      <c r="A67" s="1487">
        <v>61</v>
      </c>
      <c r="B67" s="1516" t="s">
        <v>570</v>
      </c>
      <c r="C67" s="1522">
        <v>176.3</v>
      </c>
      <c r="D67" s="1523">
        <v>117.8</v>
      </c>
      <c r="E67" s="1524">
        <v>81.1</v>
      </c>
      <c r="F67" s="711">
        <v>-11.049445005045413</v>
      </c>
      <c r="G67" s="1492">
        <v>-33.1820760068066</v>
      </c>
      <c r="H67" s="1493">
        <v>-31.154499151103565</v>
      </c>
    </row>
    <row r="68" spans="1:8" ht="12.75">
      <c r="A68" s="1487">
        <v>62</v>
      </c>
      <c r="B68" s="1516" t="s">
        <v>571</v>
      </c>
      <c r="C68" s="1522">
        <v>677.8</v>
      </c>
      <c r="D68" s="1523">
        <v>643.5</v>
      </c>
      <c r="E68" s="1524">
        <v>752.2</v>
      </c>
      <c r="F68" s="711">
        <v>99.35294117647061</v>
      </c>
      <c r="G68" s="1492">
        <v>-5.06048982000587</v>
      </c>
      <c r="H68" s="1493">
        <v>16.891996891996868</v>
      </c>
    </row>
    <row r="69" spans="1:8" ht="12.75">
      <c r="A69" s="1487">
        <v>63</v>
      </c>
      <c r="B69" s="1516" t="s">
        <v>572</v>
      </c>
      <c r="C69" s="1522">
        <v>74.1</v>
      </c>
      <c r="D69" s="1523">
        <v>85.2</v>
      </c>
      <c r="E69" s="1524">
        <v>158.8</v>
      </c>
      <c r="F69" s="711">
        <v>-3.891050583657588</v>
      </c>
      <c r="G69" s="1492">
        <v>14.979757085020267</v>
      </c>
      <c r="H69" s="1493">
        <v>86.3849765258216</v>
      </c>
    </row>
    <row r="70" spans="1:8" ht="12.75">
      <c r="A70" s="1487">
        <v>64</v>
      </c>
      <c r="B70" s="1516" t="s">
        <v>573</v>
      </c>
      <c r="C70" s="1522">
        <v>1764.3</v>
      </c>
      <c r="D70" s="1523">
        <v>2118.7</v>
      </c>
      <c r="E70" s="1524">
        <v>394.8</v>
      </c>
      <c r="F70" s="711">
        <v>88.67500802053257</v>
      </c>
      <c r="G70" s="1492">
        <v>20.08728674261748</v>
      </c>
      <c r="H70" s="1493">
        <v>-81.3659319393968</v>
      </c>
    </row>
    <row r="71" spans="1:8" ht="6.75" customHeight="1">
      <c r="A71" s="1479"/>
      <c r="B71" s="1494"/>
      <c r="C71" s="1522"/>
      <c r="D71" s="1523"/>
      <c r="E71" s="1524"/>
      <c r="F71" s="711"/>
      <c r="G71" s="1492"/>
      <c r="H71" s="1493"/>
    </row>
    <row r="72" spans="1:8" ht="12.75">
      <c r="A72" s="1479"/>
      <c r="B72" s="1495" t="s">
        <v>453</v>
      </c>
      <c r="C72" s="1525">
        <v>12933.19</v>
      </c>
      <c r="D72" s="1526">
        <v>15799.2</v>
      </c>
      <c r="E72" s="1527">
        <v>20009.2</v>
      </c>
      <c r="F72" s="1499">
        <v>16.038526414010875</v>
      </c>
      <c r="G72" s="1500">
        <v>22.16011672294303</v>
      </c>
      <c r="H72" s="1501">
        <v>26.64691883133328</v>
      </c>
    </row>
    <row r="73" spans="1:8" ht="6" customHeight="1">
      <c r="A73" s="1479"/>
      <c r="B73" s="1495"/>
      <c r="C73" s="1525"/>
      <c r="D73" s="1526"/>
      <c r="E73" s="1528"/>
      <c r="F73" s="1499"/>
      <c r="G73" s="1500"/>
      <c r="H73" s="1501"/>
    </row>
    <row r="74" spans="1:8" ht="13.5" thickBot="1">
      <c r="A74" s="1503"/>
      <c r="B74" s="1517" t="s">
        <v>513</v>
      </c>
      <c r="C74" s="1505">
        <v>54093.8</v>
      </c>
      <c r="D74" s="1506">
        <v>58967.3</v>
      </c>
      <c r="E74" s="1507">
        <v>67104.5</v>
      </c>
      <c r="F74" s="1508">
        <v>9.880864116027993</v>
      </c>
      <c r="G74" s="1509">
        <v>9.009350424632757</v>
      </c>
      <c r="H74" s="1510">
        <v>13.799512611226916</v>
      </c>
    </row>
    <row r="75" spans="1:8" ht="12.75">
      <c r="A75" s="823" t="s">
        <v>574</v>
      </c>
      <c r="B75" s="452"/>
      <c r="C75" s="452"/>
      <c r="D75" s="452"/>
      <c r="E75" s="649"/>
      <c r="F75" s="452"/>
      <c r="G75" s="452"/>
      <c r="H75" s="452"/>
    </row>
    <row r="76" spans="1:8" ht="12.75">
      <c r="A76" s="1513" t="s">
        <v>455</v>
      </c>
      <c r="B76" s="452"/>
      <c r="C76" s="452"/>
      <c r="D76" s="452"/>
      <c r="E76" s="649"/>
      <c r="F76" s="452"/>
      <c r="G76" s="452"/>
      <c r="H76" s="452"/>
    </row>
  </sheetData>
  <sheetProtection/>
  <mergeCells count="5">
    <mergeCell ref="A1:H1"/>
    <mergeCell ref="A2:H2"/>
    <mergeCell ref="A3:H3"/>
    <mergeCell ref="C4:E4"/>
    <mergeCell ref="F4:H4"/>
  </mergeCells>
  <printOptions horizontalCentered="1"/>
  <pageMargins left="0.75" right="0.75" top="0.5" bottom="0.25" header="0.5" footer="0.5"/>
  <pageSetup fitToHeight="1" fitToWidth="1" horizontalDpi="600" verticalDpi="600" orientation="portrait" scale="77" r:id="rId1"/>
</worksheet>
</file>

<file path=xl/worksheets/sheet37.xml><?xml version="1.0" encoding="utf-8"?>
<worksheet xmlns="http://schemas.openxmlformats.org/spreadsheetml/2006/main" xmlns:r="http://schemas.openxmlformats.org/officeDocument/2006/relationships">
  <sheetPr>
    <pageSetUpPr fitToPage="1"/>
  </sheetPr>
  <dimension ref="A1:L65"/>
  <sheetViews>
    <sheetView zoomScalePageLayoutView="0" workbookViewId="0" topLeftCell="A1">
      <selection activeCell="G1" sqref="G1"/>
    </sheetView>
  </sheetViews>
  <sheetFormatPr defaultColWidth="9.140625" defaultRowHeight="12.75"/>
  <cols>
    <col min="1" max="1" width="2.57421875" style="18" customWidth="1"/>
    <col min="2" max="3" width="2.28125" style="18" customWidth="1"/>
    <col min="4" max="4" width="2.00390625" style="18" customWidth="1"/>
    <col min="5" max="5" width="27.00390625" style="18" customWidth="1"/>
    <col min="6" max="16384" width="9.140625" style="18" customWidth="1"/>
  </cols>
  <sheetData>
    <row r="1" ht="12.75">
      <c r="G1" s="106" t="s">
        <v>575</v>
      </c>
    </row>
    <row r="2" spans="1:12" ht="15.75">
      <c r="A2" s="1777" t="s">
        <v>2</v>
      </c>
      <c r="B2" s="1778"/>
      <c r="C2" s="1778"/>
      <c r="D2" s="1778"/>
      <c r="E2" s="1778"/>
      <c r="F2" s="1778"/>
      <c r="G2" s="1778"/>
      <c r="H2" s="1778"/>
      <c r="I2" s="1778"/>
      <c r="J2" s="1778"/>
      <c r="K2" s="1778"/>
      <c r="L2" s="1778"/>
    </row>
    <row r="3" spans="1:12" ht="15.75" thickBot="1">
      <c r="A3" s="1779"/>
      <c r="B3" s="1779"/>
      <c r="C3" s="1779"/>
      <c r="D3" s="1779"/>
      <c r="E3" s="1779"/>
      <c r="L3" s="421" t="s">
        <v>785</v>
      </c>
    </row>
    <row r="4" spans="1:12" ht="12.75">
      <c r="A4" s="1780" t="s">
        <v>1214</v>
      </c>
      <c r="B4" s="1781"/>
      <c r="C4" s="1781"/>
      <c r="D4" s="1781"/>
      <c r="E4" s="1781"/>
      <c r="F4" s="1705" t="s">
        <v>758</v>
      </c>
      <c r="G4" s="1707"/>
      <c r="H4" s="1705" t="s">
        <v>759</v>
      </c>
      <c r="I4" s="1707"/>
      <c r="J4" s="1784" t="s">
        <v>1217</v>
      </c>
      <c r="K4" s="1786" t="s">
        <v>1112</v>
      </c>
      <c r="L4" s="1787"/>
    </row>
    <row r="5" spans="1:12" ht="12.75">
      <c r="A5" s="1736"/>
      <c r="B5" s="1579"/>
      <c r="C5" s="1579"/>
      <c r="D5" s="1579"/>
      <c r="E5" s="1579"/>
      <c r="F5" s="1690"/>
      <c r="G5" s="1783"/>
      <c r="H5" s="1690"/>
      <c r="I5" s="1783"/>
      <c r="J5" s="1785"/>
      <c r="K5" s="1788" t="s">
        <v>342</v>
      </c>
      <c r="L5" s="1789"/>
    </row>
    <row r="6" spans="1:12" ht="12.75">
      <c r="A6" s="1782"/>
      <c r="B6" s="1696"/>
      <c r="C6" s="1696"/>
      <c r="D6" s="1696"/>
      <c r="E6" s="1696"/>
      <c r="F6" s="1413" t="s">
        <v>399</v>
      </c>
      <c r="G6" s="930" t="s">
        <v>3</v>
      </c>
      <c r="H6" s="1413" t="str">
        <f>F6</f>
        <v>10 months</v>
      </c>
      <c r="I6" s="930" t="s">
        <v>3</v>
      </c>
      <c r="J6" s="1427" t="str">
        <f>F6</f>
        <v>10 months</v>
      </c>
      <c r="K6" s="975" t="s">
        <v>759</v>
      </c>
      <c r="L6" s="976" t="s">
        <v>1217</v>
      </c>
    </row>
    <row r="7" spans="1:12" ht="12.75">
      <c r="A7" s="57" t="s">
        <v>4</v>
      </c>
      <c r="B7" s="20"/>
      <c r="C7" s="20"/>
      <c r="D7" s="20"/>
      <c r="E7" s="977"/>
      <c r="F7" s="978">
        <v>13411.8</v>
      </c>
      <c r="G7" s="979">
        <v>14224.5</v>
      </c>
      <c r="H7" s="978">
        <v>5039.799999999988</v>
      </c>
      <c r="I7" s="979">
        <v>3496.0000000000146</v>
      </c>
      <c r="J7" s="980">
        <v>4630.400000000038</v>
      </c>
      <c r="K7" s="4">
        <v>-62.42264274743145</v>
      </c>
      <c r="L7" s="42">
        <v>-8.123338227706487</v>
      </c>
    </row>
    <row r="8" spans="1:12" ht="12.75">
      <c r="A8" s="57"/>
      <c r="B8" s="20" t="s">
        <v>5</v>
      </c>
      <c r="C8" s="20"/>
      <c r="D8" s="20"/>
      <c r="E8" s="977"/>
      <c r="F8" s="978">
        <v>50839.8</v>
      </c>
      <c r="G8" s="981">
        <v>61482.4</v>
      </c>
      <c r="H8" s="978">
        <v>51493.5</v>
      </c>
      <c r="I8" s="981">
        <v>62900.8</v>
      </c>
      <c r="J8" s="980">
        <v>51368.2</v>
      </c>
      <c r="K8" s="4">
        <v>1.2858036420284835</v>
      </c>
      <c r="L8" s="42">
        <v>-0.2433316826395621</v>
      </c>
    </row>
    <row r="9" spans="1:12" ht="12.75">
      <c r="A9" s="57"/>
      <c r="B9" s="20"/>
      <c r="C9" s="20" t="s">
        <v>6</v>
      </c>
      <c r="D9" s="20"/>
      <c r="E9" s="977"/>
      <c r="F9" s="978">
        <v>0</v>
      </c>
      <c r="G9" s="981">
        <v>0</v>
      </c>
      <c r="H9" s="978">
        <v>0</v>
      </c>
      <c r="I9" s="981">
        <v>0</v>
      </c>
      <c r="J9" s="980">
        <v>0</v>
      </c>
      <c r="K9" s="158"/>
      <c r="L9" s="157"/>
    </row>
    <row r="10" spans="1:12" ht="12.75">
      <c r="A10" s="57"/>
      <c r="B10" s="20"/>
      <c r="C10" s="20" t="s">
        <v>7</v>
      </c>
      <c r="D10" s="20"/>
      <c r="E10" s="977"/>
      <c r="F10" s="978">
        <v>50839.8</v>
      </c>
      <c r="G10" s="981">
        <v>61482.4</v>
      </c>
      <c r="H10" s="978">
        <v>51493.5</v>
      </c>
      <c r="I10" s="981">
        <v>62900.8</v>
      </c>
      <c r="J10" s="980">
        <v>51368.2</v>
      </c>
      <c r="K10" s="4">
        <v>1.2858036420284835</v>
      </c>
      <c r="L10" s="42">
        <v>-0.2433316826395621</v>
      </c>
    </row>
    <row r="11" spans="1:12" ht="12.75">
      <c r="A11" s="57"/>
      <c r="B11" s="20" t="s">
        <v>8</v>
      </c>
      <c r="C11" s="20"/>
      <c r="D11" s="20"/>
      <c r="E11" s="977"/>
      <c r="F11" s="978">
        <v>-137495.8</v>
      </c>
      <c r="G11" s="981">
        <v>-171540.8</v>
      </c>
      <c r="H11" s="978">
        <v>-150075.2</v>
      </c>
      <c r="I11" s="981">
        <v>-187451.3</v>
      </c>
      <c r="J11" s="980">
        <v>-182446.7</v>
      </c>
      <c r="K11" s="4">
        <v>9.148934003802315</v>
      </c>
      <c r="L11" s="42">
        <v>21.570186146678463</v>
      </c>
    </row>
    <row r="12" spans="1:12" ht="12.75">
      <c r="A12" s="57"/>
      <c r="B12" s="20"/>
      <c r="C12" s="20" t="s">
        <v>6</v>
      </c>
      <c r="D12" s="20"/>
      <c r="E12" s="977"/>
      <c r="F12" s="978">
        <v>-26101.1</v>
      </c>
      <c r="G12" s="981">
        <v>-33657.2</v>
      </c>
      <c r="H12" s="978">
        <v>-27390.3</v>
      </c>
      <c r="I12" s="981">
        <v>-33548.7</v>
      </c>
      <c r="J12" s="980">
        <v>-32199.2</v>
      </c>
      <c r="K12" s="4">
        <v>4.939255433679043</v>
      </c>
      <c r="L12" s="42">
        <v>17.55694534196413</v>
      </c>
    </row>
    <row r="13" spans="1:12" ht="12.75">
      <c r="A13" s="57"/>
      <c r="B13" s="20"/>
      <c r="C13" s="20" t="s">
        <v>7</v>
      </c>
      <c r="D13" s="20"/>
      <c r="E13" s="977"/>
      <c r="F13" s="978">
        <v>-111394.7</v>
      </c>
      <c r="G13" s="981">
        <v>-137883.6</v>
      </c>
      <c r="H13" s="978">
        <v>-122684.9</v>
      </c>
      <c r="I13" s="981">
        <v>-153902.6</v>
      </c>
      <c r="J13" s="980">
        <v>-150247.5</v>
      </c>
      <c r="K13" s="4">
        <v>10.135311644090784</v>
      </c>
      <c r="L13" s="42">
        <v>22.466171468534437</v>
      </c>
    </row>
    <row r="14" spans="1:12" ht="12.75">
      <c r="A14" s="57"/>
      <c r="B14" s="20" t="s">
        <v>9</v>
      </c>
      <c r="C14" s="20"/>
      <c r="D14" s="20"/>
      <c r="E14" s="977"/>
      <c r="F14" s="978">
        <v>-86656</v>
      </c>
      <c r="G14" s="981">
        <v>-110058.4</v>
      </c>
      <c r="H14" s="978">
        <v>-98581.7</v>
      </c>
      <c r="I14" s="981">
        <v>-124550.5</v>
      </c>
      <c r="J14" s="980">
        <v>-131078.5</v>
      </c>
      <c r="K14" s="4">
        <v>13.762116875923185</v>
      </c>
      <c r="L14" s="42">
        <v>32.96433313688038</v>
      </c>
    </row>
    <row r="15" spans="1:12" ht="12.75">
      <c r="A15" s="57"/>
      <c r="B15" s="20" t="s">
        <v>10</v>
      </c>
      <c r="C15" s="20"/>
      <c r="D15" s="20"/>
      <c r="E15" s="977"/>
      <c r="F15" s="978">
        <v>-3677.5</v>
      </c>
      <c r="G15" s="981">
        <v>-6818.3</v>
      </c>
      <c r="H15" s="978">
        <v>-6179.1</v>
      </c>
      <c r="I15" s="981">
        <v>-8377.3</v>
      </c>
      <c r="J15" s="980">
        <v>-9575.1</v>
      </c>
      <c r="K15" s="982">
        <v>68.0244731475187</v>
      </c>
      <c r="L15" s="42">
        <v>54.959460115550804</v>
      </c>
    </row>
    <row r="16" spans="1:12" ht="12.75">
      <c r="A16" s="57"/>
      <c r="B16" s="20"/>
      <c r="C16" s="20" t="s">
        <v>11</v>
      </c>
      <c r="D16" s="20"/>
      <c r="E16" s="977"/>
      <c r="F16" s="978">
        <v>22495.1</v>
      </c>
      <c r="G16" s="981">
        <v>26469.7</v>
      </c>
      <c r="H16" s="978">
        <v>27042.7</v>
      </c>
      <c r="I16" s="981">
        <v>32078.9</v>
      </c>
      <c r="J16" s="980">
        <v>33859.7</v>
      </c>
      <c r="K16" s="4">
        <v>20.21595814199538</v>
      </c>
      <c r="L16" s="42">
        <v>25.208281717432047</v>
      </c>
    </row>
    <row r="17" spans="1:12" ht="12.75">
      <c r="A17" s="57"/>
      <c r="B17" s="20"/>
      <c r="C17" s="20"/>
      <c r="D17" s="20" t="s">
        <v>12</v>
      </c>
      <c r="E17" s="977"/>
      <c r="F17" s="978">
        <v>8009.3</v>
      </c>
      <c r="G17" s="981">
        <v>9555.8</v>
      </c>
      <c r="H17" s="978">
        <v>8301.4</v>
      </c>
      <c r="I17" s="981">
        <v>10125.3</v>
      </c>
      <c r="J17" s="980">
        <v>15211.2</v>
      </c>
      <c r="K17" s="4">
        <v>3.6470103504675744</v>
      </c>
      <c r="L17" s="42">
        <v>83.23656250752887</v>
      </c>
    </row>
    <row r="18" spans="1:12" ht="12.75">
      <c r="A18" s="57"/>
      <c r="B18" s="20"/>
      <c r="C18" s="20"/>
      <c r="D18" s="20" t="s">
        <v>13</v>
      </c>
      <c r="E18" s="977"/>
      <c r="F18" s="978">
        <v>6396.3</v>
      </c>
      <c r="G18" s="981">
        <v>7441.5</v>
      </c>
      <c r="H18" s="978">
        <v>10821.7</v>
      </c>
      <c r="I18" s="981">
        <v>12336.4</v>
      </c>
      <c r="J18" s="980">
        <v>10719.2</v>
      </c>
      <c r="K18" s="4">
        <v>69.18687366133547</v>
      </c>
      <c r="L18" s="42">
        <v>-0.9471709620484766</v>
      </c>
    </row>
    <row r="19" spans="1:12" ht="12.75">
      <c r="A19" s="57"/>
      <c r="B19" s="20"/>
      <c r="C19" s="20"/>
      <c r="D19" s="20" t="s">
        <v>7</v>
      </c>
      <c r="E19" s="977"/>
      <c r="F19" s="978">
        <v>8089.5</v>
      </c>
      <c r="G19" s="981">
        <v>9472.4</v>
      </c>
      <c r="H19" s="978">
        <v>7919.6</v>
      </c>
      <c r="I19" s="981">
        <v>9617.2</v>
      </c>
      <c r="J19" s="980">
        <v>7929.3</v>
      </c>
      <c r="K19" s="4">
        <v>-2.1002534149205716</v>
      </c>
      <c r="L19" s="42">
        <v>0.12248093338047146</v>
      </c>
    </row>
    <row r="20" spans="1:12" ht="12.75">
      <c r="A20" s="57"/>
      <c r="B20" s="20"/>
      <c r="C20" s="20" t="s">
        <v>14</v>
      </c>
      <c r="D20" s="20"/>
      <c r="E20" s="977"/>
      <c r="F20" s="978">
        <v>-26172.6</v>
      </c>
      <c r="G20" s="981">
        <v>-33288</v>
      </c>
      <c r="H20" s="978">
        <v>-33221.8</v>
      </c>
      <c r="I20" s="981">
        <v>-40456.2</v>
      </c>
      <c r="J20" s="980">
        <v>-43434.8</v>
      </c>
      <c r="K20" s="4">
        <v>26.933510617974544</v>
      </c>
      <c r="L20" s="42">
        <v>30.7418622711593</v>
      </c>
    </row>
    <row r="21" spans="1:12" ht="12.75">
      <c r="A21" s="57"/>
      <c r="B21" s="20"/>
      <c r="C21" s="20"/>
      <c r="D21" s="20" t="s">
        <v>15</v>
      </c>
      <c r="E21" s="977"/>
      <c r="F21" s="978">
        <v>-10177.6</v>
      </c>
      <c r="G21" s="981">
        <v>-12592.3</v>
      </c>
      <c r="H21" s="978">
        <v>-11989</v>
      </c>
      <c r="I21" s="981">
        <v>-14557.4</v>
      </c>
      <c r="J21" s="980">
        <v>-18319.6</v>
      </c>
      <c r="K21" s="4">
        <v>17.797909133783993</v>
      </c>
      <c r="L21" s="42">
        <v>52.803403119526216</v>
      </c>
    </row>
    <row r="22" spans="1:12" ht="12.75">
      <c r="A22" s="57"/>
      <c r="B22" s="20"/>
      <c r="C22" s="20"/>
      <c r="D22" s="20" t="s">
        <v>12</v>
      </c>
      <c r="E22" s="977"/>
      <c r="F22" s="978">
        <v>-9660.4</v>
      </c>
      <c r="G22" s="981">
        <v>-11960.8</v>
      </c>
      <c r="H22" s="978">
        <v>-13091.3</v>
      </c>
      <c r="I22" s="981">
        <v>-15785</v>
      </c>
      <c r="J22" s="980">
        <v>-16713.3</v>
      </c>
      <c r="K22" s="4">
        <v>35.51509254275185</v>
      </c>
      <c r="L22" s="42">
        <v>27.667229381344864</v>
      </c>
    </row>
    <row r="23" spans="1:12" ht="12.75">
      <c r="A23" s="57"/>
      <c r="B23" s="20"/>
      <c r="C23" s="20"/>
      <c r="D23" s="20"/>
      <c r="E23" s="983" t="s">
        <v>55</v>
      </c>
      <c r="F23" s="978">
        <v>-2909.8</v>
      </c>
      <c r="G23" s="981">
        <v>-3445.6</v>
      </c>
      <c r="H23" s="978">
        <v>-5311.4</v>
      </c>
      <c r="I23" s="981">
        <v>-6336.6</v>
      </c>
      <c r="J23" s="980">
        <v>-6193.2</v>
      </c>
      <c r="K23" s="4">
        <v>82.53488212248263</v>
      </c>
      <c r="L23" s="42">
        <v>16.60202583123094</v>
      </c>
    </row>
    <row r="24" spans="1:12" ht="12.75">
      <c r="A24" s="57"/>
      <c r="B24" s="20"/>
      <c r="C24" s="20"/>
      <c r="D24" s="20" t="s">
        <v>16</v>
      </c>
      <c r="E24" s="983"/>
      <c r="F24" s="978">
        <v>-637.1</v>
      </c>
      <c r="G24" s="981">
        <v>-698.2</v>
      </c>
      <c r="H24" s="978">
        <v>-162.8</v>
      </c>
      <c r="I24" s="981">
        <v>-189.4</v>
      </c>
      <c r="J24" s="980">
        <v>-523.3</v>
      </c>
      <c r="K24" s="4">
        <v>-74.44671166221943</v>
      </c>
      <c r="L24" s="42">
        <v>221.43734643734638</v>
      </c>
    </row>
    <row r="25" spans="1:12" ht="12.75">
      <c r="A25" s="57"/>
      <c r="B25" s="20"/>
      <c r="C25" s="20"/>
      <c r="D25" s="20" t="s">
        <v>7</v>
      </c>
      <c r="E25" s="977"/>
      <c r="F25" s="978">
        <v>-6334.6</v>
      </c>
      <c r="G25" s="981">
        <v>-8734.9</v>
      </c>
      <c r="H25" s="978">
        <v>-8141.5</v>
      </c>
      <c r="I25" s="981">
        <v>-10113.8</v>
      </c>
      <c r="J25" s="980">
        <v>-8401.9</v>
      </c>
      <c r="K25" s="4">
        <v>28.5242951409718</v>
      </c>
      <c r="L25" s="42">
        <v>3.198427808143458</v>
      </c>
    </row>
    <row r="26" spans="1:12" ht="12.75">
      <c r="A26" s="57"/>
      <c r="B26" s="20" t="s">
        <v>17</v>
      </c>
      <c r="C26" s="20"/>
      <c r="D26" s="20"/>
      <c r="E26" s="977"/>
      <c r="F26" s="978">
        <v>-90333.5</v>
      </c>
      <c r="G26" s="981">
        <v>-116876.7</v>
      </c>
      <c r="H26" s="978">
        <v>-104760.8</v>
      </c>
      <c r="I26" s="981">
        <v>-132927.8</v>
      </c>
      <c r="J26" s="980">
        <v>-140653.6</v>
      </c>
      <c r="K26" s="4">
        <v>15.971151344739221</v>
      </c>
      <c r="L26" s="42">
        <v>34.2616703957969</v>
      </c>
    </row>
    <row r="27" spans="1:12" ht="12.75">
      <c r="A27" s="57"/>
      <c r="B27" s="20" t="s">
        <v>18</v>
      </c>
      <c r="C27" s="20"/>
      <c r="D27" s="20"/>
      <c r="E27" s="977"/>
      <c r="F27" s="978">
        <v>2839.9</v>
      </c>
      <c r="G27" s="981">
        <v>4955.5</v>
      </c>
      <c r="H27" s="978">
        <v>5238</v>
      </c>
      <c r="I27" s="981">
        <v>7431.8</v>
      </c>
      <c r="J27" s="980">
        <v>5778.5</v>
      </c>
      <c r="K27" s="4">
        <v>84.44311419416177</v>
      </c>
      <c r="L27" s="42">
        <v>10.318823978617793</v>
      </c>
    </row>
    <row r="28" spans="1:12" ht="12.75">
      <c r="A28" s="57"/>
      <c r="B28" s="20"/>
      <c r="C28" s="20" t="s">
        <v>19</v>
      </c>
      <c r="D28" s="20"/>
      <c r="E28" s="977"/>
      <c r="F28" s="978">
        <v>8173.2</v>
      </c>
      <c r="G28" s="981">
        <v>11432.3</v>
      </c>
      <c r="H28" s="978">
        <v>11282</v>
      </c>
      <c r="I28" s="981">
        <v>14500.8</v>
      </c>
      <c r="J28" s="980">
        <v>11023.9</v>
      </c>
      <c r="K28" s="4">
        <v>38.03650956785592</v>
      </c>
      <c r="L28" s="42">
        <v>-2.2877149441588402</v>
      </c>
    </row>
    <row r="29" spans="1:12" ht="12.75">
      <c r="A29" s="57"/>
      <c r="B29" s="20"/>
      <c r="C29" s="20" t="s">
        <v>20</v>
      </c>
      <c r="D29" s="20"/>
      <c r="E29" s="977"/>
      <c r="F29" s="978">
        <v>-5333.3</v>
      </c>
      <c r="G29" s="981">
        <v>-6476.8</v>
      </c>
      <c r="H29" s="978">
        <v>-6044</v>
      </c>
      <c r="I29" s="981">
        <v>-7069</v>
      </c>
      <c r="J29" s="980">
        <v>-5245.4</v>
      </c>
      <c r="K29" s="4">
        <v>13.325708285676782</v>
      </c>
      <c r="L29" s="42">
        <v>-13.213103904698881</v>
      </c>
    </row>
    <row r="30" spans="1:12" ht="12.75">
      <c r="A30" s="57"/>
      <c r="B30" s="20" t="s">
        <v>21</v>
      </c>
      <c r="C30" s="20"/>
      <c r="D30" s="20"/>
      <c r="E30" s="977"/>
      <c r="F30" s="978">
        <v>-87493.6</v>
      </c>
      <c r="G30" s="981">
        <v>-111921.2</v>
      </c>
      <c r="H30" s="978">
        <v>-99522.8</v>
      </c>
      <c r="I30" s="981">
        <v>-125496</v>
      </c>
      <c r="J30" s="980">
        <v>-134875.1</v>
      </c>
      <c r="K30" s="4">
        <v>13.74866275933325</v>
      </c>
      <c r="L30" s="42">
        <v>35.52181007769074</v>
      </c>
    </row>
    <row r="31" spans="1:12" ht="12.75">
      <c r="A31" s="57"/>
      <c r="B31" s="440" t="s">
        <v>22</v>
      </c>
      <c r="C31" s="20"/>
      <c r="D31" s="20"/>
      <c r="E31" s="977"/>
      <c r="F31" s="978">
        <v>100905.4</v>
      </c>
      <c r="G31" s="981">
        <v>126145.7</v>
      </c>
      <c r="H31" s="978">
        <v>104562.6</v>
      </c>
      <c r="I31" s="981">
        <v>128992</v>
      </c>
      <c r="J31" s="980">
        <v>139505.5</v>
      </c>
      <c r="K31" s="4">
        <v>3.62438481984117</v>
      </c>
      <c r="L31" s="42">
        <v>33.41816289954534</v>
      </c>
    </row>
    <row r="32" spans="1:12" ht="12.75">
      <c r="A32" s="57"/>
      <c r="B32" s="20"/>
      <c r="C32" s="20" t="s">
        <v>23</v>
      </c>
      <c r="D32" s="20"/>
      <c r="E32" s="977"/>
      <c r="F32" s="978">
        <v>104686</v>
      </c>
      <c r="G32" s="981">
        <v>130861.7</v>
      </c>
      <c r="H32" s="978">
        <v>108246.8</v>
      </c>
      <c r="I32" s="981">
        <v>133196.8</v>
      </c>
      <c r="J32" s="980">
        <v>141661.1</v>
      </c>
      <c r="K32" s="4">
        <v>3.4014099306497556</v>
      </c>
      <c r="L32" s="42">
        <v>30.868626139525606</v>
      </c>
    </row>
    <row r="33" spans="1:12" ht="12.75">
      <c r="A33" s="57"/>
      <c r="B33" s="20"/>
      <c r="C33" s="20"/>
      <c r="D33" s="20" t="s">
        <v>24</v>
      </c>
      <c r="E33" s="977"/>
      <c r="F33" s="978">
        <v>16118.5</v>
      </c>
      <c r="G33" s="981">
        <v>18851.1</v>
      </c>
      <c r="H33" s="978">
        <v>16103.8</v>
      </c>
      <c r="I33" s="981">
        <v>18218.2</v>
      </c>
      <c r="J33" s="980">
        <v>15476.2</v>
      </c>
      <c r="K33" s="4">
        <v>-0.09119955330831485</v>
      </c>
      <c r="L33" s="42">
        <v>-3.8972168059712526</v>
      </c>
    </row>
    <row r="34" spans="1:12" ht="12.75">
      <c r="A34" s="57"/>
      <c r="B34" s="20"/>
      <c r="C34" s="20"/>
      <c r="D34" s="20" t="s">
        <v>25</v>
      </c>
      <c r="E34" s="977"/>
      <c r="F34" s="978">
        <v>77874.2</v>
      </c>
      <c r="G34" s="981">
        <v>97688.5</v>
      </c>
      <c r="H34" s="978">
        <v>80278.9</v>
      </c>
      <c r="I34" s="981">
        <v>100144.8</v>
      </c>
      <c r="J34" s="980">
        <v>108636.4</v>
      </c>
      <c r="K34" s="4">
        <v>3.0879289931710336</v>
      </c>
      <c r="L34" s="42">
        <v>35.323727654464626</v>
      </c>
    </row>
    <row r="35" spans="1:12" ht="12.75">
      <c r="A35" s="57"/>
      <c r="B35" s="20"/>
      <c r="C35" s="20"/>
      <c r="D35" s="20" t="s">
        <v>26</v>
      </c>
      <c r="E35" s="977"/>
      <c r="F35" s="978">
        <v>9475.4</v>
      </c>
      <c r="G35" s="981">
        <v>12007.6</v>
      </c>
      <c r="H35" s="978">
        <v>10374.7</v>
      </c>
      <c r="I35" s="981">
        <v>12937</v>
      </c>
      <c r="J35" s="980">
        <v>15111.3</v>
      </c>
      <c r="K35" s="4">
        <v>9.490892205078426</v>
      </c>
      <c r="L35" s="42">
        <v>45.65529605675343</v>
      </c>
    </row>
    <row r="36" spans="1:12" ht="12.75">
      <c r="A36" s="57"/>
      <c r="B36" s="20"/>
      <c r="C36" s="20"/>
      <c r="D36" s="20" t="s">
        <v>27</v>
      </c>
      <c r="E36" s="977"/>
      <c r="F36" s="978">
        <v>1217.9</v>
      </c>
      <c r="G36" s="981">
        <v>2314.5</v>
      </c>
      <c r="H36" s="978">
        <v>1489.4</v>
      </c>
      <c r="I36" s="981">
        <v>1896.8</v>
      </c>
      <c r="J36" s="980">
        <v>2437.2</v>
      </c>
      <c r="K36" s="158">
        <v>22.292470646194268</v>
      </c>
      <c r="L36" s="157">
        <v>63.63636363636361</v>
      </c>
    </row>
    <row r="37" spans="1:12" ht="12.75">
      <c r="A37" s="57"/>
      <c r="B37" s="20"/>
      <c r="C37" s="20" t="s">
        <v>28</v>
      </c>
      <c r="D37" s="20"/>
      <c r="E37" s="977"/>
      <c r="F37" s="978">
        <v>-3780.6</v>
      </c>
      <c r="G37" s="981">
        <v>-4716</v>
      </c>
      <c r="H37" s="978">
        <v>-3684.2</v>
      </c>
      <c r="I37" s="981">
        <v>-4204.8</v>
      </c>
      <c r="J37" s="980">
        <v>-2155.6</v>
      </c>
      <c r="K37" s="984">
        <v>-2.5498598106120745</v>
      </c>
      <c r="L37" s="42">
        <v>-41.490689973399924</v>
      </c>
    </row>
    <row r="38" spans="1:12" ht="12.75">
      <c r="A38" s="441" t="s">
        <v>29</v>
      </c>
      <c r="B38" s="110" t="s">
        <v>30</v>
      </c>
      <c r="C38" s="110"/>
      <c r="D38" s="110"/>
      <c r="E38" s="985"/>
      <c r="F38" s="986">
        <v>2690</v>
      </c>
      <c r="G38" s="979">
        <v>3107</v>
      </c>
      <c r="H38" s="986">
        <v>3642.5</v>
      </c>
      <c r="I38" s="979">
        <v>4449.9</v>
      </c>
      <c r="J38" s="987">
        <v>12016.1</v>
      </c>
      <c r="K38" s="982">
        <v>35.4089219330855</v>
      </c>
      <c r="L38" s="141">
        <v>229.88606726149624</v>
      </c>
    </row>
    <row r="39" spans="1:12" ht="12.75">
      <c r="A39" s="442" t="s">
        <v>31</v>
      </c>
      <c r="B39" s="242"/>
      <c r="C39" s="167"/>
      <c r="D39" s="167"/>
      <c r="E39" s="988"/>
      <c r="F39" s="984">
        <v>16101.8</v>
      </c>
      <c r="G39" s="989">
        <v>17331.5</v>
      </c>
      <c r="H39" s="984">
        <v>8682.299999999981</v>
      </c>
      <c r="I39" s="989">
        <v>7945.900000000009</v>
      </c>
      <c r="J39" s="990">
        <v>16646.5</v>
      </c>
      <c r="K39" s="5">
        <v>-46.078699275857474</v>
      </c>
      <c r="L39" s="43">
        <v>91.72915010999432</v>
      </c>
    </row>
    <row r="40" spans="1:12" ht="12.75">
      <c r="A40" s="57" t="s">
        <v>32</v>
      </c>
      <c r="B40" s="20" t="s">
        <v>33</v>
      </c>
      <c r="C40" s="20"/>
      <c r="D40" s="20"/>
      <c r="E40" s="977"/>
      <c r="F40" s="978">
        <v>-2798.2</v>
      </c>
      <c r="G40" s="981">
        <v>-1324.5</v>
      </c>
      <c r="H40" s="978">
        <v>-3069.7</v>
      </c>
      <c r="I40" s="981">
        <v>-2362.1</v>
      </c>
      <c r="J40" s="980">
        <v>8604.3</v>
      </c>
      <c r="K40" s="982">
        <v>9.702665999571153</v>
      </c>
      <c r="L40" s="42">
        <v>-380.297748965697</v>
      </c>
    </row>
    <row r="41" spans="1:12" ht="12.75">
      <c r="A41" s="57"/>
      <c r="B41" s="20" t="s">
        <v>34</v>
      </c>
      <c r="C41" s="20"/>
      <c r="D41" s="20"/>
      <c r="E41" s="977"/>
      <c r="F41" s="978">
        <v>-434.7</v>
      </c>
      <c r="G41" s="981">
        <v>-469.7</v>
      </c>
      <c r="H41" s="978">
        <v>195.1</v>
      </c>
      <c r="I41" s="981">
        <v>362.3</v>
      </c>
      <c r="J41" s="980">
        <v>332.5</v>
      </c>
      <c r="K41" s="158">
        <v>-144.88152749022314</v>
      </c>
      <c r="L41" s="157">
        <v>70.42542286007176</v>
      </c>
    </row>
    <row r="42" spans="1:12" ht="12.75">
      <c r="A42" s="57"/>
      <c r="B42" s="20" t="s">
        <v>35</v>
      </c>
      <c r="C42" s="20"/>
      <c r="D42" s="20"/>
      <c r="E42" s="977"/>
      <c r="F42" s="978">
        <v>0</v>
      </c>
      <c r="G42" s="981">
        <v>0</v>
      </c>
      <c r="H42" s="978">
        <v>0</v>
      </c>
      <c r="I42" s="981">
        <v>0</v>
      </c>
      <c r="J42" s="980">
        <v>0</v>
      </c>
      <c r="K42" s="158"/>
      <c r="L42" s="157"/>
    </row>
    <row r="43" spans="1:12" ht="12.75">
      <c r="A43" s="57"/>
      <c r="B43" s="20" t="s">
        <v>36</v>
      </c>
      <c r="C43" s="20"/>
      <c r="D43" s="20"/>
      <c r="E43" s="977"/>
      <c r="F43" s="978">
        <v>-12425.4</v>
      </c>
      <c r="G43" s="981">
        <v>-14008.8</v>
      </c>
      <c r="H43" s="978">
        <v>-9866</v>
      </c>
      <c r="I43" s="981">
        <v>-10690</v>
      </c>
      <c r="J43" s="980">
        <v>-8928.4</v>
      </c>
      <c r="K43" s="4">
        <v>-20.59812963767766</v>
      </c>
      <c r="L43" s="42">
        <v>-9.50334482059599</v>
      </c>
    </row>
    <row r="44" spans="1:12" ht="12.75">
      <c r="A44" s="57"/>
      <c r="B44" s="20"/>
      <c r="C44" s="20" t="s">
        <v>37</v>
      </c>
      <c r="D44" s="20"/>
      <c r="E44" s="977"/>
      <c r="F44" s="978">
        <v>-2393.6</v>
      </c>
      <c r="G44" s="981">
        <v>-1629.5</v>
      </c>
      <c r="H44" s="978">
        <v>-5130.6</v>
      </c>
      <c r="I44" s="981">
        <v>-5127.6</v>
      </c>
      <c r="J44" s="980">
        <v>-1703</v>
      </c>
      <c r="K44" s="4">
        <v>114.34659090909093</v>
      </c>
      <c r="L44" s="42">
        <v>-66.80700113047207</v>
      </c>
    </row>
    <row r="45" spans="1:12" ht="12.75">
      <c r="A45" s="57"/>
      <c r="B45" s="20"/>
      <c r="C45" s="20" t="s">
        <v>7</v>
      </c>
      <c r="D45" s="20"/>
      <c r="E45" s="977"/>
      <c r="F45" s="978">
        <v>-10031.8</v>
      </c>
      <c r="G45" s="981">
        <v>-12379.3</v>
      </c>
      <c r="H45" s="978">
        <v>-4735.4</v>
      </c>
      <c r="I45" s="981">
        <v>-5562.4</v>
      </c>
      <c r="J45" s="980">
        <v>-7225.4</v>
      </c>
      <c r="K45" s="4">
        <v>-52.79610837536634</v>
      </c>
      <c r="L45" s="42">
        <v>52.58267516999621</v>
      </c>
    </row>
    <row r="46" spans="1:12" ht="12.75">
      <c r="A46" s="57"/>
      <c r="B46" s="20" t="s">
        <v>38</v>
      </c>
      <c r="C46" s="20"/>
      <c r="D46" s="20"/>
      <c r="E46" s="977"/>
      <c r="F46" s="978">
        <v>10061.9</v>
      </c>
      <c r="G46" s="981">
        <v>13154</v>
      </c>
      <c r="H46" s="978">
        <v>6601.2</v>
      </c>
      <c r="I46" s="981">
        <v>7965.6</v>
      </c>
      <c r="J46" s="980">
        <v>17200.2</v>
      </c>
      <c r="K46" s="4">
        <v>-34.394100517794854</v>
      </c>
      <c r="L46" s="42">
        <v>160.561716051627</v>
      </c>
    </row>
    <row r="47" spans="1:12" ht="12.75">
      <c r="A47" s="57"/>
      <c r="B47" s="20"/>
      <c r="C47" s="20" t="s">
        <v>37</v>
      </c>
      <c r="D47" s="20"/>
      <c r="E47" s="977"/>
      <c r="F47" s="978">
        <v>8657.6</v>
      </c>
      <c r="G47" s="981">
        <v>9232.5</v>
      </c>
      <c r="H47" s="978">
        <v>2196</v>
      </c>
      <c r="I47" s="981">
        <v>1727.8</v>
      </c>
      <c r="J47" s="980">
        <v>13045.2</v>
      </c>
      <c r="K47" s="4">
        <v>-74.63500277213085</v>
      </c>
      <c r="L47" s="42">
        <v>494.0437158469946</v>
      </c>
    </row>
    <row r="48" spans="1:12" ht="12.75">
      <c r="A48" s="57"/>
      <c r="B48" s="20"/>
      <c r="C48" s="20" t="s">
        <v>39</v>
      </c>
      <c r="D48" s="20"/>
      <c r="E48" s="977"/>
      <c r="F48" s="978">
        <v>-711.1</v>
      </c>
      <c r="G48" s="981">
        <v>526.9</v>
      </c>
      <c r="H48" s="978">
        <v>478.80000000000086</v>
      </c>
      <c r="I48" s="981">
        <v>1455.6</v>
      </c>
      <c r="J48" s="980">
        <v>-302.40000000000055</v>
      </c>
      <c r="K48" s="982">
        <v>-167.33230206721993</v>
      </c>
      <c r="L48" s="42">
        <v>-163.1578947368421</v>
      </c>
    </row>
    <row r="49" spans="1:12" ht="12.75">
      <c r="A49" s="57"/>
      <c r="B49" s="20"/>
      <c r="C49" s="20"/>
      <c r="D49" s="20" t="s">
        <v>40</v>
      </c>
      <c r="E49" s="977"/>
      <c r="F49" s="978">
        <v>-900.8</v>
      </c>
      <c r="G49" s="981">
        <v>703.7</v>
      </c>
      <c r="H49" s="978">
        <v>1042.5</v>
      </c>
      <c r="I49" s="981">
        <v>2150.7</v>
      </c>
      <c r="J49" s="980">
        <v>-280.90000000000055</v>
      </c>
      <c r="K49" s="982">
        <v>-215.73046181172293</v>
      </c>
      <c r="L49" s="42">
        <v>-126.94484412470028</v>
      </c>
    </row>
    <row r="50" spans="1:12" ht="12.75">
      <c r="A50" s="57"/>
      <c r="B50" s="20"/>
      <c r="C50" s="20"/>
      <c r="D50" s="20"/>
      <c r="E50" s="977" t="s">
        <v>41</v>
      </c>
      <c r="F50" s="978">
        <v>4618.5</v>
      </c>
      <c r="G50" s="981">
        <v>7691</v>
      </c>
      <c r="H50" s="978">
        <v>7055.7</v>
      </c>
      <c r="I50" s="981">
        <v>9689.7</v>
      </c>
      <c r="J50" s="980">
        <v>5704.7</v>
      </c>
      <c r="K50" s="982">
        <v>52.77037999350438</v>
      </c>
      <c r="L50" s="42">
        <v>-19.147639497144155</v>
      </c>
    </row>
    <row r="51" spans="1:12" ht="12.75">
      <c r="A51" s="57"/>
      <c r="B51" s="20"/>
      <c r="C51" s="20"/>
      <c r="D51" s="20"/>
      <c r="E51" s="977" t="s">
        <v>42</v>
      </c>
      <c r="F51" s="978">
        <v>-5519.3</v>
      </c>
      <c r="G51" s="981">
        <v>-6987.3</v>
      </c>
      <c r="H51" s="978">
        <v>-6013.2</v>
      </c>
      <c r="I51" s="981">
        <v>-7539</v>
      </c>
      <c r="J51" s="980">
        <v>-5985.6</v>
      </c>
      <c r="K51" s="4">
        <v>8.948598554164471</v>
      </c>
      <c r="L51" s="42">
        <v>-0.45899022151266305</v>
      </c>
    </row>
    <row r="52" spans="1:12" ht="12.75">
      <c r="A52" s="57"/>
      <c r="B52" s="20"/>
      <c r="C52" s="20"/>
      <c r="D52" s="20" t="s">
        <v>43</v>
      </c>
      <c r="E52" s="977"/>
      <c r="F52" s="978">
        <v>189.7</v>
      </c>
      <c r="G52" s="981">
        <v>-176.8</v>
      </c>
      <c r="H52" s="978">
        <v>-563.7</v>
      </c>
      <c r="I52" s="981">
        <v>-695.1</v>
      </c>
      <c r="J52" s="980">
        <v>-21.5</v>
      </c>
      <c r="K52" s="4">
        <v>-397.1534001054297</v>
      </c>
      <c r="L52" s="42">
        <v>-96.18591449352493</v>
      </c>
    </row>
    <row r="53" spans="1:12" ht="12.75">
      <c r="A53" s="57"/>
      <c r="B53" s="20"/>
      <c r="C53" s="20" t="s">
        <v>44</v>
      </c>
      <c r="D53" s="20"/>
      <c r="E53" s="977"/>
      <c r="F53" s="978">
        <v>2115.4</v>
      </c>
      <c r="G53" s="981">
        <v>3394.6</v>
      </c>
      <c r="H53" s="978">
        <v>3926.4</v>
      </c>
      <c r="I53" s="981">
        <v>4782.2</v>
      </c>
      <c r="J53" s="980">
        <v>4457.4</v>
      </c>
      <c r="K53" s="4">
        <v>85.61028647064384</v>
      </c>
      <c r="L53" s="42">
        <v>13.523838630806834</v>
      </c>
    </row>
    <row r="54" spans="1:12" ht="12.75">
      <c r="A54" s="57"/>
      <c r="B54" s="20"/>
      <c r="C54" s="20"/>
      <c r="D54" s="20" t="s">
        <v>965</v>
      </c>
      <c r="E54" s="977"/>
      <c r="F54" s="978">
        <v>-122.3</v>
      </c>
      <c r="G54" s="981">
        <v>-116.5</v>
      </c>
      <c r="H54" s="978">
        <v>2.9</v>
      </c>
      <c r="I54" s="981">
        <v>2.4</v>
      </c>
      <c r="J54" s="980">
        <v>-6.1</v>
      </c>
      <c r="K54" s="4">
        <v>-102.37121831561733</v>
      </c>
      <c r="L54" s="42">
        <v>-310.3448275862069</v>
      </c>
    </row>
    <row r="55" spans="1:12" ht="12.75">
      <c r="A55" s="57"/>
      <c r="B55" s="20"/>
      <c r="C55" s="20"/>
      <c r="D55" s="20" t="s">
        <v>45</v>
      </c>
      <c r="E55" s="977"/>
      <c r="F55" s="978">
        <v>2237.7</v>
      </c>
      <c r="G55" s="981">
        <v>3511.1</v>
      </c>
      <c r="H55" s="978">
        <v>3923.5</v>
      </c>
      <c r="I55" s="981">
        <v>4779.8</v>
      </c>
      <c r="J55" s="980">
        <v>4463.5</v>
      </c>
      <c r="K55" s="4">
        <v>75.33628279036512</v>
      </c>
      <c r="L55" s="42">
        <v>13.763221613355423</v>
      </c>
    </row>
    <row r="56" spans="1:12" ht="12.75">
      <c r="A56" s="57"/>
      <c r="B56" s="20"/>
      <c r="C56" s="20" t="s">
        <v>46</v>
      </c>
      <c r="D56" s="20"/>
      <c r="E56" s="977"/>
      <c r="F56" s="978">
        <v>0</v>
      </c>
      <c r="G56" s="981">
        <v>0</v>
      </c>
      <c r="H56" s="978">
        <v>0</v>
      </c>
      <c r="I56" s="981">
        <v>0</v>
      </c>
      <c r="J56" s="980">
        <v>0</v>
      </c>
      <c r="K56" s="158"/>
      <c r="L56" s="157"/>
    </row>
    <row r="57" spans="1:12" ht="12.75">
      <c r="A57" s="57" t="s">
        <v>47</v>
      </c>
      <c r="B57" s="20"/>
      <c r="C57" s="20"/>
      <c r="D57" s="20"/>
      <c r="E57" s="977"/>
      <c r="F57" s="978">
        <v>13303.6</v>
      </c>
      <c r="G57" s="981">
        <v>16007</v>
      </c>
      <c r="H57" s="978">
        <v>5612.599999999991</v>
      </c>
      <c r="I57" s="981">
        <v>5583.8</v>
      </c>
      <c r="J57" s="980">
        <v>25250.8</v>
      </c>
      <c r="K57" s="4">
        <v>-57.81141946540793</v>
      </c>
      <c r="L57" s="42">
        <v>349.8948793785418</v>
      </c>
    </row>
    <row r="58" spans="1:12" ht="12.75">
      <c r="A58" s="441" t="s">
        <v>48</v>
      </c>
      <c r="B58" s="110" t="s">
        <v>49</v>
      </c>
      <c r="C58" s="110"/>
      <c r="D58" s="110"/>
      <c r="E58" s="985"/>
      <c r="F58" s="986">
        <v>9308.7</v>
      </c>
      <c r="G58" s="979">
        <v>12985.4</v>
      </c>
      <c r="H58" s="986">
        <v>5287.100000000006</v>
      </c>
      <c r="I58" s="979">
        <v>5102.7</v>
      </c>
      <c r="J58" s="987">
        <v>-909.200000000048</v>
      </c>
      <c r="K58" s="3">
        <v>-43.202595421487366</v>
      </c>
      <c r="L58" s="141">
        <v>-117.19657279037747</v>
      </c>
    </row>
    <row r="59" spans="1:12" ht="12.75">
      <c r="A59" s="442" t="s">
        <v>50</v>
      </c>
      <c r="B59" s="167"/>
      <c r="C59" s="167"/>
      <c r="D59" s="167"/>
      <c r="E59" s="988"/>
      <c r="F59" s="984">
        <v>22612.3</v>
      </c>
      <c r="G59" s="989">
        <v>28992.4</v>
      </c>
      <c r="H59" s="984">
        <v>10899.7</v>
      </c>
      <c r="I59" s="989">
        <v>10686.5</v>
      </c>
      <c r="J59" s="990">
        <v>24341.6</v>
      </c>
      <c r="K59" s="5">
        <v>-51.797473056699225</v>
      </c>
      <c r="L59" s="43">
        <v>123.32357771314804</v>
      </c>
    </row>
    <row r="60" spans="1:12" ht="12.75">
      <c r="A60" s="57" t="s">
        <v>51</v>
      </c>
      <c r="B60" s="20"/>
      <c r="C60" s="20"/>
      <c r="D60" s="20"/>
      <c r="E60" s="977"/>
      <c r="F60" s="978">
        <v>-22612.3</v>
      </c>
      <c r="G60" s="981">
        <v>-28992.4</v>
      </c>
      <c r="H60" s="978">
        <v>-10899.7</v>
      </c>
      <c r="I60" s="981">
        <v>-10686.5</v>
      </c>
      <c r="J60" s="980">
        <v>-24341.6</v>
      </c>
      <c r="K60" s="4">
        <v>-51.797473056699225</v>
      </c>
      <c r="L60" s="42">
        <v>123.32357771314804</v>
      </c>
    </row>
    <row r="61" spans="1:12" ht="12.75">
      <c r="A61" s="57"/>
      <c r="B61" s="20" t="s">
        <v>52</v>
      </c>
      <c r="C61" s="20"/>
      <c r="D61" s="20"/>
      <c r="E61" s="977"/>
      <c r="F61" s="978">
        <v>-22612.3</v>
      </c>
      <c r="G61" s="981">
        <v>-28992.3</v>
      </c>
      <c r="H61" s="978">
        <v>-12456.5</v>
      </c>
      <c r="I61" s="981">
        <v>-13410.2</v>
      </c>
      <c r="J61" s="980">
        <v>-25409.3</v>
      </c>
      <c r="K61" s="4">
        <v>-44.91272449065332</v>
      </c>
      <c r="L61" s="42">
        <v>103.9842652430458</v>
      </c>
    </row>
    <row r="62" spans="1:12" ht="12.75">
      <c r="A62" s="57"/>
      <c r="B62" s="20"/>
      <c r="C62" s="20" t="s">
        <v>965</v>
      </c>
      <c r="D62" s="20"/>
      <c r="E62" s="977"/>
      <c r="F62" s="978">
        <v>-12805.3</v>
      </c>
      <c r="G62" s="981">
        <v>-21297.1</v>
      </c>
      <c r="H62" s="978">
        <v>-10703.1</v>
      </c>
      <c r="I62" s="981">
        <v>-10963.2</v>
      </c>
      <c r="J62" s="980">
        <v>-20025.8</v>
      </c>
      <c r="K62" s="4">
        <v>-16.416639985006203</v>
      </c>
      <c r="L62" s="157">
        <v>87.10280199194625</v>
      </c>
    </row>
    <row r="63" spans="1:12" ht="12.75">
      <c r="A63" s="57"/>
      <c r="B63" s="20"/>
      <c r="C63" s="20" t="s">
        <v>45</v>
      </c>
      <c r="D63" s="20"/>
      <c r="E63" s="977"/>
      <c r="F63" s="978">
        <v>-9807</v>
      </c>
      <c r="G63" s="981">
        <v>-7695.2</v>
      </c>
      <c r="H63" s="978">
        <v>-1753.4</v>
      </c>
      <c r="I63" s="981">
        <v>-2447</v>
      </c>
      <c r="J63" s="980">
        <v>-5383.5</v>
      </c>
      <c r="K63" s="982">
        <v>-82.12093402671562</v>
      </c>
      <c r="L63" s="42">
        <v>207.03205201323144</v>
      </c>
    </row>
    <row r="64" spans="1:12" ht="12.75">
      <c r="A64" s="57"/>
      <c r="B64" s="20" t="s">
        <v>53</v>
      </c>
      <c r="C64" s="20"/>
      <c r="D64" s="20"/>
      <c r="E64" s="977"/>
      <c r="F64" s="978">
        <v>0</v>
      </c>
      <c r="G64" s="981">
        <v>-0.1</v>
      </c>
      <c r="H64" s="978">
        <v>1556.8</v>
      </c>
      <c r="I64" s="981">
        <v>2723.7</v>
      </c>
      <c r="J64" s="980">
        <v>1067.7</v>
      </c>
      <c r="K64" s="158"/>
      <c r="L64" s="157">
        <v>-31.417009249743057</v>
      </c>
    </row>
    <row r="65" spans="1:12" ht="13.5" thickBot="1">
      <c r="A65" s="991" t="s">
        <v>54</v>
      </c>
      <c r="B65" s="992"/>
      <c r="C65" s="992"/>
      <c r="D65" s="992"/>
      <c r="E65" s="992"/>
      <c r="F65" s="993">
        <v>-20496.9</v>
      </c>
      <c r="G65" s="994">
        <v>-25597.8</v>
      </c>
      <c r="H65" s="993">
        <v>-6973.3</v>
      </c>
      <c r="I65" s="994">
        <v>-5904.3</v>
      </c>
      <c r="J65" s="995">
        <v>-19884.2</v>
      </c>
      <c r="K65" s="128">
        <v>-65.9787577633691</v>
      </c>
      <c r="L65" s="55">
        <v>185.14763454892233</v>
      </c>
    </row>
  </sheetData>
  <sheetProtection/>
  <mergeCells count="8">
    <mergeCell ref="A2:L2"/>
    <mergeCell ref="A3:E3"/>
    <mergeCell ref="A4:E6"/>
    <mergeCell ref="F4:G5"/>
    <mergeCell ref="H4:I5"/>
    <mergeCell ref="J4:J5"/>
    <mergeCell ref="K4:L4"/>
    <mergeCell ref="K5:L5"/>
  </mergeCells>
  <printOptions horizontalCentered="1"/>
  <pageMargins left="0.75" right="0.75" top="0.5" bottom="0.25" header="0.5" footer="0.5"/>
  <pageSetup fitToHeight="1" fitToWidth="1" horizontalDpi="600" verticalDpi="600" orientation="portrait" scale="89" r:id="rId1"/>
</worksheet>
</file>

<file path=xl/worksheets/sheet38.xml><?xml version="1.0" encoding="utf-8"?>
<worksheet xmlns="http://schemas.openxmlformats.org/spreadsheetml/2006/main" xmlns:r="http://schemas.openxmlformats.org/officeDocument/2006/relationships">
  <dimension ref="B1:G18"/>
  <sheetViews>
    <sheetView zoomScalePageLayoutView="0" workbookViewId="0" topLeftCell="A1">
      <selection activeCell="B1" sqref="B1:G1"/>
    </sheetView>
  </sheetViews>
  <sheetFormatPr defaultColWidth="11.00390625" defaultRowHeight="12.75"/>
  <cols>
    <col min="1" max="1" width="5.00390625" style="1218" customWidth="1"/>
    <col min="2" max="2" width="15.8515625" style="1218" customWidth="1"/>
    <col min="3" max="6" width="7.8515625" style="1218" customWidth="1"/>
    <col min="7" max="8" width="7.8515625" style="1285" customWidth="1"/>
    <col min="9" max="9" width="8.140625" style="1285" customWidth="1"/>
    <col min="10" max="16384" width="11.00390625" style="1218" customWidth="1"/>
  </cols>
  <sheetData>
    <row r="1" spans="2:7" ht="12.75">
      <c r="B1" s="1569" t="s">
        <v>576</v>
      </c>
      <c r="C1" s="1569"/>
      <c r="D1" s="1569"/>
      <c r="E1" s="1569"/>
      <c r="F1" s="1569"/>
      <c r="G1" s="1569"/>
    </row>
    <row r="2" spans="2:7" ht="18.75">
      <c r="B2" s="1603" t="s">
        <v>262</v>
      </c>
      <c r="C2" s="1603"/>
      <c r="D2" s="1603"/>
      <c r="E2" s="1603"/>
      <c r="F2" s="1603"/>
      <c r="G2" s="1603"/>
    </row>
    <row r="3" spans="2:7" ht="18.75">
      <c r="B3" s="1603" t="s">
        <v>263</v>
      </c>
      <c r="C3" s="1603"/>
      <c r="D3" s="1603"/>
      <c r="E3" s="1603"/>
      <c r="F3" s="1603"/>
      <c r="G3" s="1603"/>
    </row>
    <row r="4" spans="2:7" ht="15">
      <c r="B4" s="18"/>
      <c r="C4" s="18"/>
      <c r="D4" s="1004"/>
      <c r="E4" s="105"/>
      <c r="F4" s="1306"/>
      <c r="G4" s="1306" t="s">
        <v>1126</v>
      </c>
    </row>
    <row r="5" spans="2:7" ht="12.75">
      <c r="B5" s="299" t="s">
        <v>1192</v>
      </c>
      <c r="C5" s="1307" t="s">
        <v>81</v>
      </c>
      <c r="D5" s="1308" t="s">
        <v>59</v>
      </c>
      <c r="E5" s="1309" t="s">
        <v>758</v>
      </c>
      <c r="F5" s="1309" t="s">
        <v>759</v>
      </c>
      <c r="G5" s="1309" t="s">
        <v>1217</v>
      </c>
    </row>
    <row r="6" spans="2:7" ht="15.75" customHeight="1">
      <c r="B6" s="795" t="s">
        <v>61</v>
      </c>
      <c r="C6" s="1310">
        <v>728.7</v>
      </c>
      <c r="D6" s="1311">
        <v>726.1</v>
      </c>
      <c r="E6" s="1310">
        <v>980.096</v>
      </c>
      <c r="F6" s="1310">
        <v>957.5</v>
      </c>
      <c r="G6" s="1310">
        <v>2133.8</v>
      </c>
    </row>
    <row r="7" spans="2:7" ht="15.75" customHeight="1">
      <c r="B7" s="795" t="s">
        <v>62</v>
      </c>
      <c r="C7" s="1310">
        <v>980.1</v>
      </c>
      <c r="D7" s="1311">
        <v>1117.4</v>
      </c>
      <c r="E7" s="1310">
        <v>977.561</v>
      </c>
      <c r="F7" s="1310">
        <v>1207.954</v>
      </c>
      <c r="G7" s="1310">
        <v>1655.209</v>
      </c>
    </row>
    <row r="8" spans="2:7" ht="15.75" customHeight="1">
      <c r="B8" s="795" t="s">
        <v>63</v>
      </c>
      <c r="C8" s="1310">
        <v>1114.2</v>
      </c>
      <c r="D8" s="1311">
        <v>1316.8</v>
      </c>
      <c r="E8" s="1310">
        <v>907.879</v>
      </c>
      <c r="F8" s="1310">
        <v>865.719</v>
      </c>
      <c r="G8" s="1312">
        <v>2411.6</v>
      </c>
    </row>
    <row r="9" spans="2:7" ht="15.75" customHeight="1">
      <c r="B9" s="795" t="s">
        <v>64</v>
      </c>
      <c r="C9" s="1310">
        <v>1019.2</v>
      </c>
      <c r="D9" s="1311">
        <v>1186.5</v>
      </c>
      <c r="E9" s="1310">
        <v>1103.189</v>
      </c>
      <c r="F9" s="1312">
        <v>1188.259</v>
      </c>
      <c r="G9" s="1312">
        <v>2065.7</v>
      </c>
    </row>
    <row r="10" spans="2:7" ht="15.75" customHeight="1">
      <c r="B10" s="795" t="s">
        <v>65</v>
      </c>
      <c r="C10" s="1310">
        <v>1354.5</v>
      </c>
      <c r="D10" s="1311">
        <v>1205.8</v>
      </c>
      <c r="E10" s="1310">
        <v>1583.675</v>
      </c>
      <c r="F10" s="1312">
        <v>1661.361</v>
      </c>
      <c r="G10" s="1312">
        <v>2859.9</v>
      </c>
    </row>
    <row r="11" spans="2:7" ht="15.75" customHeight="1">
      <c r="B11" s="795" t="s">
        <v>66</v>
      </c>
      <c r="C11" s="1310">
        <v>996.9</v>
      </c>
      <c r="D11" s="1311">
        <v>1394.9</v>
      </c>
      <c r="E11" s="1310">
        <v>1156.237</v>
      </c>
      <c r="F11" s="1312">
        <v>1643.985</v>
      </c>
      <c r="G11" s="1312">
        <v>3805.5</v>
      </c>
    </row>
    <row r="12" spans="2:7" ht="15.75" customHeight="1">
      <c r="B12" s="795" t="s">
        <v>67</v>
      </c>
      <c r="C12" s="1310">
        <v>1503.6</v>
      </c>
      <c r="D12" s="1311">
        <v>1154.4</v>
      </c>
      <c r="E12" s="1310">
        <v>603.806</v>
      </c>
      <c r="F12" s="1310">
        <v>716.981</v>
      </c>
      <c r="G12" s="1310">
        <v>2962.1</v>
      </c>
    </row>
    <row r="13" spans="2:7" ht="15.75" customHeight="1">
      <c r="B13" s="795" t="s">
        <v>68</v>
      </c>
      <c r="C13" s="1310">
        <v>1717.9</v>
      </c>
      <c r="D13" s="1311">
        <v>1107.8</v>
      </c>
      <c r="E13" s="1312">
        <v>603.011</v>
      </c>
      <c r="F13" s="1312">
        <v>1428.479</v>
      </c>
      <c r="G13" s="1312">
        <v>1963.1</v>
      </c>
    </row>
    <row r="14" spans="2:7" ht="15.75" customHeight="1">
      <c r="B14" s="795" t="s">
        <v>69</v>
      </c>
      <c r="C14" s="1310">
        <v>2060.5</v>
      </c>
      <c r="D14" s="1311">
        <v>1567.2</v>
      </c>
      <c r="E14" s="1312">
        <v>1398.554</v>
      </c>
      <c r="F14" s="1312">
        <v>2052.853</v>
      </c>
      <c r="G14" s="1312">
        <v>3442.1</v>
      </c>
    </row>
    <row r="15" spans="2:7" ht="15.75" customHeight="1">
      <c r="B15" s="795" t="s">
        <v>1108</v>
      </c>
      <c r="C15" s="1310">
        <v>1309.9</v>
      </c>
      <c r="D15" s="1311">
        <v>1830.8</v>
      </c>
      <c r="E15" s="1312">
        <v>916.412</v>
      </c>
      <c r="F15" s="1312">
        <v>2714.843</v>
      </c>
      <c r="G15" s="1312">
        <v>3420.2</v>
      </c>
    </row>
    <row r="16" spans="2:7" ht="15.75" customHeight="1">
      <c r="B16" s="795" t="s">
        <v>1109</v>
      </c>
      <c r="C16" s="1310">
        <v>1455.4</v>
      </c>
      <c r="D16" s="1311">
        <v>1825.2</v>
      </c>
      <c r="E16" s="1312">
        <v>1181.457</v>
      </c>
      <c r="F16" s="1312">
        <v>1711.2</v>
      </c>
      <c r="G16" s="1312"/>
    </row>
    <row r="17" spans="2:7" ht="15.75" customHeight="1">
      <c r="B17" s="796" t="s">
        <v>1110</v>
      </c>
      <c r="C17" s="1313">
        <v>1016</v>
      </c>
      <c r="D17" s="1314">
        <v>1900.2</v>
      </c>
      <c r="E17" s="1315">
        <v>1394</v>
      </c>
      <c r="F17" s="1312">
        <v>1571.796</v>
      </c>
      <c r="G17" s="1312"/>
    </row>
    <row r="18" spans="2:7" ht="15.75" customHeight="1">
      <c r="B18" s="1316" t="s">
        <v>1113</v>
      </c>
      <c r="C18" s="1317">
        <v>15256.9</v>
      </c>
      <c r="D18" s="1318">
        <f>SUM(D6:D17)</f>
        <v>16333.1</v>
      </c>
      <c r="E18" s="1318">
        <f>SUM(E6:E17)</f>
        <v>12805.877000000002</v>
      </c>
      <c r="F18" s="1319">
        <f>SUM(F6:F17)</f>
        <v>17720.93</v>
      </c>
      <c r="G18" s="1319">
        <f>SUM(G6:G17)</f>
        <v>26719.209</v>
      </c>
    </row>
  </sheetData>
  <sheetProtection/>
  <mergeCells count="3">
    <mergeCell ref="B1:G1"/>
    <mergeCell ref="B2:G2"/>
    <mergeCell ref="B3:G3"/>
  </mergeCells>
  <printOptions horizontalCentered="1"/>
  <pageMargins left="0.75" right="0.7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1">
      <selection activeCell="F10" sqref="F10"/>
    </sheetView>
  </sheetViews>
  <sheetFormatPr defaultColWidth="9.140625" defaultRowHeight="12.75"/>
  <cols>
    <col min="1" max="1" width="4.140625" style="18" customWidth="1"/>
    <col min="2" max="2" width="27.8515625" style="18" customWidth="1"/>
    <col min="3" max="3" width="10.57421875" style="18" customWidth="1"/>
    <col min="4" max="4" width="10.140625" style="18" customWidth="1"/>
    <col min="5" max="5" width="10.421875" style="18" customWidth="1"/>
    <col min="6" max="6" width="10.00390625" style="18" customWidth="1"/>
    <col min="7" max="7" width="10.57421875" style="18" customWidth="1"/>
    <col min="8" max="8" width="10.421875" style="18" customWidth="1"/>
    <col min="9" max="9" width="8.8515625" style="18" customWidth="1"/>
    <col min="10" max="16384" width="9.140625" style="18" customWidth="1"/>
  </cols>
  <sheetData>
    <row r="1" ht="12.75">
      <c r="E1" s="106" t="s">
        <v>577</v>
      </c>
    </row>
    <row r="2" spans="1:10" ht="15.75">
      <c r="A2" s="1790" t="s">
        <v>754</v>
      </c>
      <c r="B2" s="1791"/>
      <c r="C2" s="1791"/>
      <c r="D2" s="1791"/>
      <c r="E2" s="1791"/>
      <c r="F2" s="1791"/>
      <c r="G2" s="1791"/>
      <c r="H2" s="1791"/>
      <c r="I2" s="1791"/>
      <c r="J2" s="1791"/>
    </row>
    <row r="4" spans="1:10" ht="13.5" thickBot="1">
      <c r="A4" s="1792" t="s">
        <v>785</v>
      </c>
      <c r="B4" s="1793"/>
      <c r="C4" s="1793"/>
      <c r="D4" s="1793"/>
      <c r="E4" s="1793"/>
      <c r="F4" s="1793"/>
      <c r="G4" s="1793"/>
      <c r="H4" s="1793"/>
      <c r="I4" s="1793"/>
      <c r="J4" s="1793"/>
    </row>
    <row r="5" spans="1:10" ht="12.75">
      <c r="A5" s="651"/>
      <c r="B5" s="645"/>
      <c r="C5" s="1551">
        <v>2005</v>
      </c>
      <c r="D5" s="1552">
        <v>2006</v>
      </c>
      <c r="E5" s="1552">
        <v>2006</v>
      </c>
      <c r="F5" s="1552">
        <v>2007</v>
      </c>
      <c r="G5" s="1552">
        <v>2007</v>
      </c>
      <c r="H5" s="1553">
        <v>2008</v>
      </c>
      <c r="I5" s="665" t="s">
        <v>1112</v>
      </c>
      <c r="J5" s="652"/>
    </row>
    <row r="6" spans="1:10" ht="12.75">
      <c r="A6" s="653"/>
      <c r="B6" s="662"/>
      <c r="C6" s="667" t="s">
        <v>1018</v>
      </c>
      <c r="D6" s="668" t="s">
        <v>341</v>
      </c>
      <c r="E6" s="668" t="s">
        <v>1018</v>
      </c>
      <c r="F6" s="668" t="s">
        <v>341</v>
      </c>
      <c r="G6" s="668" t="s">
        <v>1018</v>
      </c>
      <c r="H6" s="669" t="s">
        <v>341</v>
      </c>
      <c r="I6" s="666" t="s">
        <v>342</v>
      </c>
      <c r="J6" s="654"/>
    </row>
    <row r="7" spans="1:10" ht="12.75">
      <c r="A7" s="653"/>
      <c r="B7" s="662"/>
      <c r="C7" s="667"/>
      <c r="D7" s="668"/>
      <c r="E7" s="668"/>
      <c r="F7" s="668"/>
      <c r="G7" s="668"/>
      <c r="H7" s="669"/>
      <c r="I7" s="674" t="s">
        <v>759</v>
      </c>
      <c r="J7" s="673" t="s">
        <v>1217</v>
      </c>
    </row>
    <row r="8" spans="1:10" ht="12.75">
      <c r="A8" s="441"/>
      <c r="B8" s="110"/>
      <c r="C8" s="670"/>
      <c r="D8" s="671"/>
      <c r="E8" s="671"/>
      <c r="F8" s="671"/>
      <c r="G8" s="671"/>
      <c r="H8" s="672"/>
      <c r="I8" s="670"/>
      <c r="J8" s="365"/>
    </row>
    <row r="9" spans="1:10" ht="12.75">
      <c r="A9" s="655" t="s">
        <v>965</v>
      </c>
      <c r="B9" s="663"/>
      <c r="C9" s="682">
        <v>104423.7</v>
      </c>
      <c r="D9" s="683">
        <v>121525</v>
      </c>
      <c r="E9" s="683">
        <v>131967.6</v>
      </c>
      <c r="F9" s="683">
        <v>129729.4</v>
      </c>
      <c r="G9" s="683">
        <v>129626.4</v>
      </c>
      <c r="H9" s="684">
        <v>156069.1</v>
      </c>
      <c r="I9" s="907">
        <v>-1.6960223570027892</v>
      </c>
      <c r="J9" s="908">
        <v>20.399162516277556</v>
      </c>
    </row>
    <row r="10" spans="1:10" ht="12.75">
      <c r="A10" s="57"/>
      <c r="B10" s="20" t="s">
        <v>1171</v>
      </c>
      <c r="C10" s="685">
        <v>100823.6</v>
      </c>
      <c r="D10" s="686">
        <v>114795.8924</v>
      </c>
      <c r="E10" s="686">
        <v>124147.19600000001</v>
      </c>
      <c r="F10" s="686">
        <v>125436.05799999999</v>
      </c>
      <c r="G10" s="686">
        <v>123755.264</v>
      </c>
      <c r="H10" s="687">
        <v>146225.699</v>
      </c>
      <c r="I10" s="909">
        <v>1.0381724610195562</v>
      </c>
      <c r="J10" s="910">
        <v>18.15715491504264</v>
      </c>
    </row>
    <row r="11" spans="1:10" ht="12.75">
      <c r="A11" s="57"/>
      <c r="B11" s="109" t="s">
        <v>1172</v>
      </c>
      <c r="C11" s="685">
        <v>3600.1</v>
      </c>
      <c r="D11" s="686">
        <v>6729.1076</v>
      </c>
      <c r="E11" s="686">
        <v>7820.4039999999995</v>
      </c>
      <c r="F11" s="686">
        <v>4293.342</v>
      </c>
      <c r="G11" s="686">
        <v>5871.136</v>
      </c>
      <c r="H11" s="687">
        <v>9843.401</v>
      </c>
      <c r="I11" s="909">
        <v>-45.10076461522959</v>
      </c>
      <c r="J11" s="910">
        <v>67.65751977130148</v>
      </c>
    </row>
    <row r="12" spans="1:10" ht="12.75">
      <c r="A12" s="442"/>
      <c r="B12" s="167"/>
      <c r="C12" s="688"/>
      <c r="D12" s="689"/>
      <c r="E12" s="689"/>
      <c r="F12" s="689"/>
      <c r="G12" s="689"/>
      <c r="H12" s="690"/>
      <c r="I12" s="911"/>
      <c r="J12" s="912"/>
    </row>
    <row r="13" spans="1:10" ht="12.75">
      <c r="A13" s="441"/>
      <c r="B13" s="110"/>
      <c r="C13" s="691"/>
      <c r="D13" s="692"/>
      <c r="E13" s="692"/>
      <c r="F13" s="692"/>
      <c r="G13" s="692"/>
      <c r="H13" s="693"/>
      <c r="I13" s="909"/>
      <c r="J13" s="910"/>
    </row>
    <row r="14" spans="1:10" ht="12.75">
      <c r="A14" s="655" t="s">
        <v>1173</v>
      </c>
      <c r="B14" s="20"/>
      <c r="C14" s="694">
        <v>25472.7</v>
      </c>
      <c r="D14" s="695">
        <v>35109.9</v>
      </c>
      <c r="E14" s="695">
        <v>33065.4</v>
      </c>
      <c r="F14" s="695">
        <v>34821.3</v>
      </c>
      <c r="G14" s="695">
        <v>35499.6</v>
      </c>
      <c r="H14" s="696">
        <v>40959.9</v>
      </c>
      <c r="I14" s="907">
        <v>5.310384873614083</v>
      </c>
      <c r="J14" s="908">
        <v>15.381300070986725</v>
      </c>
    </row>
    <row r="15" spans="1:10" ht="12.75">
      <c r="A15" s="57"/>
      <c r="B15" s="20" t="s">
        <v>1171</v>
      </c>
      <c r="C15" s="685">
        <v>23154.9</v>
      </c>
      <c r="D15" s="686">
        <v>32623.8</v>
      </c>
      <c r="E15" s="686">
        <v>31790.7</v>
      </c>
      <c r="F15" s="686">
        <v>32621.3</v>
      </c>
      <c r="G15" s="686">
        <v>31681</v>
      </c>
      <c r="H15" s="687">
        <v>38692.7</v>
      </c>
      <c r="I15" s="909">
        <v>2.6127137810743335</v>
      </c>
      <c r="J15" s="910">
        <v>22.132192796944565</v>
      </c>
    </row>
    <row r="16" spans="1:10" ht="12.75">
      <c r="A16" s="57"/>
      <c r="B16" s="109" t="s">
        <v>1172</v>
      </c>
      <c r="C16" s="685">
        <v>2317.8</v>
      </c>
      <c r="D16" s="686">
        <v>2486.1</v>
      </c>
      <c r="E16" s="686">
        <v>1274.7</v>
      </c>
      <c r="F16" s="686">
        <v>2200</v>
      </c>
      <c r="G16" s="686">
        <v>3818.6</v>
      </c>
      <c r="H16" s="687">
        <v>2267.2</v>
      </c>
      <c r="I16" s="909">
        <v>72.58962893229779</v>
      </c>
      <c r="J16" s="910">
        <v>-40.62745508825224</v>
      </c>
    </row>
    <row r="17" spans="1:10" ht="12.75">
      <c r="A17" s="442"/>
      <c r="B17" s="167"/>
      <c r="C17" s="697"/>
      <c r="D17" s="698"/>
      <c r="E17" s="698"/>
      <c r="F17" s="698"/>
      <c r="G17" s="698"/>
      <c r="H17" s="699"/>
      <c r="I17" s="911"/>
      <c r="J17" s="912"/>
    </row>
    <row r="18" spans="1:10" ht="12.75">
      <c r="A18" s="57"/>
      <c r="B18" s="20"/>
      <c r="C18" s="685"/>
      <c r="D18" s="686"/>
      <c r="E18" s="686"/>
      <c r="F18" s="686"/>
      <c r="G18" s="686"/>
      <c r="H18" s="687"/>
      <c r="I18" s="909"/>
      <c r="J18" s="910"/>
    </row>
    <row r="19" spans="1:10" ht="12.75">
      <c r="A19" s="655" t="s">
        <v>1174</v>
      </c>
      <c r="B19" s="663"/>
      <c r="C19" s="694">
        <v>129896.4</v>
      </c>
      <c r="D19" s="695">
        <v>156634.9</v>
      </c>
      <c r="E19" s="695">
        <v>165033</v>
      </c>
      <c r="F19" s="695">
        <v>164550.7</v>
      </c>
      <c r="G19" s="695">
        <v>165126</v>
      </c>
      <c r="H19" s="696">
        <v>197029</v>
      </c>
      <c r="I19" s="907">
        <v>-0.292244581386754</v>
      </c>
      <c r="J19" s="908">
        <v>19.320397756864452</v>
      </c>
    </row>
    <row r="20" spans="1:10" ht="12.75">
      <c r="A20" s="57"/>
      <c r="B20" s="20"/>
      <c r="C20" s="685"/>
      <c r="D20" s="686"/>
      <c r="E20" s="686"/>
      <c r="F20" s="686"/>
      <c r="G20" s="686"/>
      <c r="H20" s="687"/>
      <c r="I20" s="909"/>
      <c r="J20" s="910"/>
    </row>
    <row r="21" spans="1:10" ht="12.75">
      <c r="A21" s="57"/>
      <c r="B21" s="20" t="s">
        <v>1171</v>
      </c>
      <c r="C21" s="685">
        <v>123978.5</v>
      </c>
      <c r="D21" s="686">
        <v>147419.6924</v>
      </c>
      <c r="E21" s="686">
        <v>155937.896</v>
      </c>
      <c r="F21" s="686">
        <v>158057.35799999998</v>
      </c>
      <c r="G21" s="686">
        <v>155436.264</v>
      </c>
      <c r="H21" s="687">
        <v>184918.399</v>
      </c>
      <c r="I21" s="909">
        <v>1.3591705764710156</v>
      </c>
      <c r="J21" s="910">
        <v>18.96734664183643</v>
      </c>
    </row>
    <row r="22" spans="1:10" ht="12.75">
      <c r="A22" s="57"/>
      <c r="B22" s="440" t="s">
        <v>1175</v>
      </c>
      <c r="C22" s="685">
        <v>95.44413855965216</v>
      </c>
      <c r="D22" s="686">
        <v>94.11675967488728</v>
      </c>
      <c r="E22" s="686">
        <v>94.48891797398097</v>
      </c>
      <c r="F22" s="686">
        <v>96.05389585094441</v>
      </c>
      <c r="G22" s="686">
        <v>94.13191381127139</v>
      </c>
      <c r="H22" s="687">
        <v>93.85339163270382</v>
      </c>
      <c r="I22" s="909"/>
      <c r="J22" s="910"/>
    </row>
    <row r="23" spans="1:10" ht="12.75">
      <c r="A23" s="57"/>
      <c r="B23" s="109" t="s">
        <v>1172</v>
      </c>
      <c r="C23" s="685">
        <v>5917.9</v>
      </c>
      <c r="D23" s="686">
        <v>9215.2076</v>
      </c>
      <c r="E23" s="686">
        <v>9095.104</v>
      </c>
      <c r="F23" s="686">
        <v>6493.342</v>
      </c>
      <c r="G23" s="686">
        <v>9689.736</v>
      </c>
      <c r="H23" s="687">
        <v>12110.600999999999</v>
      </c>
      <c r="I23" s="909">
        <v>-28.606181963394803</v>
      </c>
      <c r="J23" s="910">
        <v>24.98380760838063</v>
      </c>
    </row>
    <row r="24" spans="1:10" ht="12.75">
      <c r="A24" s="442"/>
      <c r="B24" s="107" t="s">
        <v>1175</v>
      </c>
      <c r="C24" s="688">
        <v>4.555861440347847</v>
      </c>
      <c r="D24" s="689">
        <v>5.88324032511273</v>
      </c>
      <c r="E24" s="689">
        <v>5.5110820260190385</v>
      </c>
      <c r="F24" s="689">
        <v>3.94610414905558</v>
      </c>
      <c r="G24" s="689">
        <v>5.868086188728608</v>
      </c>
      <c r="H24" s="690">
        <v>6.146608367296184</v>
      </c>
      <c r="I24" s="909"/>
      <c r="J24" s="910"/>
    </row>
    <row r="25" spans="1:10" ht="12.75">
      <c r="A25" s="656" t="s">
        <v>1176</v>
      </c>
      <c r="B25" s="664"/>
      <c r="C25" s="700"/>
      <c r="D25" s="701"/>
      <c r="E25" s="701"/>
      <c r="F25" s="701"/>
      <c r="G25" s="701"/>
      <c r="H25" s="702"/>
      <c r="I25" s="913"/>
      <c r="J25" s="914"/>
    </row>
    <row r="26" spans="1:10" ht="12.75">
      <c r="A26" s="657"/>
      <c r="B26" s="440" t="s">
        <v>1177</v>
      </c>
      <c r="C26" s="685">
        <v>10.428308410314596</v>
      </c>
      <c r="D26" s="686">
        <v>11.255709239122623</v>
      </c>
      <c r="E26" s="686">
        <v>11.395975263018881</v>
      </c>
      <c r="F26" s="686">
        <v>10.702011228121293</v>
      </c>
      <c r="G26" s="686">
        <v>10.33605134453922</v>
      </c>
      <c r="H26" s="687">
        <v>10.592865867820493</v>
      </c>
      <c r="I26" s="909"/>
      <c r="J26" s="910"/>
    </row>
    <row r="27" spans="1:10" ht="12.75">
      <c r="A27" s="658"/>
      <c r="B27" s="107" t="s">
        <v>1178</v>
      </c>
      <c r="C27" s="688">
        <v>8.781248574021587</v>
      </c>
      <c r="D27" s="689">
        <v>9.47390418125843</v>
      </c>
      <c r="E27" s="689">
        <v>9.563974785131283</v>
      </c>
      <c r="F27" s="689">
        <v>8.800509790960035</v>
      </c>
      <c r="G27" s="689">
        <v>8.53492989899425</v>
      </c>
      <c r="H27" s="703">
        <v>8.6</v>
      </c>
      <c r="I27" s="911"/>
      <c r="J27" s="912"/>
    </row>
    <row r="28" spans="1:10" ht="12.75">
      <c r="A28" s="659" t="s">
        <v>1179</v>
      </c>
      <c r="B28" s="110"/>
      <c r="C28" s="685">
        <v>129896.4</v>
      </c>
      <c r="D28" s="686">
        <v>156634.9</v>
      </c>
      <c r="E28" s="686">
        <v>165033</v>
      </c>
      <c r="F28" s="686">
        <v>164550.7</v>
      </c>
      <c r="G28" s="686">
        <v>165126</v>
      </c>
      <c r="H28" s="687">
        <v>197029</v>
      </c>
      <c r="I28" s="909">
        <v>-0.292244581386754</v>
      </c>
      <c r="J28" s="910">
        <v>19.320397756864452</v>
      </c>
    </row>
    <row r="29" spans="1:10" ht="12.75">
      <c r="A29" s="660" t="s">
        <v>1180</v>
      </c>
      <c r="B29" s="20"/>
      <c r="C29" s="685">
        <v>1020.5</v>
      </c>
      <c r="D29" s="686">
        <v>1055.5</v>
      </c>
      <c r="E29" s="686">
        <v>1068.7</v>
      </c>
      <c r="F29" s="686">
        <v>597.1</v>
      </c>
      <c r="G29" s="686">
        <v>587.5</v>
      </c>
      <c r="H29" s="687">
        <v>620.6</v>
      </c>
      <c r="I29" s="909">
        <v>-44.12838027510059</v>
      </c>
      <c r="J29" s="910">
        <v>5.634042553191492</v>
      </c>
    </row>
    <row r="30" spans="1:10" ht="12.75">
      <c r="A30" s="660" t="s">
        <v>1181</v>
      </c>
      <c r="B30" s="20"/>
      <c r="C30" s="685">
        <v>130916.9</v>
      </c>
      <c r="D30" s="686">
        <v>157690.4</v>
      </c>
      <c r="E30" s="686">
        <v>166101.7</v>
      </c>
      <c r="F30" s="686">
        <v>165147.8</v>
      </c>
      <c r="G30" s="686">
        <v>165713.5</v>
      </c>
      <c r="H30" s="687">
        <v>197649.6</v>
      </c>
      <c r="I30" s="909">
        <v>-0.5742867171136794</v>
      </c>
      <c r="J30" s="910">
        <v>19.27187585803209</v>
      </c>
    </row>
    <row r="31" spans="1:10" ht="12.75">
      <c r="A31" s="660" t="s">
        <v>1182</v>
      </c>
      <c r="B31" s="20"/>
      <c r="C31" s="685">
        <v>23174.8</v>
      </c>
      <c r="D31" s="686">
        <v>25370.7</v>
      </c>
      <c r="E31" s="686">
        <v>26662.5</v>
      </c>
      <c r="F31" s="686">
        <v>31892.4</v>
      </c>
      <c r="G31" s="686">
        <v>33804</v>
      </c>
      <c r="H31" s="687">
        <v>39783.3</v>
      </c>
      <c r="I31" s="909">
        <v>19.615189873417734</v>
      </c>
      <c r="J31" s="910">
        <v>17.68814341498046</v>
      </c>
    </row>
    <row r="32" spans="1:10" ht="12.75">
      <c r="A32" s="660" t="s">
        <v>1183</v>
      </c>
      <c r="B32" s="20"/>
      <c r="C32" s="685">
        <v>107742.1</v>
      </c>
      <c r="D32" s="686">
        <v>132319.7</v>
      </c>
      <c r="E32" s="686">
        <v>139439.2</v>
      </c>
      <c r="F32" s="686">
        <v>133255.4</v>
      </c>
      <c r="G32" s="686">
        <v>131909.5</v>
      </c>
      <c r="H32" s="687">
        <v>157866.3</v>
      </c>
      <c r="I32" s="909">
        <v>-4.434764399107294</v>
      </c>
      <c r="J32" s="910">
        <v>19.677733597655987</v>
      </c>
    </row>
    <row r="33" spans="1:10" ht="12.75">
      <c r="A33" s="660" t="s">
        <v>1184</v>
      </c>
      <c r="B33" s="20"/>
      <c r="C33" s="685">
        <v>1062.500000000029</v>
      </c>
      <c r="D33" s="686">
        <v>-24577.6</v>
      </c>
      <c r="E33" s="686">
        <v>-31697.1</v>
      </c>
      <c r="F33" s="686">
        <v>6183.8000000000175</v>
      </c>
      <c r="G33" s="686">
        <v>7529.700000000012</v>
      </c>
      <c r="H33" s="687">
        <v>-25956.8</v>
      </c>
      <c r="I33" s="909" t="s">
        <v>1395</v>
      </c>
      <c r="J33" s="910" t="s">
        <v>1395</v>
      </c>
    </row>
    <row r="34" spans="1:10" ht="12.75">
      <c r="A34" s="660" t="s">
        <v>1185</v>
      </c>
      <c r="B34" s="20"/>
      <c r="C34" s="685">
        <v>-6804.8</v>
      </c>
      <c r="D34" s="686">
        <v>4080.78</v>
      </c>
      <c r="E34" s="686">
        <v>6099.38</v>
      </c>
      <c r="F34" s="686">
        <v>-13157.08</v>
      </c>
      <c r="G34" s="686">
        <v>-13433.95</v>
      </c>
      <c r="H34" s="687">
        <v>6072.65</v>
      </c>
      <c r="I34" s="909" t="s">
        <v>1395</v>
      </c>
      <c r="J34" s="910" t="s">
        <v>1395</v>
      </c>
    </row>
    <row r="35" spans="1:10" ht="13.5" thickBot="1">
      <c r="A35" s="661" t="s">
        <v>1186</v>
      </c>
      <c r="B35" s="118"/>
      <c r="C35" s="704">
        <v>-5742.299999999971</v>
      </c>
      <c r="D35" s="705">
        <v>-20496.82</v>
      </c>
      <c r="E35" s="705">
        <v>-25597.72</v>
      </c>
      <c r="F35" s="705">
        <v>-6973.2799999999825</v>
      </c>
      <c r="G35" s="705">
        <v>-5904.249999999989</v>
      </c>
      <c r="H35" s="706">
        <v>-19884.15</v>
      </c>
      <c r="I35" s="915" t="s">
        <v>1395</v>
      </c>
      <c r="J35" s="916" t="s">
        <v>1395</v>
      </c>
    </row>
    <row r="36" spans="1:8" ht="12.75">
      <c r="A36" s="108" t="s">
        <v>1187</v>
      </c>
      <c r="B36" s="820"/>
      <c r="C36" s="820"/>
      <c r="D36" s="820"/>
      <c r="E36" s="820"/>
      <c r="F36" s="820"/>
      <c r="G36" s="820"/>
      <c r="H36" s="820"/>
    </row>
    <row r="37" spans="1:8" ht="12.75">
      <c r="A37" s="108" t="s">
        <v>1288</v>
      </c>
      <c r="B37" s="820"/>
      <c r="C37" s="820"/>
      <c r="D37" s="820"/>
      <c r="E37" s="820"/>
      <c r="F37" s="820"/>
      <c r="G37" s="820"/>
      <c r="H37" s="820"/>
    </row>
    <row r="38" spans="1:8" ht="12.75">
      <c r="A38" s="109" t="s">
        <v>1289</v>
      </c>
      <c r="B38" s="820"/>
      <c r="C38" s="820"/>
      <c r="D38" s="820"/>
      <c r="E38" s="820"/>
      <c r="F38" s="820"/>
      <c r="G38" s="820"/>
      <c r="H38" s="820"/>
    </row>
    <row r="39" spans="2:9" ht="12.75">
      <c r="B39" s="820" t="s">
        <v>1188</v>
      </c>
      <c r="C39" s="1428">
        <v>70.35</v>
      </c>
      <c r="D39" s="1428">
        <v>72.19</v>
      </c>
      <c r="E39" s="1428">
        <v>74.1</v>
      </c>
      <c r="F39" s="1428">
        <v>65.7</v>
      </c>
      <c r="G39" s="1428">
        <v>64.85</v>
      </c>
      <c r="H39" s="1428">
        <v>67</v>
      </c>
      <c r="I39" s="820"/>
    </row>
  </sheetData>
  <sheetProtection/>
  <mergeCells count="2">
    <mergeCell ref="A2:J2"/>
    <mergeCell ref="A4:J4"/>
  </mergeCells>
  <printOptions horizontalCentered="1"/>
  <pageMargins left="0.75" right="0.75" top="0.64" bottom="0.39" header="0.5" footer="0.29"/>
  <pageSetup fitToHeight="1"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L26"/>
  <sheetViews>
    <sheetView zoomScalePageLayoutView="0" workbookViewId="0" topLeftCell="B1">
      <selection activeCell="C27" sqref="C27"/>
    </sheetView>
  </sheetViews>
  <sheetFormatPr defaultColWidth="8.140625" defaultRowHeight="12.75"/>
  <cols>
    <col min="1" max="1" width="4.57421875" style="18" customWidth="1"/>
    <col min="2" max="2" width="24.140625" style="18" customWidth="1"/>
    <col min="3" max="3" width="12.00390625" style="18" customWidth="1"/>
    <col min="4" max="4" width="11.7109375" style="18" customWidth="1"/>
    <col min="5" max="5" width="12.140625" style="18" customWidth="1"/>
    <col min="6" max="6" width="11.28125" style="18" customWidth="1"/>
    <col min="7" max="7" width="7.8515625" style="18" customWidth="1"/>
    <col min="8" max="8" width="2.421875" style="18" customWidth="1"/>
    <col min="9" max="9" width="7.57421875" style="18" customWidth="1"/>
    <col min="10" max="10" width="8.28125" style="18" customWidth="1"/>
    <col min="11" max="11" width="2.28125" style="18" customWidth="1"/>
    <col min="12" max="12" width="7.7109375" style="18" customWidth="1"/>
    <col min="13" max="16384" width="8.140625" style="18" customWidth="1"/>
  </cols>
  <sheetData>
    <row r="1" spans="1:12" s="78" customFormat="1" ht="12.75">
      <c r="A1" s="18"/>
      <c r="B1" s="1569" t="s">
        <v>857</v>
      </c>
      <c r="C1" s="1569"/>
      <c r="D1" s="1569"/>
      <c r="E1" s="1569"/>
      <c r="F1" s="1569"/>
      <c r="G1" s="1569"/>
      <c r="H1" s="1569"/>
      <c r="I1" s="1569"/>
      <c r="J1" s="1569"/>
      <c r="K1" s="1569"/>
      <c r="L1" s="1569"/>
    </row>
    <row r="2" spans="1:12" ht="15.75">
      <c r="A2" s="18"/>
      <c r="B2" s="1570" t="s">
        <v>1359</v>
      </c>
      <c r="C2" s="1570"/>
      <c r="D2" s="1570"/>
      <c r="E2" s="1570"/>
      <c r="F2" s="1570"/>
      <c r="G2" s="1570"/>
      <c r="H2" s="1570"/>
      <c r="I2" s="1570"/>
      <c r="J2" s="1570"/>
      <c r="K2" s="1570"/>
      <c r="L2" s="1570"/>
    </row>
    <row r="3" ht="12.75">
      <c r="L3" s="105" t="s">
        <v>785</v>
      </c>
    </row>
    <row r="4" spans="2:12" ht="12.75" customHeight="1">
      <c r="B4" s="1577" t="s">
        <v>1050</v>
      </c>
      <c r="C4" s="1565">
        <v>2006</v>
      </c>
      <c r="D4" s="1565">
        <v>2007</v>
      </c>
      <c r="E4" s="1565">
        <v>2007</v>
      </c>
      <c r="F4" s="1565">
        <v>2008</v>
      </c>
      <c r="G4" s="1571" t="str">
        <f>MS!F4</f>
        <v> Changes in the First Ten Months of </v>
      </c>
      <c r="H4" s="1572"/>
      <c r="I4" s="1572"/>
      <c r="J4" s="1572"/>
      <c r="K4" s="1572"/>
      <c r="L4" s="1573"/>
    </row>
    <row r="5" spans="2:12" ht="12.75">
      <c r="B5" s="1578"/>
      <c r="C5" s="1566"/>
      <c r="D5" s="1566"/>
      <c r="E5" s="1566"/>
      <c r="F5" s="1566"/>
      <c r="G5" s="1574" t="s">
        <v>759</v>
      </c>
      <c r="H5" s="1575"/>
      <c r="I5" s="1576"/>
      <c r="J5" s="1574" t="s">
        <v>1217</v>
      </c>
      <c r="K5" s="1575"/>
      <c r="L5" s="1576"/>
    </row>
    <row r="6" spans="2:12" ht="17.25" customHeight="1">
      <c r="B6" s="1579"/>
      <c r="C6" s="815" t="s">
        <v>1203</v>
      </c>
      <c r="D6" s="815" t="s">
        <v>341</v>
      </c>
      <c r="E6" s="815" t="s">
        <v>1203</v>
      </c>
      <c r="F6" s="815" t="s">
        <v>341</v>
      </c>
      <c r="G6" s="1567" t="s">
        <v>763</v>
      </c>
      <c r="H6" s="1568"/>
      <c r="I6" s="816" t="s">
        <v>1345</v>
      </c>
      <c r="J6" s="1567" t="s">
        <v>763</v>
      </c>
      <c r="K6" s="1568"/>
      <c r="L6" s="816" t="s">
        <v>1345</v>
      </c>
    </row>
    <row r="7" spans="2:12" s="106" customFormat="1" ht="15" customHeight="1">
      <c r="B7" s="794" t="s">
        <v>1346</v>
      </c>
      <c r="C7" s="917">
        <v>131469.6197341406</v>
      </c>
      <c r="D7" s="917">
        <v>127453.49142928</v>
      </c>
      <c r="E7" s="917">
        <v>126285.51683242922</v>
      </c>
      <c r="F7" s="917">
        <v>151245.643548873</v>
      </c>
      <c r="G7" s="799">
        <v>9143.451695139387</v>
      </c>
      <c r="H7" s="800" t="s">
        <v>347</v>
      </c>
      <c r="I7" s="801">
        <v>6.9548019638524705</v>
      </c>
      <c r="J7" s="918">
        <v>18964.326716443775</v>
      </c>
      <c r="K7" s="919" t="s">
        <v>348</v>
      </c>
      <c r="L7" s="802">
        <v>15.017024273343965</v>
      </c>
    </row>
    <row r="8" spans="2:12" ht="15" customHeight="1">
      <c r="B8" s="795" t="s">
        <v>1347</v>
      </c>
      <c r="C8" s="881">
        <v>133036.2656141406</v>
      </c>
      <c r="D8" s="881">
        <v>130326.49608928</v>
      </c>
      <c r="E8" s="881">
        <v>130213.85892042922</v>
      </c>
      <c r="F8" s="881">
        <v>156689.756399873</v>
      </c>
      <c r="G8" s="803">
        <v>-2709.7695248606033</v>
      </c>
      <c r="H8" s="804"/>
      <c r="I8" s="805">
        <v>-2.036865295602959</v>
      </c>
      <c r="J8" s="920">
        <v>26475.89747944378</v>
      </c>
      <c r="K8" s="919"/>
      <c r="L8" s="806">
        <v>20.33262641853093</v>
      </c>
    </row>
    <row r="9" spans="2:12" ht="15" customHeight="1">
      <c r="B9" s="796" t="s">
        <v>1348</v>
      </c>
      <c r="C9" s="882">
        <v>1566.6458800000003</v>
      </c>
      <c r="D9" s="882">
        <v>2873.0046599999996</v>
      </c>
      <c r="E9" s="882">
        <v>3928.342087999999</v>
      </c>
      <c r="F9" s="882">
        <v>5444.112851</v>
      </c>
      <c r="G9" s="803">
        <v>1306.3587799999993</v>
      </c>
      <c r="H9" s="804"/>
      <c r="I9" s="805">
        <v>83.38570934741163</v>
      </c>
      <c r="J9" s="920">
        <v>1515.770763000001</v>
      </c>
      <c r="K9" s="919"/>
      <c r="L9" s="806">
        <v>38.58550831482478</v>
      </c>
    </row>
    <row r="10" spans="2:12" s="106" customFormat="1" ht="15" customHeight="1">
      <c r="B10" s="794" t="s">
        <v>1349</v>
      </c>
      <c r="C10" s="917">
        <v>-20571.585104140624</v>
      </c>
      <c r="D10" s="917">
        <v>-16445.809056279995</v>
      </c>
      <c r="E10" s="917">
        <v>-7021.271234429201</v>
      </c>
      <c r="F10" s="917">
        <v>-13780.587883873002</v>
      </c>
      <c r="G10" s="799">
        <v>-9033.803952139371</v>
      </c>
      <c r="H10" s="817" t="s">
        <v>347</v>
      </c>
      <c r="I10" s="801">
        <v>43.91399061573071</v>
      </c>
      <c r="J10" s="921">
        <v>-768.5166494438008</v>
      </c>
      <c r="K10" s="922" t="s">
        <v>348</v>
      </c>
      <c r="L10" s="802">
        <v>10.945548516561159</v>
      </c>
    </row>
    <row r="11" spans="2:12" s="106" customFormat="1" ht="15" customHeight="1">
      <c r="B11" s="797" t="s">
        <v>1350</v>
      </c>
      <c r="C11" s="879">
        <v>16693.31</v>
      </c>
      <c r="D11" s="879">
        <v>12010.875870000003</v>
      </c>
      <c r="E11" s="879">
        <v>23181.571933</v>
      </c>
      <c r="F11" s="879">
        <v>17886.11029761</v>
      </c>
      <c r="G11" s="803">
        <v>-4682.434129999998</v>
      </c>
      <c r="H11" s="804"/>
      <c r="I11" s="805">
        <v>-28.049764426587643</v>
      </c>
      <c r="J11" s="920">
        <v>-5295.461635389998</v>
      </c>
      <c r="K11" s="919"/>
      <c r="L11" s="806">
        <v>-22.843410493020418</v>
      </c>
    </row>
    <row r="12" spans="2:12" ht="15" customHeight="1">
      <c r="B12" s="795" t="s">
        <v>1351</v>
      </c>
      <c r="C12" s="881">
        <v>12108.665070000001</v>
      </c>
      <c r="D12" s="881">
        <v>4797.807370000002</v>
      </c>
      <c r="E12" s="881">
        <v>12493.613420000001</v>
      </c>
      <c r="F12" s="881">
        <v>13114.240030800003</v>
      </c>
      <c r="G12" s="803">
        <v>-7310.857699999999</v>
      </c>
      <c r="H12" s="804"/>
      <c r="I12" s="805">
        <v>-60.37707425001886</v>
      </c>
      <c r="J12" s="920">
        <v>620.6266108000018</v>
      </c>
      <c r="K12" s="919"/>
      <c r="L12" s="806">
        <v>4.967550939318256</v>
      </c>
    </row>
    <row r="13" spans="2:12" ht="15" customHeight="1">
      <c r="B13" s="795" t="s">
        <v>1352</v>
      </c>
      <c r="C13" s="881">
        <v>12108.665070000001</v>
      </c>
      <c r="D13" s="881">
        <v>20514.72037</v>
      </c>
      <c r="E13" s="881">
        <v>15616.144069000002</v>
      </c>
      <c r="F13" s="881">
        <v>26104.836802520003</v>
      </c>
      <c r="G13" s="803">
        <v>8406.055299999998</v>
      </c>
      <c r="H13" s="804"/>
      <c r="I13" s="805">
        <v>69.42181695013221</v>
      </c>
      <c r="J13" s="920">
        <v>10488.692733520002</v>
      </c>
      <c r="K13" s="919"/>
      <c r="L13" s="806">
        <v>67.16570164296427</v>
      </c>
    </row>
    <row r="14" spans="2:12" ht="15" customHeight="1">
      <c r="B14" s="795" t="s">
        <v>1353</v>
      </c>
      <c r="C14" s="881">
        <v>0</v>
      </c>
      <c r="D14" s="881">
        <v>15716.912999999997</v>
      </c>
      <c r="E14" s="881">
        <v>3122.5306490000003</v>
      </c>
      <c r="F14" s="881">
        <v>12990.59677172</v>
      </c>
      <c r="G14" s="803">
        <v>15716.912999999997</v>
      </c>
      <c r="H14" s="804"/>
      <c r="I14" s="805" t="s">
        <v>1395</v>
      </c>
      <c r="J14" s="920">
        <v>9868.06612272</v>
      </c>
      <c r="K14" s="919"/>
      <c r="L14" s="806">
        <v>316.0278386980854</v>
      </c>
    </row>
    <row r="15" spans="2:12" ht="15" customHeight="1">
      <c r="B15" s="795" t="s">
        <v>1354</v>
      </c>
      <c r="C15" s="881">
        <v>987.6835100000001</v>
      </c>
      <c r="D15" s="881">
        <v>696.6345000000001</v>
      </c>
      <c r="E15" s="881">
        <v>661.3645</v>
      </c>
      <c r="F15" s="881">
        <v>512.89101</v>
      </c>
      <c r="G15" s="803">
        <v>-291.04900999999995</v>
      </c>
      <c r="H15" s="804"/>
      <c r="I15" s="805">
        <v>-29.46784137359952</v>
      </c>
      <c r="J15" s="920">
        <v>-148.47348999999997</v>
      </c>
      <c r="K15" s="919"/>
      <c r="L15" s="806">
        <v>-22.449570546952547</v>
      </c>
    </row>
    <row r="16" spans="2:12" ht="15" customHeight="1">
      <c r="B16" s="795" t="s">
        <v>1368</v>
      </c>
      <c r="C16" s="881">
        <v>59.269</v>
      </c>
      <c r="D16" s="881">
        <v>37.045</v>
      </c>
      <c r="E16" s="881">
        <v>39</v>
      </c>
      <c r="F16" s="881">
        <v>37.045</v>
      </c>
      <c r="G16" s="803">
        <v>-22.223999999999997</v>
      </c>
      <c r="H16" s="804"/>
      <c r="I16" s="805">
        <v>-37.49683645750729</v>
      </c>
      <c r="J16" s="920">
        <v>-1.955</v>
      </c>
      <c r="K16" s="919"/>
      <c r="L16" s="806">
        <v>-5.012820512820508</v>
      </c>
    </row>
    <row r="17" spans="2:12" ht="15" customHeight="1">
      <c r="B17" s="795" t="s">
        <v>1355</v>
      </c>
      <c r="C17" s="881">
        <v>329.165</v>
      </c>
      <c r="D17" s="881">
        <v>605</v>
      </c>
      <c r="E17" s="881">
        <v>1870.81</v>
      </c>
      <c r="F17" s="881">
        <v>1530</v>
      </c>
      <c r="G17" s="803">
        <v>275.835</v>
      </c>
      <c r="H17" s="804"/>
      <c r="I17" s="805">
        <v>83.79839897923532</v>
      </c>
      <c r="J17" s="920">
        <v>-340.81</v>
      </c>
      <c r="K17" s="919"/>
      <c r="L17" s="806">
        <v>-18.217242798573878</v>
      </c>
    </row>
    <row r="18" spans="2:12" ht="15" customHeight="1">
      <c r="B18" s="795" t="s">
        <v>1356</v>
      </c>
      <c r="C18" s="881">
        <v>3208.52742</v>
      </c>
      <c r="D18" s="881">
        <v>5874.389</v>
      </c>
      <c r="E18" s="881">
        <v>8116.784013</v>
      </c>
      <c r="F18" s="881">
        <v>2691.93425681</v>
      </c>
      <c r="G18" s="803">
        <v>2665.8615800000002</v>
      </c>
      <c r="H18" s="804"/>
      <c r="I18" s="805">
        <v>83.0867632105198</v>
      </c>
      <c r="J18" s="920">
        <v>-5424.84975619</v>
      </c>
      <c r="K18" s="919"/>
      <c r="L18" s="806">
        <v>-66.83496502434284</v>
      </c>
    </row>
    <row r="19" spans="2:12" s="106" customFormat="1" ht="15" customHeight="1">
      <c r="B19" s="798" t="s">
        <v>1360</v>
      </c>
      <c r="C19" s="923">
        <v>37264.895104140625</v>
      </c>
      <c r="D19" s="923">
        <v>28456.68492628</v>
      </c>
      <c r="E19" s="923">
        <v>30202.8431674292</v>
      </c>
      <c r="F19" s="923">
        <v>31666.698181483003</v>
      </c>
      <c r="G19" s="807">
        <v>4351.369822139373</v>
      </c>
      <c r="H19" s="808" t="s">
        <v>347</v>
      </c>
      <c r="I19" s="809">
        <v>11.676860514376916</v>
      </c>
      <c r="J19" s="918">
        <v>-4531.944985946197</v>
      </c>
      <c r="K19" s="919" t="s">
        <v>348</v>
      </c>
      <c r="L19" s="810">
        <v>-15.005027708230646</v>
      </c>
    </row>
    <row r="20" spans="2:12" s="106" customFormat="1" ht="15" customHeight="1">
      <c r="B20" s="797" t="s">
        <v>1375</v>
      </c>
      <c r="C20" s="879">
        <v>110898.03462999998</v>
      </c>
      <c r="D20" s="879">
        <v>111007.682373</v>
      </c>
      <c r="E20" s="879">
        <v>119264.24559800001</v>
      </c>
      <c r="F20" s="879">
        <v>137465.055665</v>
      </c>
      <c r="G20" s="799">
        <v>109.64774300002318</v>
      </c>
      <c r="H20" s="811"/>
      <c r="I20" s="812">
        <v>0.09887257548418393</v>
      </c>
      <c r="J20" s="921">
        <v>18200.810066999984</v>
      </c>
      <c r="K20" s="924"/>
      <c r="L20" s="813">
        <v>15.260910741303679</v>
      </c>
    </row>
    <row r="21" spans="2:12" ht="15" customHeight="1">
      <c r="B21" s="795" t="s">
        <v>1357</v>
      </c>
      <c r="C21" s="881">
        <v>83834.862465</v>
      </c>
      <c r="D21" s="881">
        <v>88279.845</v>
      </c>
      <c r="E21" s="881">
        <v>90913.03904500001</v>
      </c>
      <c r="F21" s="881">
        <v>106956.34275834</v>
      </c>
      <c r="G21" s="803">
        <v>4444.982535000003</v>
      </c>
      <c r="H21" s="804"/>
      <c r="I21" s="805">
        <v>5.302069335243112</v>
      </c>
      <c r="J21" s="920">
        <v>16043.303713339992</v>
      </c>
      <c r="K21" s="919"/>
      <c r="L21" s="806">
        <v>17.646867690121876</v>
      </c>
    </row>
    <row r="22" spans="2:12" ht="15" customHeight="1">
      <c r="B22" s="795" t="s">
        <v>1369</v>
      </c>
      <c r="C22" s="881">
        <v>22907.3</v>
      </c>
      <c r="D22" s="881">
        <v>20111.331</v>
      </c>
      <c r="E22" s="881">
        <v>22597.7195</v>
      </c>
      <c r="F22" s="881">
        <v>22792.410072510003</v>
      </c>
      <c r="G22" s="803">
        <v>-2795.969000000001</v>
      </c>
      <c r="H22" s="804"/>
      <c r="I22" s="805">
        <v>-12.20558075373353</v>
      </c>
      <c r="J22" s="920">
        <v>194.69057251000413</v>
      </c>
      <c r="K22" s="919"/>
      <c r="L22" s="806">
        <v>0.8615496466800737</v>
      </c>
    </row>
    <row r="23" spans="2:12" ht="15" customHeight="1" thickBot="1">
      <c r="B23" s="1360" t="s">
        <v>1358</v>
      </c>
      <c r="C23" s="884">
        <v>4155.900664000001</v>
      </c>
      <c r="D23" s="884">
        <v>2616.504664000001</v>
      </c>
      <c r="E23" s="884">
        <v>5758.533493000001</v>
      </c>
      <c r="F23" s="884">
        <v>7716.31283415</v>
      </c>
      <c r="G23" s="1361">
        <v>-1539.3959999999997</v>
      </c>
      <c r="H23" s="1362"/>
      <c r="I23" s="1363">
        <v>-37.04121259044606</v>
      </c>
      <c r="J23" s="1364">
        <v>1957.7793411499988</v>
      </c>
      <c r="K23" s="1365"/>
      <c r="L23" s="905">
        <v>33.997880598069806</v>
      </c>
    </row>
    <row r="24" spans="2:12" s="106" customFormat="1" ht="15" customHeight="1">
      <c r="B24" s="391"/>
      <c r="C24" s="48"/>
      <c r="D24" s="48"/>
      <c r="E24" s="48"/>
      <c r="F24" s="48"/>
      <c r="G24" s="818"/>
      <c r="H24" s="391"/>
      <c r="I24" s="818"/>
      <c r="J24" s="391"/>
      <c r="K24" s="391"/>
      <c r="L24" s="391"/>
    </row>
    <row r="25" spans="2:4" ht="15" customHeight="1">
      <c r="B25" s="820" t="s">
        <v>355</v>
      </c>
      <c r="C25" s="820"/>
      <c r="D25" s="820"/>
    </row>
    <row r="26" spans="2:6" ht="15" customHeight="1">
      <c r="B26" s="820" t="s">
        <v>356</v>
      </c>
      <c r="C26" s="820"/>
      <c r="D26" s="820"/>
      <c r="F26" s="1"/>
    </row>
  </sheetData>
  <sheetProtection/>
  <mergeCells count="12">
    <mergeCell ref="B4:B6"/>
    <mergeCell ref="C4:C5"/>
    <mergeCell ref="D4:D5"/>
    <mergeCell ref="G6:H6"/>
    <mergeCell ref="J6:K6"/>
    <mergeCell ref="F4:F5"/>
    <mergeCell ref="B1:L1"/>
    <mergeCell ref="B2:L2"/>
    <mergeCell ref="G4:L4"/>
    <mergeCell ref="G5:I5"/>
    <mergeCell ref="J5:L5"/>
    <mergeCell ref="E4:E5"/>
  </mergeCells>
  <printOptions horizontalCentered="1"/>
  <pageMargins left="0.75" right="0.75" top="1" bottom="1" header="0.5" footer="0.5"/>
  <pageSetup horizontalDpi="600" verticalDpi="600" orientation="landscape" r:id="rId1"/>
</worksheet>
</file>

<file path=xl/worksheets/sheet40.xml><?xml version="1.0" encoding="utf-8"?>
<worksheet xmlns="http://schemas.openxmlformats.org/spreadsheetml/2006/main" xmlns:r="http://schemas.openxmlformats.org/officeDocument/2006/relationships">
  <dimension ref="A1:IK39"/>
  <sheetViews>
    <sheetView zoomScalePageLayoutView="0" workbookViewId="0" topLeftCell="A1">
      <selection activeCell="G12" sqref="G12"/>
    </sheetView>
  </sheetViews>
  <sheetFormatPr defaultColWidth="9.140625" defaultRowHeight="12.75"/>
  <cols>
    <col min="1" max="1" width="4.140625" style="18" customWidth="1"/>
    <col min="2" max="2" width="27.8515625" style="18" customWidth="1"/>
    <col min="3" max="3" width="10.57421875" style="18" customWidth="1"/>
    <col min="4" max="4" width="10.140625" style="18" customWidth="1"/>
    <col min="5" max="5" width="10.421875" style="18" customWidth="1"/>
    <col min="6" max="6" width="10.00390625" style="18" customWidth="1"/>
    <col min="7" max="7" width="10.57421875" style="18" customWidth="1"/>
    <col min="8" max="8" width="10.421875" style="18" customWidth="1"/>
    <col min="9" max="9" width="8.8515625" style="18" customWidth="1"/>
    <col min="10" max="16384" width="9.140625" style="18" customWidth="1"/>
  </cols>
  <sheetData>
    <row r="1" spans="1:10" ht="12.75">
      <c r="A1" s="1569" t="s">
        <v>578</v>
      </c>
      <c r="B1" s="1569"/>
      <c r="C1" s="1569"/>
      <c r="D1" s="1569"/>
      <c r="E1" s="1569"/>
      <c r="F1" s="1569"/>
      <c r="G1" s="1569"/>
      <c r="H1" s="1569"/>
      <c r="I1" s="1569"/>
      <c r="J1" s="1569"/>
    </row>
    <row r="2" spans="1:10" ht="15.75">
      <c r="A2" s="1790" t="s">
        <v>754</v>
      </c>
      <c r="B2" s="1791"/>
      <c r="C2" s="1791"/>
      <c r="D2" s="1791"/>
      <c r="E2" s="1791"/>
      <c r="F2" s="1791"/>
      <c r="G2" s="1791"/>
      <c r="H2" s="1791"/>
      <c r="I2" s="1791"/>
      <c r="J2" s="1791"/>
    </row>
    <row r="3" spans="1:10" ht="12.75">
      <c r="A3" s="1794" t="s">
        <v>1313</v>
      </c>
      <c r="B3" s="1795"/>
      <c r="C3" s="1795"/>
      <c r="D3" s="1795"/>
      <c r="E3" s="1795"/>
      <c r="F3" s="1795"/>
      <c r="G3" s="1795"/>
      <c r="H3" s="1795"/>
      <c r="I3" s="1795"/>
      <c r="J3" s="1795"/>
    </row>
    <row r="4" spans="1:245" s="118" customFormat="1" ht="13.5" thickBo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row>
    <row r="5" spans="1:10" s="20" customFormat="1" ht="12.75">
      <c r="A5" s="651"/>
      <c r="B5" s="645"/>
      <c r="C5" s="1551">
        <v>2005</v>
      </c>
      <c r="D5" s="1552">
        <v>2006</v>
      </c>
      <c r="E5" s="1552">
        <v>2006</v>
      </c>
      <c r="F5" s="1552">
        <v>2007</v>
      </c>
      <c r="G5" s="1552">
        <v>2007</v>
      </c>
      <c r="H5" s="1553">
        <v>2008</v>
      </c>
      <c r="I5" s="665" t="s">
        <v>1112</v>
      </c>
      <c r="J5" s="652"/>
    </row>
    <row r="6" spans="1:10" ht="12.75">
      <c r="A6" s="653"/>
      <c r="B6" s="662"/>
      <c r="C6" s="667" t="s">
        <v>1170</v>
      </c>
      <c r="D6" s="668" t="str">
        <f>Reserve!D6</f>
        <v>Mid-May</v>
      </c>
      <c r="E6" s="668" t="s">
        <v>1170</v>
      </c>
      <c r="F6" s="668" t="str">
        <f>D6</f>
        <v>Mid-May</v>
      </c>
      <c r="G6" s="668" t="s">
        <v>1170</v>
      </c>
      <c r="H6" s="669" t="str">
        <f>D6</f>
        <v>Mid-May</v>
      </c>
      <c r="I6" s="666" t="str">
        <f>Reserve!I6</f>
        <v>First Ten Months</v>
      </c>
      <c r="J6" s="654"/>
    </row>
    <row r="7" spans="1:10" ht="12.75">
      <c r="A7" s="653"/>
      <c r="B7" s="662"/>
      <c r="C7" s="667"/>
      <c r="D7" s="668"/>
      <c r="E7" s="668"/>
      <c r="F7" s="668"/>
      <c r="G7" s="668"/>
      <c r="H7" s="669"/>
      <c r="I7" s="674" t="s">
        <v>759</v>
      </c>
      <c r="J7" s="673" t="s">
        <v>1217</v>
      </c>
    </row>
    <row r="8" spans="1:10" ht="12.75">
      <c r="A8" s="441"/>
      <c r="B8" s="110"/>
      <c r="C8" s="670"/>
      <c r="D8" s="671"/>
      <c r="E8" s="671"/>
      <c r="F8" s="671"/>
      <c r="G8" s="671"/>
      <c r="H8" s="672"/>
      <c r="I8" s="670"/>
      <c r="J8" s="365"/>
    </row>
    <row r="9" spans="1:10" ht="12.75">
      <c r="A9" s="655" t="s">
        <v>965</v>
      </c>
      <c r="B9" s="663"/>
      <c r="C9" s="682">
        <v>1484.3454157782517</v>
      </c>
      <c r="D9" s="683">
        <v>1683.404903726278</v>
      </c>
      <c r="E9" s="683">
        <v>1780.939271255061</v>
      </c>
      <c r="F9" s="683">
        <v>1974.5722983257228</v>
      </c>
      <c r="G9" s="683">
        <v>1998.8650732459523</v>
      </c>
      <c r="H9" s="684">
        <v>2329.389552238806</v>
      </c>
      <c r="I9" s="907">
        <v>10.87252272977311</v>
      </c>
      <c r="J9" s="908">
        <v>16.535607301202987</v>
      </c>
    </row>
    <row r="10" spans="1:10" ht="12.75">
      <c r="A10" s="57"/>
      <c r="B10" s="20" t="s">
        <v>1171</v>
      </c>
      <c r="C10" s="685">
        <v>1433.1712864250178</v>
      </c>
      <c r="D10" s="686">
        <v>1590.1910569330933</v>
      </c>
      <c r="E10" s="686">
        <v>1675.4007557354928</v>
      </c>
      <c r="F10" s="686">
        <v>1909.224627092846</v>
      </c>
      <c r="G10" s="686">
        <v>1908.3309791827294</v>
      </c>
      <c r="H10" s="687">
        <v>2182.473119402985</v>
      </c>
      <c r="I10" s="909">
        <v>13.95629496745127</v>
      </c>
      <c r="J10" s="910">
        <v>14.365544720007676</v>
      </c>
    </row>
    <row r="11" spans="1:10" ht="12.75">
      <c r="A11" s="57"/>
      <c r="B11" s="109" t="s">
        <v>1172</v>
      </c>
      <c r="C11" s="685">
        <v>51.17412935323383</v>
      </c>
      <c r="D11" s="686">
        <v>93.21384679318466</v>
      </c>
      <c r="E11" s="686">
        <v>105.53851551956815</v>
      </c>
      <c r="F11" s="686">
        <v>65.3476712328767</v>
      </c>
      <c r="G11" s="686">
        <v>90.53409406322284</v>
      </c>
      <c r="H11" s="687">
        <v>146.9164328358209</v>
      </c>
      <c r="I11" s="909">
        <v>-38.08168429206261</v>
      </c>
      <c r="J11" s="910">
        <v>62.27746503237165</v>
      </c>
    </row>
    <row r="12" spans="1:10" ht="12.75">
      <c r="A12" s="442"/>
      <c r="B12" s="167"/>
      <c r="C12" s="688"/>
      <c r="D12" s="689"/>
      <c r="E12" s="689"/>
      <c r="F12" s="689"/>
      <c r="G12" s="689"/>
      <c r="H12" s="690"/>
      <c r="I12" s="911"/>
      <c r="J12" s="912"/>
    </row>
    <row r="13" spans="1:10" ht="12.75">
      <c r="A13" s="441"/>
      <c r="B13" s="110"/>
      <c r="C13" s="691"/>
      <c r="D13" s="692"/>
      <c r="E13" s="692"/>
      <c r="F13" s="692"/>
      <c r="G13" s="692"/>
      <c r="H13" s="693"/>
      <c r="I13" s="909"/>
      <c r="J13" s="910"/>
    </row>
    <row r="14" spans="1:10" ht="12.75">
      <c r="A14" s="655" t="s">
        <v>1173</v>
      </c>
      <c r="B14" s="20"/>
      <c r="C14" s="694">
        <v>362.0852878464819</v>
      </c>
      <c r="D14" s="695">
        <v>486.3540656600638</v>
      </c>
      <c r="E14" s="695">
        <v>446.22672064777333</v>
      </c>
      <c r="F14" s="695">
        <v>530.0045662100456</v>
      </c>
      <c r="G14" s="695">
        <v>547.4109483423284</v>
      </c>
      <c r="H14" s="696">
        <v>611.3417910447762</v>
      </c>
      <c r="I14" s="907">
        <v>18.774726318642365</v>
      </c>
      <c r="J14" s="908">
        <v>11.678765814977467</v>
      </c>
    </row>
    <row r="15" spans="1:10" ht="12.75">
      <c r="A15" s="57"/>
      <c r="B15" s="20" t="s">
        <v>1171</v>
      </c>
      <c r="C15" s="685">
        <v>329.13859275053306</v>
      </c>
      <c r="D15" s="686">
        <v>451.9157778085608</v>
      </c>
      <c r="E15" s="686">
        <v>429.02429149797575</v>
      </c>
      <c r="F15" s="686">
        <v>496.51902587519015</v>
      </c>
      <c r="G15" s="686">
        <v>488.5273708558212</v>
      </c>
      <c r="H15" s="687">
        <v>577.502985074627</v>
      </c>
      <c r="I15" s="909">
        <v>15.732147506508468</v>
      </c>
      <c r="J15" s="910">
        <v>18.21302541614706</v>
      </c>
    </row>
    <row r="16" spans="1:10" ht="12.75">
      <c r="A16" s="57"/>
      <c r="B16" s="109" t="s">
        <v>1172</v>
      </c>
      <c r="C16" s="685">
        <v>32.94669509594883</v>
      </c>
      <c r="D16" s="686">
        <v>34.43828785150298</v>
      </c>
      <c r="E16" s="686">
        <v>17.202429149797574</v>
      </c>
      <c r="F16" s="686">
        <v>33.4855403348554</v>
      </c>
      <c r="G16" s="686">
        <v>58.88357748650733</v>
      </c>
      <c r="H16" s="687">
        <v>33.83880597014925</v>
      </c>
      <c r="I16" s="909">
        <v>94.65588285971484</v>
      </c>
      <c r="J16" s="910">
        <v>-42.53269346974863</v>
      </c>
    </row>
    <row r="17" spans="1:10" ht="12.75">
      <c r="A17" s="442"/>
      <c r="B17" s="167"/>
      <c r="C17" s="697"/>
      <c r="D17" s="698"/>
      <c r="E17" s="698"/>
      <c r="F17" s="698"/>
      <c r="G17" s="698"/>
      <c r="H17" s="699"/>
      <c r="I17" s="911"/>
      <c r="J17" s="912"/>
    </row>
    <row r="18" spans="1:10" ht="12.75">
      <c r="A18" s="57"/>
      <c r="B18" s="20"/>
      <c r="C18" s="685"/>
      <c r="D18" s="686"/>
      <c r="E18" s="686"/>
      <c r="F18" s="686"/>
      <c r="G18" s="686"/>
      <c r="H18" s="687"/>
      <c r="I18" s="909"/>
      <c r="J18" s="910"/>
    </row>
    <row r="19" spans="1:10" ht="12.75">
      <c r="A19" s="655" t="s">
        <v>1174</v>
      </c>
      <c r="B19" s="663"/>
      <c r="C19" s="694">
        <v>1846.4307036247333</v>
      </c>
      <c r="D19" s="695">
        <v>2169.7589693863415</v>
      </c>
      <c r="E19" s="695">
        <v>2227.1659919028343</v>
      </c>
      <c r="F19" s="695">
        <v>2504.5768645357684</v>
      </c>
      <c r="G19" s="695">
        <v>2546.276021588281</v>
      </c>
      <c r="H19" s="696">
        <v>2940.731343283582</v>
      </c>
      <c r="I19" s="907">
        <v>12.455778942454174</v>
      </c>
      <c r="J19" s="908">
        <v>15.491459619890449</v>
      </c>
    </row>
    <row r="20" spans="1:10" ht="12.75">
      <c r="A20" s="57"/>
      <c r="B20" s="20"/>
      <c r="C20" s="685"/>
      <c r="D20" s="686"/>
      <c r="E20" s="686"/>
      <c r="F20" s="686"/>
      <c r="G20" s="686"/>
      <c r="H20" s="687"/>
      <c r="I20" s="909"/>
      <c r="J20" s="910"/>
    </row>
    <row r="21" spans="1:10" ht="12.75">
      <c r="A21" s="57"/>
      <c r="B21" s="20" t="s">
        <v>1171</v>
      </c>
      <c r="C21" s="685">
        <v>1762.3098791755508</v>
      </c>
      <c r="D21" s="686">
        <v>2042.106834741654</v>
      </c>
      <c r="E21" s="686">
        <v>2104.4250472334684</v>
      </c>
      <c r="F21" s="686">
        <v>2405.7436529680363</v>
      </c>
      <c r="G21" s="686">
        <v>2396.8583500385507</v>
      </c>
      <c r="H21" s="687">
        <v>2759.976104477612</v>
      </c>
      <c r="I21" s="909">
        <v>14.318333937846319</v>
      </c>
      <c r="J21" s="910">
        <v>15.149737757061061</v>
      </c>
    </row>
    <row r="22" spans="1:10" ht="12.75">
      <c r="A22" s="57"/>
      <c r="B22" s="440" t="s">
        <v>1175</v>
      </c>
      <c r="C22" s="685">
        <v>95.44413855965216</v>
      </c>
      <c r="D22" s="686">
        <v>94.11675967488728</v>
      </c>
      <c r="E22" s="686">
        <v>94.48891797398097</v>
      </c>
      <c r="F22" s="686">
        <v>96.05389585094441</v>
      </c>
      <c r="G22" s="686">
        <v>94.13191381127139</v>
      </c>
      <c r="H22" s="687">
        <v>93.85339163270382</v>
      </c>
      <c r="I22" s="909"/>
      <c r="J22" s="910"/>
    </row>
    <row r="23" spans="1:10" ht="12.75">
      <c r="A23" s="57"/>
      <c r="B23" s="109" t="s">
        <v>1172</v>
      </c>
      <c r="C23" s="685">
        <v>84.12082444918266</v>
      </c>
      <c r="D23" s="686">
        <v>127.65213464468764</v>
      </c>
      <c r="E23" s="686">
        <v>122.74094466936572</v>
      </c>
      <c r="F23" s="686">
        <v>98.8332115677321</v>
      </c>
      <c r="G23" s="686">
        <v>149.41767154973016</v>
      </c>
      <c r="H23" s="687">
        <v>180.75523880597012</v>
      </c>
      <c r="I23" s="909">
        <v>-19.478205228121098</v>
      </c>
      <c r="J23" s="910">
        <v>20.973133185126642</v>
      </c>
    </row>
    <row r="24" spans="1:10" ht="12.75">
      <c r="A24" s="442"/>
      <c r="B24" s="107" t="s">
        <v>1175</v>
      </c>
      <c r="C24" s="688">
        <v>4.555861440347847</v>
      </c>
      <c r="D24" s="689">
        <v>5.88324032511273</v>
      </c>
      <c r="E24" s="689">
        <v>5.5110820260190385</v>
      </c>
      <c r="F24" s="689">
        <v>3.94610414905558</v>
      </c>
      <c r="G24" s="689">
        <v>5.868086188728608</v>
      </c>
      <c r="H24" s="690">
        <v>6.146608367296184</v>
      </c>
      <c r="I24" s="909"/>
      <c r="J24" s="910"/>
    </row>
    <row r="25" spans="1:10" ht="12.75">
      <c r="A25" s="656" t="s">
        <v>1176</v>
      </c>
      <c r="B25" s="664"/>
      <c r="C25" s="700"/>
      <c r="D25" s="701"/>
      <c r="E25" s="701"/>
      <c r="F25" s="701"/>
      <c r="G25" s="701"/>
      <c r="H25" s="702"/>
      <c r="I25" s="913"/>
      <c r="J25" s="914"/>
    </row>
    <row r="26" spans="1:10" ht="12.75">
      <c r="A26" s="657"/>
      <c r="B26" s="440" t="s">
        <v>1177</v>
      </c>
      <c r="C26" s="685">
        <v>10.428308410314596</v>
      </c>
      <c r="D26" s="686">
        <v>11.255709239122623</v>
      </c>
      <c r="E26" s="686">
        <v>11.395975263018881</v>
      </c>
      <c r="F26" s="686">
        <v>10.702011228121293</v>
      </c>
      <c r="G26" s="686">
        <v>10.33605134453922</v>
      </c>
      <c r="H26" s="687">
        <v>10.592865867820493</v>
      </c>
      <c r="I26" s="909"/>
      <c r="J26" s="910"/>
    </row>
    <row r="27" spans="1:10" ht="12.75">
      <c r="A27" s="658"/>
      <c r="B27" s="107" t="s">
        <v>1178</v>
      </c>
      <c r="C27" s="688">
        <v>8.781248574021587</v>
      </c>
      <c r="D27" s="689">
        <v>9.47390418125843</v>
      </c>
      <c r="E27" s="689">
        <v>9.563974785131283</v>
      </c>
      <c r="F27" s="689">
        <v>8.800509790960035</v>
      </c>
      <c r="G27" s="689">
        <v>8.53492989899425</v>
      </c>
      <c r="H27" s="703">
        <v>8.6</v>
      </c>
      <c r="I27" s="911"/>
      <c r="J27" s="912"/>
    </row>
    <row r="28" spans="1:10" ht="12.75">
      <c r="A28" s="659" t="s">
        <v>1179</v>
      </c>
      <c r="B28" s="110"/>
      <c r="C28" s="685">
        <v>1846.4307036247333</v>
      </c>
      <c r="D28" s="686">
        <v>2169.7589693863415</v>
      </c>
      <c r="E28" s="686">
        <v>2227.1659919028343</v>
      </c>
      <c r="F28" s="686">
        <v>2504.5768645357684</v>
      </c>
      <c r="G28" s="686">
        <v>2546.276021588281</v>
      </c>
      <c r="H28" s="687">
        <v>2940.731343283582</v>
      </c>
      <c r="I28" s="909">
        <v>12.455778942454174</v>
      </c>
      <c r="J28" s="910">
        <v>15.491459619890449</v>
      </c>
    </row>
    <row r="29" spans="1:10" ht="12.75">
      <c r="A29" s="660" t="s">
        <v>1180</v>
      </c>
      <c r="B29" s="20"/>
      <c r="C29" s="685">
        <v>14.506041222459134</v>
      </c>
      <c r="D29" s="686">
        <v>14.621138661864524</v>
      </c>
      <c r="E29" s="686">
        <v>14.422402159244266</v>
      </c>
      <c r="F29" s="686">
        <v>9.0882800608828</v>
      </c>
      <c r="G29" s="686">
        <v>9.059367771781034</v>
      </c>
      <c r="H29" s="687">
        <v>9.26268656716418</v>
      </c>
      <c r="I29" s="909">
        <v>-36.984976839953646</v>
      </c>
      <c r="J29" s="910">
        <v>2.244293426484603</v>
      </c>
    </row>
    <row r="30" spans="1:10" ht="12.75">
      <c r="A30" s="660" t="s">
        <v>1181</v>
      </c>
      <c r="B30" s="20"/>
      <c r="C30" s="685">
        <v>1860.9367448471924</v>
      </c>
      <c r="D30" s="686">
        <v>2184.3801080482062</v>
      </c>
      <c r="E30" s="686">
        <v>2241.588394062079</v>
      </c>
      <c r="F30" s="686">
        <v>2513.6651445966513</v>
      </c>
      <c r="G30" s="686">
        <v>2555.335389360062</v>
      </c>
      <c r="H30" s="687">
        <v>2949.9940298507463</v>
      </c>
      <c r="I30" s="909">
        <v>12.137676624990476</v>
      </c>
      <c r="J30" s="910">
        <v>15.444494767065379</v>
      </c>
    </row>
    <row r="31" spans="1:10" ht="12.75">
      <c r="A31" s="660" t="s">
        <v>1182</v>
      </c>
      <c r="B31" s="20"/>
      <c r="C31" s="685">
        <v>329.4214641080312</v>
      </c>
      <c r="D31" s="686">
        <v>351.4434132151268</v>
      </c>
      <c r="E31" s="686">
        <v>359.8178137651822</v>
      </c>
      <c r="F31" s="686">
        <v>485.4246575342466</v>
      </c>
      <c r="G31" s="686">
        <v>521.2644564379337</v>
      </c>
      <c r="H31" s="687">
        <v>593.7805970149253</v>
      </c>
      <c r="I31" s="909">
        <v>34.90845615860354</v>
      </c>
      <c r="J31" s="910">
        <v>13.91158358897735</v>
      </c>
    </row>
    <row r="32" spans="1:10" ht="12.75">
      <c r="A32" s="660" t="s">
        <v>1183</v>
      </c>
      <c r="B32" s="20"/>
      <c r="C32" s="685">
        <v>1531.5152807391612</v>
      </c>
      <c r="D32" s="686">
        <v>1832.9366948330792</v>
      </c>
      <c r="E32" s="686">
        <v>1881.7705802968965</v>
      </c>
      <c r="F32" s="686">
        <v>2028.2404870624048</v>
      </c>
      <c r="G32" s="686">
        <v>2034.0709329221281</v>
      </c>
      <c r="H32" s="687">
        <v>2356.213432835821</v>
      </c>
      <c r="I32" s="909">
        <v>7.7836218877648236</v>
      </c>
      <c r="J32" s="910">
        <v>15.837328713552083</v>
      </c>
    </row>
    <row r="33" spans="1:10" ht="12.75">
      <c r="A33" s="660" t="s">
        <v>1184</v>
      </c>
      <c r="B33" s="20"/>
      <c r="C33" s="685">
        <v>15.103056147832682</v>
      </c>
      <c r="D33" s="686">
        <v>-340.45712702590396</v>
      </c>
      <c r="E33" s="686">
        <v>-427.7611336032394</v>
      </c>
      <c r="F33" s="686">
        <v>94.12176560121792</v>
      </c>
      <c r="G33" s="686">
        <v>116.10948342328469</v>
      </c>
      <c r="H33" s="687">
        <v>-387.41492537313457</v>
      </c>
      <c r="I33" s="909" t="s">
        <v>1395</v>
      </c>
      <c r="J33" s="910" t="s">
        <v>1395</v>
      </c>
    </row>
    <row r="34" spans="1:10" ht="12.75">
      <c r="A34" s="660" t="s">
        <v>1185</v>
      </c>
      <c r="B34" s="20"/>
      <c r="C34" s="685">
        <v>-96.72778962331202</v>
      </c>
      <c r="D34" s="686">
        <v>56.528328023271925</v>
      </c>
      <c r="E34" s="686">
        <v>82.31282051282052</v>
      </c>
      <c r="F34" s="686">
        <v>-200.2599695585997</v>
      </c>
      <c r="G34" s="686">
        <v>-207.1542020046261</v>
      </c>
      <c r="H34" s="687">
        <v>90.6365671641791</v>
      </c>
      <c r="I34" s="909" t="s">
        <v>1395</v>
      </c>
      <c r="J34" s="910" t="s">
        <v>1395</v>
      </c>
    </row>
    <row r="35" spans="1:10" ht="13.5" thickBot="1">
      <c r="A35" s="661" t="s">
        <v>1186</v>
      </c>
      <c r="B35" s="118"/>
      <c r="C35" s="704">
        <v>-81.62473347547935</v>
      </c>
      <c r="D35" s="705">
        <v>-283.92879900263205</v>
      </c>
      <c r="E35" s="705">
        <v>-345.4483130904188</v>
      </c>
      <c r="F35" s="705">
        <v>-106.13820395738176</v>
      </c>
      <c r="G35" s="705">
        <v>-91.0447185813414</v>
      </c>
      <c r="H35" s="706">
        <v>-296.77835820895547</v>
      </c>
      <c r="I35" s="915" t="s">
        <v>1395</v>
      </c>
      <c r="J35" s="916" t="s">
        <v>1395</v>
      </c>
    </row>
    <row r="36" spans="1:8" ht="12.75">
      <c r="A36" s="874" t="s">
        <v>1187</v>
      </c>
      <c r="B36" s="820"/>
      <c r="C36" s="820"/>
      <c r="D36" s="820"/>
      <c r="E36" s="820"/>
      <c r="F36" s="820"/>
      <c r="G36" s="820"/>
      <c r="H36" s="820"/>
    </row>
    <row r="37" spans="1:8" ht="12.75">
      <c r="A37" s="874" t="s">
        <v>1288</v>
      </c>
      <c r="B37" s="820"/>
      <c r="C37" s="820"/>
      <c r="D37" s="820"/>
      <c r="E37" s="820"/>
      <c r="F37" s="820"/>
      <c r="G37" s="820"/>
      <c r="H37" s="820"/>
    </row>
    <row r="38" spans="1:8" ht="12.75">
      <c r="A38" s="878" t="s">
        <v>1289</v>
      </c>
      <c r="B38" s="820"/>
      <c r="C38" s="820"/>
      <c r="D38" s="820"/>
      <c r="E38" s="820"/>
      <c r="F38" s="820"/>
      <c r="G38" s="820"/>
      <c r="H38" s="820"/>
    </row>
    <row r="39" spans="1:8" ht="12.75">
      <c r="A39" s="820"/>
      <c r="B39" s="820" t="s">
        <v>1188</v>
      </c>
      <c r="C39" s="1428">
        <v>70.35</v>
      </c>
      <c r="D39" s="1428">
        <v>72.19</v>
      </c>
      <c r="E39" s="1428">
        <v>74.1</v>
      </c>
      <c r="F39" s="1428">
        <v>65.7</v>
      </c>
      <c r="G39" s="1428">
        <v>64.85</v>
      </c>
      <c r="H39" s="1428">
        <v>67</v>
      </c>
    </row>
  </sheetData>
  <sheetProtection/>
  <mergeCells count="3">
    <mergeCell ref="A2:J2"/>
    <mergeCell ref="A3:J3"/>
    <mergeCell ref="A1:J1"/>
  </mergeCells>
  <printOptions horizontalCentered="1"/>
  <pageMargins left="0.75" right="0.75" top="0.83" bottom="0.69" header="0.5" footer="0.5"/>
  <pageSetup horizontalDpi="600" verticalDpi="600" orientation="landscape" r:id="rId1"/>
</worksheet>
</file>

<file path=xl/worksheets/sheet41.xml><?xml version="1.0" encoding="utf-8"?>
<worksheet xmlns="http://schemas.openxmlformats.org/spreadsheetml/2006/main" xmlns:r="http://schemas.openxmlformats.org/officeDocument/2006/relationships">
  <sheetPr>
    <pageSetUpPr fitToPage="1"/>
  </sheetPr>
  <dimension ref="A1:K59"/>
  <sheetViews>
    <sheetView zoomScalePageLayoutView="0" workbookViewId="0" topLeftCell="A1">
      <selection activeCell="E48" sqref="E48"/>
    </sheetView>
  </sheetViews>
  <sheetFormatPr defaultColWidth="9.140625" defaultRowHeight="12.75"/>
  <cols>
    <col min="1" max="1" width="14.28125" style="18" customWidth="1"/>
    <col min="2" max="2" width="12.00390625" style="18" customWidth="1"/>
    <col min="3" max="3" width="9.8515625" style="18" customWidth="1"/>
    <col min="4" max="4" width="7.28125" style="18" customWidth="1"/>
    <col min="5" max="5" width="7.00390625" style="18" customWidth="1"/>
    <col min="6" max="8" width="7.140625" style="18" customWidth="1"/>
    <col min="9" max="9" width="7.421875" style="18" customWidth="1"/>
    <col min="10" max="10" width="6.421875" style="18" customWidth="1"/>
    <col min="11" max="11" width="8.140625" style="18" customWidth="1"/>
    <col min="12" max="12" width="7.00390625" style="18" customWidth="1"/>
    <col min="13" max="16384" width="9.140625" style="18" customWidth="1"/>
  </cols>
  <sheetData>
    <row r="1" spans="2:9" ht="12.75">
      <c r="B1" s="1569" t="s">
        <v>615</v>
      </c>
      <c r="C1" s="1569"/>
      <c r="D1" s="1569"/>
      <c r="E1" s="1569"/>
      <c r="F1" s="1569"/>
      <c r="G1" s="1569"/>
      <c r="H1" s="1569"/>
      <c r="I1" s="1569"/>
    </row>
    <row r="2" spans="2:9" ht="32.25" customHeight="1">
      <c r="B2" s="1802" t="s">
        <v>1190</v>
      </c>
      <c r="C2" s="1803"/>
      <c r="D2" s="1803"/>
      <c r="E2" s="1803"/>
      <c r="F2" s="1803"/>
      <c r="G2" s="1803"/>
      <c r="H2" s="1803"/>
      <c r="I2" s="1803"/>
    </row>
    <row r="3" ht="13.5" thickBot="1"/>
    <row r="4" spans="2:9" ht="12.75">
      <c r="B4" s="1705" t="s">
        <v>1191</v>
      </c>
      <c r="C4" s="1784" t="s">
        <v>1192</v>
      </c>
      <c r="D4" s="1669" t="s">
        <v>1193</v>
      </c>
      <c r="E4" s="1670"/>
      <c r="F4" s="1671"/>
      <c r="G4" s="1670" t="s">
        <v>1194</v>
      </c>
      <c r="H4" s="1670"/>
      <c r="I4" s="1671"/>
    </row>
    <row r="5" spans="2:9" ht="39" customHeight="1">
      <c r="B5" s="1690"/>
      <c r="C5" s="1785"/>
      <c r="D5" s="434" t="s">
        <v>1195</v>
      </c>
      <c r="E5" s="353" t="s">
        <v>1196</v>
      </c>
      <c r="F5" s="648" t="s">
        <v>1197</v>
      </c>
      <c r="G5" s="353" t="s">
        <v>1195</v>
      </c>
      <c r="H5" s="353" t="s">
        <v>1196</v>
      </c>
      <c r="I5" s="648" t="s">
        <v>1197</v>
      </c>
    </row>
    <row r="6" spans="2:9" ht="18" customHeight="1">
      <c r="B6" s="127" t="s">
        <v>758</v>
      </c>
      <c r="C6" s="120" t="s">
        <v>761</v>
      </c>
      <c r="D6" s="125">
        <v>70.25</v>
      </c>
      <c r="E6" s="112">
        <v>70.84</v>
      </c>
      <c r="F6" s="113">
        <v>70.545</v>
      </c>
      <c r="G6" s="112">
        <v>70.25625</v>
      </c>
      <c r="H6" s="112">
        <v>70.846875</v>
      </c>
      <c r="I6" s="113">
        <v>70.5515625</v>
      </c>
    </row>
    <row r="7" spans="2:9" ht="12.75">
      <c r="B7" s="127"/>
      <c r="C7" s="120" t="s">
        <v>1198</v>
      </c>
      <c r="D7" s="125">
        <v>71</v>
      </c>
      <c r="E7" s="112">
        <v>71.59</v>
      </c>
      <c r="F7" s="113">
        <v>71.295</v>
      </c>
      <c r="G7" s="112">
        <v>70.70483870967743</v>
      </c>
      <c r="H7" s="112">
        <v>71.29516129032258</v>
      </c>
      <c r="I7" s="113">
        <v>71</v>
      </c>
    </row>
    <row r="8" spans="2:9" ht="12.75">
      <c r="B8" s="127"/>
      <c r="C8" s="120" t="s">
        <v>1101</v>
      </c>
      <c r="D8" s="125">
        <v>71.65</v>
      </c>
      <c r="E8" s="112">
        <v>72.24</v>
      </c>
      <c r="F8" s="113">
        <v>71.945</v>
      </c>
      <c r="G8" s="112">
        <v>71.21451612903225</v>
      </c>
      <c r="H8" s="112">
        <v>71.80451612903227</v>
      </c>
      <c r="I8" s="113">
        <v>71.50951612903225</v>
      </c>
    </row>
    <row r="9" spans="2:9" ht="12.75">
      <c r="B9" s="127"/>
      <c r="C9" s="120" t="s">
        <v>1102</v>
      </c>
      <c r="D9" s="125">
        <v>73.14</v>
      </c>
      <c r="E9" s="112">
        <v>74.01</v>
      </c>
      <c r="F9" s="113">
        <v>73.575</v>
      </c>
      <c r="G9" s="112">
        <v>72.91965517241378</v>
      </c>
      <c r="H9" s="112">
        <v>73.52034482758621</v>
      </c>
      <c r="I9" s="113">
        <v>73.22</v>
      </c>
    </row>
    <row r="10" spans="2:9" ht="12.75">
      <c r="B10" s="127"/>
      <c r="C10" s="120" t="s">
        <v>1103</v>
      </c>
      <c r="D10" s="125">
        <v>73.75</v>
      </c>
      <c r="E10" s="112">
        <v>74.34</v>
      </c>
      <c r="F10" s="113">
        <v>74.045</v>
      </c>
      <c r="G10" s="112">
        <v>73.903</v>
      </c>
      <c r="H10" s="112">
        <v>74.49399999999999</v>
      </c>
      <c r="I10" s="113">
        <v>74.1985</v>
      </c>
    </row>
    <row r="11" spans="2:9" ht="12.75">
      <c r="B11" s="127"/>
      <c r="C11" s="120" t="s">
        <v>1104</v>
      </c>
      <c r="D11" s="125">
        <v>71</v>
      </c>
      <c r="E11" s="112">
        <v>71.59</v>
      </c>
      <c r="F11" s="113">
        <v>71.295</v>
      </c>
      <c r="G11" s="112">
        <v>72.35689655172413</v>
      </c>
      <c r="H11" s="112">
        <v>72.94724137931036</v>
      </c>
      <c r="I11" s="113">
        <v>72.65206896551724</v>
      </c>
    </row>
    <row r="12" spans="2:9" ht="12.75">
      <c r="B12" s="127"/>
      <c r="C12" s="120" t="s">
        <v>1105</v>
      </c>
      <c r="D12" s="125">
        <v>71</v>
      </c>
      <c r="E12" s="112">
        <v>71.59</v>
      </c>
      <c r="F12" s="113">
        <v>71.295</v>
      </c>
      <c r="G12" s="112">
        <v>71.06133333333334</v>
      </c>
      <c r="H12" s="112">
        <v>71.65333333333335</v>
      </c>
      <c r="I12" s="113">
        <v>71.35733333333334</v>
      </c>
    </row>
    <row r="13" spans="2:9" ht="12.75">
      <c r="B13" s="127"/>
      <c r="C13" s="120" t="s">
        <v>1106</v>
      </c>
      <c r="D13" s="125">
        <v>71.4</v>
      </c>
      <c r="E13" s="112">
        <v>71.99</v>
      </c>
      <c r="F13" s="113">
        <v>71.695</v>
      </c>
      <c r="G13" s="112">
        <v>71.24241379310344</v>
      </c>
      <c r="H13" s="112">
        <v>71.83275862068966</v>
      </c>
      <c r="I13" s="113">
        <v>71.53758620689655</v>
      </c>
    </row>
    <row r="14" spans="2:9" ht="12.75">
      <c r="B14" s="127"/>
      <c r="C14" s="120" t="s">
        <v>1107</v>
      </c>
      <c r="D14" s="125">
        <v>72.01</v>
      </c>
      <c r="E14" s="112">
        <v>72.6</v>
      </c>
      <c r="F14" s="113">
        <v>72.305</v>
      </c>
      <c r="G14" s="112">
        <v>71.53516129032259</v>
      </c>
      <c r="H14" s="112">
        <v>72.12548387096776</v>
      </c>
      <c r="I14" s="113">
        <v>71.83032258064517</v>
      </c>
    </row>
    <row r="15" spans="2:9" ht="12.75">
      <c r="B15" s="127"/>
      <c r="C15" s="120" t="s">
        <v>1108</v>
      </c>
      <c r="D15" s="125">
        <v>72.19</v>
      </c>
      <c r="E15" s="112">
        <v>72.78</v>
      </c>
      <c r="F15" s="113">
        <v>72.485</v>
      </c>
      <c r="G15" s="112">
        <v>72.20967741935483</v>
      </c>
      <c r="H15" s="112">
        <v>72.86612903225806</v>
      </c>
      <c r="I15" s="113">
        <v>72.53790322580645</v>
      </c>
    </row>
    <row r="16" spans="2:9" ht="12.75">
      <c r="B16" s="127"/>
      <c r="C16" s="120" t="s">
        <v>1199</v>
      </c>
      <c r="D16" s="125">
        <v>73.45</v>
      </c>
      <c r="E16" s="112">
        <v>74.04</v>
      </c>
      <c r="F16" s="113">
        <v>73.745</v>
      </c>
      <c r="G16" s="112">
        <v>73.28258064516129</v>
      </c>
      <c r="H16" s="112">
        <v>73.8732258064516</v>
      </c>
      <c r="I16" s="113">
        <v>73.57790322580644</v>
      </c>
    </row>
    <row r="17" spans="2:9" ht="12.75">
      <c r="B17" s="127"/>
      <c r="C17" s="120" t="s">
        <v>1200</v>
      </c>
      <c r="D17" s="125">
        <v>74.1</v>
      </c>
      <c r="E17" s="112">
        <v>74.69</v>
      </c>
      <c r="F17" s="113">
        <v>74.395</v>
      </c>
      <c r="G17" s="112">
        <v>73.628125</v>
      </c>
      <c r="H17" s="112">
        <v>74.2184375</v>
      </c>
      <c r="I17" s="113">
        <v>73.92328125</v>
      </c>
    </row>
    <row r="18" spans="2:9" ht="12.75">
      <c r="B18" s="127"/>
      <c r="C18" s="121" t="s">
        <v>1207</v>
      </c>
      <c r="D18" s="126">
        <v>72.07833333333335</v>
      </c>
      <c r="E18" s="114">
        <v>72.69166666666666</v>
      </c>
      <c r="F18" s="115">
        <v>72.385</v>
      </c>
      <c r="G18" s="114">
        <v>72.02620400367691</v>
      </c>
      <c r="H18" s="114">
        <v>72.62312556582931</v>
      </c>
      <c r="I18" s="115">
        <v>72.32466478475311</v>
      </c>
    </row>
    <row r="19" spans="2:9" ht="6.75" customHeight="1">
      <c r="B19" s="127"/>
      <c r="C19" s="122"/>
      <c r="D19" s="57"/>
      <c r="E19" s="20"/>
      <c r="F19" s="116"/>
      <c r="G19" s="20"/>
      <c r="H19" s="20"/>
      <c r="I19" s="116"/>
    </row>
    <row r="20" spans="2:9" ht="12.75">
      <c r="B20" s="127" t="s">
        <v>759</v>
      </c>
      <c r="C20" s="120" t="s">
        <v>761</v>
      </c>
      <c r="D20" s="125">
        <v>74.35</v>
      </c>
      <c r="E20" s="112">
        <v>74.94</v>
      </c>
      <c r="F20" s="113">
        <v>74.65</v>
      </c>
      <c r="G20" s="112">
        <v>74.46</v>
      </c>
      <c r="H20" s="112">
        <v>75.05</v>
      </c>
      <c r="I20" s="113">
        <v>74.76</v>
      </c>
    </row>
    <row r="21" spans="2:9" ht="12.75">
      <c r="B21" s="127"/>
      <c r="C21" s="120" t="s">
        <v>1198</v>
      </c>
      <c r="D21" s="125">
        <v>73.6</v>
      </c>
      <c r="E21" s="112">
        <v>74.19</v>
      </c>
      <c r="F21" s="113">
        <v>73.9</v>
      </c>
      <c r="G21" s="112">
        <v>74.08</v>
      </c>
      <c r="H21" s="112">
        <v>74.67</v>
      </c>
      <c r="I21" s="113">
        <v>74.37</v>
      </c>
    </row>
    <row r="22" spans="2:9" ht="12.75">
      <c r="B22" s="127"/>
      <c r="C22" s="120" t="s">
        <v>1101</v>
      </c>
      <c r="D22" s="125">
        <v>72.59</v>
      </c>
      <c r="E22" s="112">
        <v>73.19</v>
      </c>
      <c r="F22" s="113">
        <v>72.89</v>
      </c>
      <c r="G22" s="112">
        <v>73.17838709677419</v>
      </c>
      <c r="H22" s="112">
        <v>73.76935483870967</v>
      </c>
      <c r="I22" s="113">
        <v>73.47387096774193</v>
      </c>
    </row>
    <row r="23" spans="2:9" ht="12.75">
      <c r="B23" s="127"/>
      <c r="C23" s="120" t="s">
        <v>1102</v>
      </c>
      <c r="D23" s="125">
        <v>72.3</v>
      </c>
      <c r="E23" s="112">
        <v>72.89</v>
      </c>
      <c r="F23" s="113">
        <v>72.595</v>
      </c>
      <c r="G23" s="112">
        <v>71.8643333333333</v>
      </c>
      <c r="H23" s="112">
        <v>72.455</v>
      </c>
      <c r="I23" s="113">
        <v>72.15966666666665</v>
      </c>
    </row>
    <row r="24" spans="2:9" ht="12.75">
      <c r="B24" s="127"/>
      <c r="C24" s="120" t="s">
        <v>1103</v>
      </c>
      <c r="D24" s="125">
        <v>71.45</v>
      </c>
      <c r="E24" s="112">
        <v>72.04</v>
      </c>
      <c r="F24" s="113">
        <v>71.745</v>
      </c>
      <c r="G24" s="112">
        <v>71.4455172413793</v>
      </c>
      <c r="H24" s="112">
        <v>72.03655172413792</v>
      </c>
      <c r="I24" s="113">
        <v>71.74103448275861</v>
      </c>
    </row>
    <row r="25" spans="2:9" ht="12.75">
      <c r="B25" s="127"/>
      <c r="C25" s="120" t="s">
        <v>1104</v>
      </c>
      <c r="D25" s="125">
        <v>71.1</v>
      </c>
      <c r="E25" s="112">
        <v>71.69</v>
      </c>
      <c r="F25" s="113">
        <v>71.4</v>
      </c>
      <c r="G25" s="112">
        <v>70.98</v>
      </c>
      <c r="H25" s="112">
        <v>71.57</v>
      </c>
      <c r="I25" s="113">
        <v>71.28</v>
      </c>
    </row>
    <row r="26" spans="2:9" ht="12.75">
      <c r="B26" s="127"/>
      <c r="C26" s="120" t="s">
        <v>1105</v>
      </c>
      <c r="D26" s="125">
        <v>70.35</v>
      </c>
      <c r="E26" s="112">
        <v>70.94</v>
      </c>
      <c r="F26" s="113">
        <v>70.645</v>
      </c>
      <c r="G26" s="112">
        <v>70.53965517241382</v>
      </c>
      <c r="H26" s="112">
        <v>71.13068965517243</v>
      </c>
      <c r="I26" s="113">
        <v>70.83517241379312</v>
      </c>
    </row>
    <row r="27" spans="2:9" ht="12.75">
      <c r="B27" s="127"/>
      <c r="C27" s="120" t="s">
        <v>1106</v>
      </c>
      <c r="D27" s="125">
        <v>70.5</v>
      </c>
      <c r="E27" s="112">
        <v>71.09</v>
      </c>
      <c r="F27" s="113">
        <v>70.795</v>
      </c>
      <c r="G27" s="112">
        <v>70.55633333333334</v>
      </c>
      <c r="H27" s="112">
        <v>71.14900000000002</v>
      </c>
      <c r="I27" s="113">
        <v>70.85266666666668</v>
      </c>
    </row>
    <row r="28" spans="2:9" ht="12.75">
      <c r="B28" s="127"/>
      <c r="C28" s="120" t="s">
        <v>1107</v>
      </c>
      <c r="D28" s="125">
        <v>68.4</v>
      </c>
      <c r="E28" s="112">
        <v>68.99</v>
      </c>
      <c r="F28" s="113">
        <v>68.695</v>
      </c>
      <c r="G28" s="112">
        <v>69.30368778280541</v>
      </c>
      <c r="H28" s="112">
        <v>69.8954298642534</v>
      </c>
      <c r="I28" s="113">
        <v>69.5995588235294</v>
      </c>
    </row>
    <row r="29" spans="2:9" ht="12.75">
      <c r="B29" s="127"/>
      <c r="C29" s="120" t="s">
        <v>1108</v>
      </c>
      <c r="D29" s="125">
        <v>65.7</v>
      </c>
      <c r="E29" s="112">
        <v>66.29</v>
      </c>
      <c r="F29" s="113">
        <v>65.995</v>
      </c>
      <c r="G29" s="112">
        <v>66.0667741935484</v>
      </c>
      <c r="H29" s="112">
        <v>66.65870967741934</v>
      </c>
      <c r="I29" s="113">
        <v>66.36274193548387</v>
      </c>
    </row>
    <row r="30" spans="2:9" ht="12.75">
      <c r="B30" s="127"/>
      <c r="C30" s="120" t="s">
        <v>1199</v>
      </c>
      <c r="D30" s="125">
        <v>65.4</v>
      </c>
      <c r="E30" s="112">
        <v>65.99</v>
      </c>
      <c r="F30" s="113">
        <v>65.695</v>
      </c>
      <c r="G30" s="112">
        <v>64.90645161290324</v>
      </c>
      <c r="H30" s="112">
        <v>65.49645161290321</v>
      </c>
      <c r="I30" s="113">
        <v>65.20145161290323</v>
      </c>
    </row>
    <row r="31" spans="2:9" ht="12.75">
      <c r="B31" s="127"/>
      <c r="C31" s="120" t="s">
        <v>1200</v>
      </c>
      <c r="D31" s="125">
        <v>64.85</v>
      </c>
      <c r="E31" s="112">
        <v>65.44</v>
      </c>
      <c r="F31" s="113">
        <v>65.145</v>
      </c>
      <c r="G31" s="112">
        <v>64.9171875</v>
      </c>
      <c r="H31" s="112">
        <v>65.5078125</v>
      </c>
      <c r="I31" s="113">
        <v>65.2125</v>
      </c>
    </row>
    <row r="32" spans="2:9" ht="12.75">
      <c r="B32" s="127"/>
      <c r="C32" s="121" t="s">
        <v>1207</v>
      </c>
      <c r="D32" s="126">
        <v>70.04916666666666</v>
      </c>
      <c r="E32" s="114">
        <v>70.64</v>
      </c>
      <c r="F32" s="115">
        <v>70.34583333333332</v>
      </c>
      <c r="G32" s="114">
        <v>70.19152727220758</v>
      </c>
      <c r="H32" s="114">
        <v>70.78241665604968</v>
      </c>
      <c r="I32" s="115">
        <v>70.48738863079528</v>
      </c>
    </row>
    <row r="33" spans="2:9" ht="7.5" customHeight="1">
      <c r="B33" s="127"/>
      <c r="C33" s="123"/>
      <c r="D33" s="57"/>
      <c r="E33" s="20"/>
      <c r="F33" s="116"/>
      <c r="G33" s="20"/>
      <c r="H33" s="20"/>
      <c r="I33" s="116"/>
    </row>
    <row r="34" spans="2:9" ht="12.75">
      <c r="B34" s="127" t="s">
        <v>1217</v>
      </c>
      <c r="C34" s="120" t="s">
        <v>761</v>
      </c>
      <c r="D34" s="125">
        <v>65.87</v>
      </c>
      <c r="E34" s="112">
        <v>66.46</v>
      </c>
      <c r="F34" s="113">
        <v>66.165</v>
      </c>
      <c r="G34" s="112">
        <v>64.9025</v>
      </c>
      <c r="H34" s="112">
        <v>65.4928125</v>
      </c>
      <c r="I34" s="113">
        <v>65.19765625</v>
      </c>
    </row>
    <row r="35" spans="2:9" ht="12.75">
      <c r="B35" s="127"/>
      <c r="C35" s="120" t="s">
        <v>1198</v>
      </c>
      <c r="D35" s="125">
        <v>65</v>
      </c>
      <c r="E35" s="112">
        <v>65.59</v>
      </c>
      <c r="F35" s="113">
        <v>65.295</v>
      </c>
      <c r="G35" s="112">
        <v>65.59032258064518</v>
      </c>
      <c r="H35" s="112">
        <v>66.18032258064517</v>
      </c>
      <c r="I35" s="113">
        <v>65.88532258064518</v>
      </c>
    </row>
    <row r="36" spans="2:9" ht="12.75">
      <c r="B36" s="127"/>
      <c r="C36" s="120" t="s">
        <v>1101</v>
      </c>
      <c r="D36" s="125">
        <v>63.2</v>
      </c>
      <c r="E36" s="112">
        <v>63.8</v>
      </c>
      <c r="F36" s="113">
        <v>63.5</v>
      </c>
      <c r="G36" s="112">
        <v>63.72</v>
      </c>
      <c r="H36" s="112">
        <v>64.31266666666666</v>
      </c>
      <c r="I36" s="113">
        <v>64.01633333333334</v>
      </c>
    </row>
    <row r="37" spans="2:9" ht="12.75">
      <c r="B37" s="127"/>
      <c r="C37" s="120" t="s">
        <v>1102</v>
      </c>
      <c r="D37" s="125">
        <v>63.05</v>
      </c>
      <c r="E37" s="112">
        <v>63.65</v>
      </c>
      <c r="F37" s="113">
        <v>63.35</v>
      </c>
      <c r="G37" s="112">
        <v>63.24</v>
      </c>
      <c r="H37" s="112">
        <v>63.84</v>
      </c>
      <c r="I37" s="113">
        <v>63.54</v>
      </c>
    </row>
    <row r="38" spans="2:9" ht="12.75">
      <c r="B38" s="127"/>
      <c r="C38" s="120" t="s">
        <v>1103</v>
      </c>
      <c r="D38" s="125">
        <v>63.25</v>
      </c>
      <c r="E38" s="112">
        <v>63.85</v>
      </c>
      <c r="F38" s="113">
        <v>63.55</v>
      </c>
      <c r="G38" s="112">
        <v>63.35137931034483</v>
      </c>
      <c r="H38" s="112">
        <v>63.951379310344834</v>
      </c>
      <c r="I38" s="113">
        <v>63.651379310344836</v>
      </c>
    </row>
    <row r="39" spans="2:9" ht="12.75">
      <c r="B39" s="127"/>
      <c r="C39" s="120" t="s">
        <v>1104</v>
      </c>
      <c r="D39" s="125">
        <v>62.9</v>
      </c>
      <c r="E39" s="112">
        <v>63.5</v>
      </c>
      <c r="F39" s="113">
        <v>63.2</v>
      </c>
      <c r="G39" s="112">
        <v>63.182</v>
      </c>
      <c r="H39" s="112">
        <v>63.78200000000001</v>
      </c>
      <c r="I39" s="113">
        <v>63.482000000000006</v>
      </c>
    </row>
    <row r="40" spans="2:9" ht="12.75">
      <c r="B40" s="127"/>
      <c r="C40" s="120" t="s">
        <v>1105</v>
      </c>
      <c r="D40" s="125">
        <v>63.35</v>
      </c>
      <c r="E40" s="112">
        <v>63.95</v>
      </c>
      <c r="F40" s="113">
        <v>63.65</v>
      </c>
      <c r="G40" s="112">
        <v>63.12275862068965</v>
      </c>
      <c r="H40" s="112">
        <v>63.71862068965518</v>
      </c>
      <c r="I40" s="113">
        <v>63.42068965517242</v>
      </c>
    </row>
    <row r="41" spans="2:9" ht="12.75">
      <c r="B41" s="127"/>
      <c r="C41" s="120" t="s">
        <v>1106</v>
      </c>
      <c r="D41" s="125">
        <v>64.49</v>
      </c>
      <c r="E41" s="112">
        <v>65.09</v>
      </c>
      <c r="F41" s="113">
        <v>64.79</v>
      </c>
      <c r="G41" s="112">
        <v>63.932</v>
      </c>
      <c r="H41" s="112">
        <v>64.53133333333334</v>
      </c>
      <c r="I41" s="113">
        <v>64.23166666666667</v>
      </c>
    </row>
    <row r="42" spans="2:9" ht="12.75">
      <c r="B42" s="127"/>
      <c r="C42" s="120" t="s">
        <v>1107</v>
      </c>
      <c r="D42" s="125">
        <v>63.85</v>
      </c>
      <c r="E42" s="112">
        <v>64.45</v>
      </c>
      <c r="F42" s="113">
        <v>64.15</v>
      </c>
      <c r="G42" s="112">
        <v>64.20666666666666</v>
      </c>
      <c r="H42" s="112">
        <v>64.80566666666667</v>
      </c>
      <c r="I42" s="113">
        <v>64.50616666666667</v>
      </c>
    </row>
    <row r="43" spans="2:9" ht="12.75">
      <c r="B43" s="127"/>
      <c r="C43" s="120" t="s">
        <v>1108</v>
      </c>
      <c r="D43" s="125">
        <v>67</v>
      </c>
      <c r="E43" s="112">
        <v>67.6</v>
      </c>
      <c r="F43" s="113">
        <v>67.3</v>
      </c>
      <c r="G43" s="112">
        <v>64.58709677419354</v>
      </c>
      <c r="H43" s="112">
        <v>65.18709677419355</v>
      </c>
      <c r="I43" s="113">
        <v>64.88709677419354</v>
      </c>
    </row>
    <row r="44" spans="2:9" ht="6.75" customHeight="1" thickBot="1">
      <c r="B44" s="117"/>
      <c r="C44" s="124"/>
      <c r="D44" s="117"/>
      <c r="E44" s="118"/>
      <c r="F44" s="119"/>
      <c r="G44" s="118"/>
      <c r="H44" s="118"/>
      <c r="I44" s="119"/>
    </row>
    <row r="45" ht="6.75" customHeight="1"/>
    <row r="46" ht="12.75">
      <c r="B46" s="18" t="s">
        <v>1201</v>
      </c>
    </row>
    <row r="47" ht="9" customHeight="1"/>
    <row r="48" ht="12.75">
      <c r="E48" s="106" t="s">
        <v>616</v>
      </c>
    </row>
    <row r="49" spans="1:11" ht="18.75">
      <c r="A49" s="1603" t="s">
        <v>755</v>
      </c>
      <c r="B49" s="1603"/>
      <c r="C49" s="1603"/>
      <c r="D49" s="1603"/>
      <c r="E49" s="1603"/>
      <c r="F49" s="1603"/>
      <c r="G49" s="1603"/>
      <c r="H49" s="1603"/>
      <c r="I49" s="1603"/>
      <c r="J49" s="1603"/>
      <c r="K49" s="1603"/>
    </row>
    <row r="50" ht="6.75" customHeight="1" thickBot="1"/>
    <row r="51" spans="1:11" ht="12.75">
      <c r="A51" s="1796"/>
      <c r="B51" s="1705" t="s">
        <v>1203</v>
      </c>
      <c r="C51" s="1706"/>
      <c r="D51" s="1707"/>
      <c r="E51" s="1705" t="s">
        <v>341</v>
      </c>
      <c r="F51" s="1706"/>
      <c r="G51" s="1707"/>
      <c r="H51" s="645"/>
      <c r="I51" s="1733" t="s">
        <v>1112</v>
      </c>
      <c r="J51" s="1733"/>
      <c r="K51" s="646"/>
    </row>
    <row r="52" spans="1:11" ht="12.75">
      <c r="A52" s="1797"/>
      <c r="B52" s="1690"/>
      <c r="C52" s="1801"/>
      <c r="D52" s="1783"/>
      <c r="E52" s="1690"/>
      <c r="F52" s="1801"/>
      <c r="G52" s="1783"/>
      <c r="H52" s="1798" t="s">
        <v>1204</v>
      </c>
      <c r="I52" s="1799"/>
      <c r="J52" s="1799" t="s">
        <v>345</v>
      </c>
      <c r="K52" s="1800"/>
    </row>
    <row r="53" spans="1:11" ht="12.75">
      <c r="A53" s="647"/>
      <c r="B53" s="707">
        <v>2005</v>
      </c>
      <c r="C53" s="708">
        <v>2006</v>
      </c>
      <c r="D53" s="709">
        <v>2007</v>
      </c>
      <c r="E53" s="707">
        <v>2006</v>
      </c>
      <c r="F53" s="708">
        <v>2007</v>
      </c>
      <c r="G53" s="709" t="s">
        <v>400</v>
      </c>
      <c r="H53" s="721" t="s">
        <v>758</v>
      </c>
      <c r="I53" s="722" t="s">
        <v>759</v>
      </c>
      <c r="J53" s="723" t="s">
        <v>759</v>
      </c>
      <c r="K53" s="724" t="s">
        <v>1217</v>
      </c>
    </row>
    <row r="54" spans="1:11" ht="12.75">
      <c r="A54" s="444" t="s">
        <v>1205</v>
      </c>
      <c r="B54" s="445">
        <v>57.41</v>
      </c>
      <c r="C54" s="446">
        <v>76.54</v>
      </c>
      <c r="D54" s="447">
        <v>79.73</v>
      </c>
      <c r="E54" s="445">
        <v>68.94</v>
      </c>
      <c r="F54" s="446">
        <v>66.51</v>
      </c>
      <c r="G54" s="447">
        <v>123.83</v>
      </c>
      <c r="H54" s="710">
        <v>33.32172095453757</v>
      </c>
      <c r="I54" s="711">
        <v>4.167755422001562</v>
      </c>
      <c r="J54" s="712">
        <v>-3.5248041775456755</v>
      </c>
      <c r="K54" s="713">
        <v>86.18252894301608</v>
      </c>
    </row>
    <row r="55" spans="1:11" ht="13.5" thickBot="1">
      <c r="A55" s="448" t="s">
        <v>1292</v>
      </c>
      <c r="B55" s="449">
        <v>418.35</v>
      </c>
      <c r="C55" s="450">
        <v>663.25</v>
      </c>
      <c r="D55" s="451">
        <v>666</v>
      </c>
      <c r="E55" s="449">
        <v>687.5</v>
      </c>
      <c r="F55" s="450">
        <v>668.25</v>
      </c>
      <c r="G55" s="451">
        <v>865</v>
      </c>
      <c r="H55" s="714">
        <v>58.53950041831001</v>
      </c>
      <c r="I55" s="715">
        <v>0.4146249528835426</v>
      </c>
      <c r="J55" s="716">
        <v>-2.8</v>
      </c>
      <c r="K55" s="717">
        <v>29.44257388701834</v>
      </c>
    </row>
    <row r="56" ht="6.75" customHeight="1"/>
    <row r="57" ht="12.75">
      <c r="A57" s="452" t="s">
        <v>1206</v>
      </c>
    </row>
    <row r="58" ht="12.75">
      <c r="A58" s="649" t="s">
        <v>1291</v>
      </c>
    </row>
    <row r="59" ht="12.75">
      <c r="A59" s="453" t="s">
        <v>1290</v>
      </c>
    </row>
  </sheetData>
  <sheetProtection/>
  <mergeCells count="13">
    <mergeCell ref="D4:F4"/>
    <mergeCell ref="G4:I4"/>
    <mergeCell ref="I51:J51"/>
    <mergeCell ref="A51:A52"/>
    <mergeCell ref="A49:K49"/>
    <mergeCell ref="H52:I52"/>
    <mergeCell ref="J52:K52"/>
    <mergeCell ref="B1:I1"/>
    <mergeCell ref="E51:G52"/>
    <mergeCell ref="B51:D52"/>
    <mergeCell ref="B2:I2"/>
    <mergeCell ref="B4:B5"/>
    <mergeCell ref="C4:C5"/>
  </mergeCells>
  <printOptions horizontalCentered="1"/>
  <pageMargins left="0.39" right="0.39" top="0.5" bottom="0.25" header="0.5" footer="0.5"/>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D10" sqref="D10"/>
    </sheetView>
  </sheetViews>
  <sheetFormatPr defaultColWidth="9.140625" defaultRowHeight="12.75"/>
  <cols>
    <col min="1" max="1" width="34.28125" style="0" customWidth="1"/>
    <col min="7" max="7" width="2.28125" style="0" customWidth="1"/>
    <col min="8" max="8" width="6.28125" style="0" customWidth="1"/>
    <col min="9" max="9" width="7.421875" style="0" customWidth="1"/>
    <col min="10" max="10" width="2.421875" style="0" customWidth="1"/>
    <col min="11" max="11" width="5.28125" style="0" customWidth="1"/>
  </cols>
  <sheetData>
    <row r="1" spans="1:11" ht="12.75">
      <c r="A1" s="1569" t="s">
        <v>1127</v>
      </c>
      <c r="B1" s="1569"/>
      <c r="C1" s="1569"/>
      <c r="D1" s="1569"/>
      <c r="E1" s="1569"/>
      <c r="F1" s="1569"/>
      <c r="G1" s="1569"/>
      <c r="H1" s="1569"/>
      <c r="I1" s="1569"/>
      <c r="J1" s="1569"/>
      <c r="K1" s="1569"/>
    </row>
    <row r="2" spans="1:11" ht="15.75">
      <c r="A2" s="1570" t="s">
        <v>824</v>
      </c>
      <c r="B2" s="1570"/>
      <c r="C2" s="1570"/>
      <c r="D2" s="1570"/>
      <c r="E2" s="1570"/>
      <c r="F2" s="1570"/>
      <c r="G2" s="1570"/>
      <c r="H2" s="1570"/>
      <c r="I2" s="1570"/>
      <c r="J2" s="1570"/>
      <c r="K2" s="1570"/>
    </row>
    <row r="3" spans="1:12" ht="13.5" thickBot="1">
      <c r="A3" s="48"/>
      <c r="B3" s="41"/>
      <c r="C3" s="41"/>
      <c r="D3" s="41"/>
      <c r="E3" s="41"/>
      <c r="F3" s="41"/>
      <c r="G3" s="41"/>
      <c r="H3" s="41"/>
      <c r="J3" s="41"/>
      <c r="K3" s="53" t="s">
        <v>1209</v>
      </c>
      <c r="L3" s="8"/>
    </row>
    <row r="4" spans="1:11" ht="12.75">
      <c r="A4" s="170"/>
      <c r="B4" s="170" t="s">
        <v>757</v>
      </c>
      <c r="C4" s="174"/>
      <c r="D4" s="174" t="s">
        <v>757</v>
      </c>
      <c r="E4" s="173"/>
      <c r="F4" s="174" t="str">
        <f>'M AC'!F4</f>
        <v> Changes in the First Ten Months of </v>
      </c>
      <c r="G4" s="174"/>
      <c r="H4" s="174"/>
      <c r="I4" s="174"/>
      <c r="J4" s="174"/>
      <c r="K4" s="173"/>
    </row>
    <row r="5" spans="1:11" ht="12.75">
      <c r="A5" s="175"/>
      <c r="B5" s="176">
        <f>'M AC'!B5</f>
        <v>2006</v>
      </c>
      <c r="C5" s="177">
        <f>'M AC'!C5</f>
        <v>2007</v>
      </c>
      <c r="D5" s="177">
        <f>'M AC'!D5</f>
        <v>2007</v>
      </c>
      <c r="E5" s="178">
        <f>'M AC'!E5</f>
        <v>2008</v>
      </c>
      <c r="F5" s="1563" t="str">
        <f>'M AC'!F5</f>
        <v>2006/07</v>
      </c>
      <c r="G5" s="1559">
        <f>'M AC'!G5</f>
        <v>0</v>
      </c>
      <c r="H5" s="1562">
        <f>'M AC'!H5</f>
        <v>0</v>
      </c>
      <c r="I5" s="1564" t="str">
        <f>'M AC'!I5</f>
        <v>2007/08</v>
      </c>
      <c r="J5" s="1559">
        <f>'M AC'!J5</f>
        <v>0</v>
      </c>
      <c r="K5" s="1560">
        <f>'M AC'!K5</f>
        <v>0</v>
      </c>
    </row>
    <row r="6" spans="1:11" ht="13.5" thickBot="1">
      <c r="A6" s="179"/>
      <c r="B6" s="180" t="s">
        <v>760</v>
      </c>
      <c r="C6" s="181" t="str">
        <f>MS!C6</f>
        <v>May</v>
      </c>
      <c r="D6" s="181" t="s">
        <v>762</v>
      </c>
      <c r="E6" s="182" t="str">
        <f>MS!E6</f>
        <v>May (e)</v>
      </c>
      <c r="F6" s="181" t="s">
        <v>763</v>
      </c>
      <c r="G6" s="181" t="s">
        <v>757</v>
      </c>
      <c r="H6" s="183" t="s">
        <v>861</v>
      </c>
      <c r="I6" s="181" t="s">
        <v>763</v>
      </c>
      <c r="J6" s="181" t="s">
        <v>757</v>
      </c>
      <c r="K6" s="182" t="s">
        <v>861</v>
      </c>
    </row>
    <row r="7" spans="1:11" ht="15" customHeight="1">
      <c r="A7" s="49" t="s">
        <v>825</v>
      </c>
      <c r="B7" s="49">
        <v>289975.904</v>
      </c>
      <c r="C7" s="41">
        <v>322657.146</v>
      </c>
      <c r="D7" s="41">
        <v>334453.303</v>
      </c>
      <c r="E7" s="42">
        <v>394776.87698791997</v>
      </c>
      <c r="F7" s="41">
        <v>32681.242000000027</v>
      </c>
      <c r="G7" s="41"/>
      <c r="H7" s="4">
        <v>11.27033024095686</v>
      </c>
      <c r="I7" s="41">
        <v>60323.573987919954</v>
      </c>
      <c r="J7" s="41"/>
      <c r="K7" s="42">
        <v>18.03647129414654</v>
      </c>
    </row>
    <row r="8" spans="1:11" ht="15" customHeight="1">
      <c r="A8" s="49" t="s">
        <v>826</v>
      </c>
      <c r="B8" s="49">
        <v>35716.144</v>
      </c>
      <c r="C8" s="41">
        <v>39233.496999999996</v>
      </c>
      <c r="D8" s="41">
        <v>42692.234000000004</v>
      </c>
      <c r="E8" s="42">
        <v>47482.948</v>
      </c>
      <c r="F8" s="41">
        <v>3517.3529999999955</v>
      </c>
      <c r="G8" s="41"/>
      <c r="H8" s="4">
        <v>9.84807598491034</v>
      </c>
      <c r="I8" s="41">
        <v>4790.713999999993</v>
      </c>
      <c r="J8" s="41"/>
      <c r="K8" s="42">
        <v>11.22151162199662</v>
      </c>
    </row>
    <row r="9" spans="1:11" ht="15" customHeight="1">
      <c r="A9" s="49" t="s">
        <v>827</v>
      </c>
      <c r="B9" s="49">
        <v>31124.444</v>
      </c>
      <c r="C9" s="41">
        <v>33887.2</v>
      </c>
      <c r="D9" s="41">
        <v>37575.847</v>
      </c>
      <c r="E9" s="42">
        <v>40665.96</v>
      </c>
      <c r="F9" s="41">
        <v>2762.7559999999976</v>
      </c>
      <c r="G9" s="41"/>
      <c r="H9" s="4">
        <v>8.876483062637192</v>
      </c>
      <c r="I9" s="41">
        <v>3090.1129999999976</v>
      </c>
      <c r="J9" s="41"/>
      <c r="K9" s="42">
        <v>8.223668251576598</v>
      </c>
    </row>
    <row r="10" spans="1:11" ht="15" customHeight="1">
      <c r="A10" s="49" t="s">
        <v>828</v>
      </c>
      <c r="B10" s="49">
        <v>4591.7</v>
      </c>
      <c r="C10" s="41">
        <v>5346.297</v>
      </c>
      <c r="D10" s="41">
        <v>5116.387</v>
      </c>
      <c r="E10" s="42">
        <v>6816.988</v>
      </c>
      <c r="F10" s="41">
        <v>754.5969999999998</v>
      </c>
      <c r="G10" s="41"/>
      <c r="H10" s="4">
        <v>16.4339351438465</v>
      </c>
      <c r="I10" s="41">
        <v>1700.6010000000006</v>
      </c>
      <c r="J10" s="41"/>
      <c r="K10" s="42">
        <v>33.23831836802026</v>
      </c>
    </row>
    <row r="11" spans="1:11" ht="15" customHeight="1">
      <c r="A11" s="49" t="s">
        <v>829</v>
      </c>
      <c r="B11" s="49">
        <v>151710.74</v>
      </c>
      <c r="C11" s="41">
        <v>166263.56399999998</v>
      </c>
      <c r="D11" s="41">
        <v>174633.856</v>
      </c>
      <c r="E11" s="42">
        <v>202901.07700000002</v>
      </c>
      <c r="F11" s="41">
        <v>14552.823999999993</v>
      </c>
      <c r="G11" s="41"/>
      <c r="H11" s="4">
        <v>9.592481059679752</v>
      </c>
      <c r="I11" s="41">
        <v>28267.22100000002</v>
      </c>
      <c r="J11" s="41"/>
      <c r="K11" s="42">
        <v>16.186564076097604</v>
      </c>
    </row>
    <row r="12" spans="1:11" ht="15" customHeight="1">
      <c r="A12" s="49" t="s">
        <v>827</v>
      </c>
      <c r="B12" s="49">
        <v>145776.78</v>
      </c>
      <c r="C12" s="41">
        <v>159924.3</v>
      </c>
      <c r="D12" s="41">
        <v>168320.359</v>
      </c>
      <c r="E12" s="42">
        <v>195860.23200000002</v>
      </c>
      <c r="F12" s="41">
        <v>14147.52</v>
      </c>
      <c r="G12" s="41"/>
      <c r="H12" s="4">
        <v>9.704920083980447</v>
      </c>
      <c r="I12" s="41">
        <v>27539.87300000002</v>
      </c>
      <c r="J12" s="41"/>
      <c r="K12" s="42">
        <v>16.3615816670163</v>
      </c>
    </row>
    <row r="13" spans="1:11" ht="15" customHeight="1">
      <c r="A13" s="49" t="s">
        <v>828</v>
      </c>
      <c r="B13" s="49">
        <v>5933.96</v>
      </c>
      <c r="C13" s="41">
        <v>6339.264</v>
      </c>
      <c r="D13" s="41">
        <v>6313.497</v>
      </c>
      <c r="E13" s="42">
        <v>7040.844999999999</v>
      </c>
      <c r="F13" s="41">
        <v>405.3040000000001</v>
      </c>
      <c r="G13" s="41"/>
      <c r="H13" s="4">
        <v>6.83024489548295</v>
      </c>
      <c r="I13" s="41">
        <v>727.347999999999</v>
      </c>
      <c r="J13" s="41"/>
      <c r="K13" s="42">
        <v>11.520524995893702</v>
      </c>
    </row>
    <row r="14" spans="1:11" ht="15" customHeight="1">
      <c r="A14" s="49" t="s">
        <v>830</v>
      </c>
      <c r="B14" s="49">
        <v>100068.162</v>
      </c>
      <c r="C14" s="41">
        <v>114468.994</v>
      </c>
      <c r="D14" s="41">
        <v>114032.465</v>
      </c>
      <c r="E14" s="42">
        <v>141280.77498791998</v>
      </c>
      <c r="F14" s="41">
        <v>14400.83200000001</v>
      </c>
      <c r="G14" s="41"/>
      <c r="H14" s="4">
        <v>14.391022791045177</v>
      </c>
      <c r="I14" s="41">
        <v>27248.309987919987</v>
      </c>
      <c r="J14" s="41"/>
      <c r="K14" s="42">
        <v>23.895221407272032</v>
      </c>
    </row>
    <row r="15" spans="1:11" ht="15" customHeight="1">
      <c r="A15" s="49" t="s">
        <v>827</v>
      </c>
      <c r="B15" s="49">
        <v>85505.684</v>
      </c>
      <c r="C15" s="41">
        <v>98746.3</v>
      </c>
      <c r="D15" s="41">
        <v>97215.125</v>
      </c>
      <c r="E15" s="42">
        <v>123007.07598791998</v>
      </c>
      <c r="F15" s="41">
        <v>13240.616000000009</v>
      </c>
      <c r="G15" s="41"/>
      <c r="H15" s="4">
        <v>15.485071144510124</v>
      </c>
      <c r="I15" s="41">
        <v>25791.950987919976</v>
      </c>
      <c r="J15" s="41"/>
      <c r="K15" s="42">
        <v>26.530800621734507</v>
      </c>
    </row>
    <row r="16" spans="1:11" ht="15" customHeight="1">
      <c r="A16" s="49" t="s">
        <v>828</v>
      </c>
      <c r="B16" s="49">
        <v>14562.478</v>
      </c>
      <c r="C16" s="41">
        <v>15722.694</v>
      </c>
      <c r="D16" s="41">
        <v>16817.34</v>
      </c>
      <c r="E16" s="42">
        <v>18273.699</v>
      </c>
      <c r="F16" s="41">
        <v>1160.2160000000003</v>
      </c>
      <c r="G16" s="41"/>
      <c r="H16" s="4">
        <v>7.967160534079436</v>
      </c>
      <c r="I16" s="41">
        <v>1456.3590000000004</v>
      </c>
      <c r="J16" s="41"/>
      <c r="K16" s="42">
        <v>8.659865353260388</v>
      </c>
    </row>
    <row r="17" spans="1:11" ht="15" customHeight="1">
      <c r="A17" s="49" t="s">
        <v>831</v>
      </c>
      <c r="B17" s="49">
        <v>2480.858</v>
      </c>
      <c r="C17" s="41">
        <v>2691.091</v>
      </c>
      <c r="D17" s="41">
        <v>3094.748</v>
      </c>
      <c r="E17" s="42">
        <v>3112.077</v>
      </c>
      <c r="F17" s="41">
        <v>210.23299999999972</v>
      </c>
      <c r="G17" s="41"/>
      <c r="H17" s="4">
        <v>8.474205295103538</v>
      </c>
      <c r="I17" s="41">
        <v>17.32900000000018</v>
      </c>
      <c r="J17" s="41"/>
      <c r="K17" s="42">
        <v>0.5599486614095939</v>
      </c>
    </row>
    <row r="18" spans="1:11" ht="15" customHeight="1">
      <c r="A18" s="51" t="s">
        <v>832</v>
      </c>
      <c r="B18" s="51">
        <v>329.165</v>
      </c>
      <c r="C18" s="6">
        <v>605</v>
      </c>
      <c r="D18" s="6">
        <v>1870.81</v>
      </c>
      <c r="E18" s="44">
        <v>1530</v>
      </c>
      <c r="F18" s="6">
        <v>275.835</v>
      </c>
      <c r="G18" s="6"/>
      <c r="H18" s="7">
        <v>83.79839897923532</v>
      </c>
      <c r="I18" s="6">
        <v>-340.81</v>
      </c>
      <c r="J18" s="6"/>
      <c r="K18" s="44">
        <v>-18.217242798573878</v>
      </c>
    </row>
    <row r="19" spans="1:11" ht="15" customHeight="1">
      <c r="A19" s="51" t="s">
        <v>833</v>
      </c>
      <c r="B19" s="51">
        <v>7.705</v>
      </c>
      <c r="C19" s="6">
        <v>1611.051</v>
      </c>
      <c r="D19" s="6">
        <v>1628.465</v>
      </c>
      <c r="E19" s="44">
        <v>2207.691</v>
      </c>
      <c r="F19" s="6">
        <v>1603.346</v>
      </c>
      <c r="G19" s="6"/>
      <c r="H19" s="1337">
        <v>20809.162881245946</v>
      </c>
      <c r="I19" s="6">
        <v>579.2259999999999</v>
      </c>
      <c r="J19" s="6"/>
      <c r="K19" s="44">
        <v>35.5688332263819</v>
      </c>
    </row>
    <row r="20" spans="1:11" ht="15" customHeight="1">
      <c r="A20" s="454" t="s">
        <v>834</v>
      </c>
      <c r="B20" s="454">
        <v>105652.30300000001</v>
      </c>
      <c r="C20" s="101">
        <v>109914.15</v>
      </c>
      <c r="D20" s="101">
        <v>101782.862</v>
      </c>
      <c r="E20" s="141">
        <v>142262.83983104</v>
      </c>
      <c r="F20" s="101">
        <v>4261.84699999998</v>
      </c>
      <c r="G20" s="101"/>
      <c r="H20" s="3">
        <v>4.0338420261411425</v>
      </c>
      <c r="I20" s="101">
        <v>40479.977831040014</v>
      </c>
      <c r="J20" s="101"/>
      <c r="K20" s="141">
        <v>39.77091726015723</v>
      </c>
    </row>
    <row r="21" spans="1:11" ht="15" customHeight="1">
      <c r="A21" s="49" t="s">
        <v>835</v>
      </c>
      <c r="B21" s="49">
        <v>17049.747</v>
      </c>
      <c r="C21" s="41">
        <v>18729.539</v>
      </c>
      <c r="D21" s="41">
        <v>20017.093</v>
      </c>
      <c r="E21" s="42">
        <v>26643.134000000002</v>
      </c>
      <c r="F21" s="41">
        <v>1679.7920000000013</v>
      </c>
      <c r="G21" s="41"/>
      <c r="H21" s="4">
        <v>9.852298688068517</v>
      </c>
      <c r="I21" s="41">
        <v>6626.041000000001</v>
      </c>
      <c r="J21" s="41"/>
      <c r="K21" s="42">
        <v>33.10191444881632</v>
      </c>
    </row>
    <row r="22" spans="1:11" ht="15" customHeight="1">
      <c r="A22" s="49" t="s">
        <v>836</v>
      </c>
      <c r="B22" s="49">
        <v>9746.221</v>
      </c>
      <c r="C22" s="41">
        <v>9199.131</v>
      </c>
      <c r="D22" s="41">
        <v>4330.657</v>
      </c>
      <c r="E22" s="42">
        <v>7439.298831039994</v>
      </c>
      <c r="F22" s="41">
        <v>-547.09</v>
      </c>
      <c r="G22" s="41"/>
      <c r="H22" s="4">
        <v>-5.613355166068984</v>
      </c>
      <c r="I22" s="41">
        <v>3108.641831039994</v>
      </c>
      <c r="J22" s="41"/>
      <c r="K22" s="42">
        <v>71.78222221339612</v>
      </c>
    </row>
    <row r="23" spans="1:11" ht="15" customHeight="1">
      <c r="A23" s="49" t="s">
        <v>837</v>
      </c>
      <c r="B23" s="49">
        <v>78856.335</v>
      </c>
      <c r="C23" s="41">
        <v>81985.48</v>
      </c>
      <c r="D23" s="41">
        <v>77435.112</v>
      </c>
      <c r="E23" s="42">
        <v>108180.407</v>
      </c>
      <c r="F23" s="41">
        <v>3129.1449999999895</v>
      </c>
      <c r="G23" s="41"/>
      <c r="H23" s="4">
        <v>3.9681593114871356</v>
      </c>
      <c r="I23" s="41">
        <v>30745.295000000013</v>
      </c>
      <c r="J23" s="41"/>
      <c r="K23" s="42">
        <v>39.70459163279833</v>
      </c>
    </row>
    <row r="24" spans="1:11" ht="15" customHeight="1">
      <c r="A24" s="51" t="s">
        <v>1297</v>
      </c>
      <c r="B24" s="51">
        <v>395965.077</v>
      </c>
      <c r="C24" s="6">
        <v>434787.34699999995</v>
      </c>
      <c r="D24" s="6">
        <v>439735.44</v>
      </c>
      <c r="E24" s="44">
        <v>540777.40781896</v>
      </c>
      <c r="F24" s="6">
        <v>38822.27</v>
      </c>
      <c r="G24" s="6"/>
      <c r="H24" s="7">
        <v>9.8044681854607</v>
      </c>
      <c r="I24" s="6">
        <v>101041.96781895997</v>
      </c>
      <c r="J24" s="6"/>
      <c r="K24" s="44">
        <v>22.977899579565374</v>
      </c>
    </row>
    <row r="25" spans="1:11" ht="15" customHeight="1">
      <c r="A25" s="454" t="s">
        <v>838</v>
      </c>
      <c r="B25" s="454">
        <v>61817.3</v>
      </c>
      <c r="C25" s="101">
        <v>61090.883</v>
      </c>
      <c r="D25" s="101">
        <v>64930.30449999999</v>
      </c>
      <c r="E25" s="141">
        <v>73218.42707250999</v>
      </c>
      <c r="F25" s="101">
        <v>-726.4170000000013</v>
      </c>
      <c r="G25" s="101"/>
      <c r="H25" s="3">
        <v>-1.1751030860293175</v>
      </c>
      <c r="I25" s="101">
        <v>8288.122572510001</v>
      </c>
      <c r="J25" s="101"/>
      <c r="K25" s="141">
        <v>12.764644546692372</v>
      </c>
    </row>
    <row r="26" spans="1:11" ht="15" customHeight="1">
      <c r="A26" s="49" t="s">
        <v>839</v>
      </c>
      <c r="B26" s="49">
        <v>6054.434</v>
      </c>
      <c r="C26" s="41">
        <v>6416.2</v>
      </c>
      <c r="D26" s="41">
        <v>7359.764</v>
      </c>
      <c r="E26" s="42">
        <v>8509.732</v>
      </c>
      <c r="F26" s="41">
        <v>361.7659999999996</v>
      </c>
      <c r="G26" s="41"/>
      <c r="H26" s="4">
        <v>5.9752241084798285</v>
      </c>
      <c r="I26" s="41">
        <v>1149.9679999999998</v>
      </c>
      <c r="J26" s="41"/>
      <c r="K26" s="42">
        <v>15.625066238536995</v>
      </c>
    </row>
    <row r="27" spans="1:11" ht="15" customHeight="1">
      <c r="A27" s="49" t="s">
        <v>840</v>
      </c>
      <c r="B27" s="49">
        <v>22907.3</v>
      </c>
      <c r="C27" s="41">
        <v>20111.331</v>
      </c>
      <c r="D27" s="41">
        <v>22597.7195</v>
      </c>
      <c r="E27" s="42">
        <v>22792.410072510003</v>
      </c>
      <c r="F27" s="41">
        <v>-2795.969000000001</v>
      </c>
      <c r="G27" s="41"/>
      <c r="H27" s="4">
        <v>-12.20558075373353</v>
      </c>
      <c r="I27" s="41">
        <v>194.69057251000413</v>
      </c>
      <c r="J27" s="41"/>
      <c r="K27" s="42">
        <v>0.8615496466800737</v>
      </c>
    </row>
    <row r="28" spans="1:11" ht="15" customHeight="1">
      <c r="A28" s="49" t="s">
        <v>841</v>
      </c>
      <c r="B28" s="49">
        <v>399.203</v>
      </c>
      <c r="C28" s="41">
        <v>427.409</v>
      </c>
      <c r="D28" s="41">
        <v>454.036</v>
      </c>
      <c r="E28" s="42">
        <v>480.75600000000003</v>
      </c>
      <c r="F28" s="41">
        <v>28.206000000000017</v>
      </c>
      <c r="G28" s="41"/>
      <c r="H28" s="4">
        <v>7.065578164492757</v>
      </c>
      <c r="I28" s="41">
        <v>26.72</v>
      </c>
      <c r="J28" s="41"/>
      <c r="K28" s="42">
        <v>5.884995903408546</v>
      </c>
    </row>
    <row r="29" spans="1:11" ht="15" customHeight="1">
      <c r="A29" s="49" t="s">
        <v>842</v>
      </c>
      <c r="B29" s="49">
        <v>31401.868</v>
      </c>
      <c r="C29" s="41">
        <v>33455.656</v>
      </c>
      <c r="D29" s="41">
        <v>33932.965</v>
      </c>
      <c r="E29" s="42">
        <v>39032.617</v>
      </c>
      <c r="F29" s="41">
        <v>2053.788000000004</v>
      </c>
      <c r="G29" s="41"/>
      <c r="H29" s="4">
        <v>6.54033702708388</v>
      </c>
      <c r="I29" s="41">
        <v>5099.652000000002</v>
      </c>
      <c r="J29" s="41"/>
      <c r="K29" s="42">
        <v>15.02860713763151</v>
      </c>
    </row>
    <row r="30" spans="1:11" ht="15" customHeight="1">
      <c r="A30" s="49" t="s">
        <v>843</v>
      </c>
      <c r="B30" s="49">
        <v>1054.495</v>
      </c>
      <c r="C30" s="41">
        <v>680.287</v>
      </c>
      <c r="D30" s="41">
        <v>585.82</v>
      </c>
      <c r="E30" s="42">
        <v>2402.912</v>
      </c>
      <c r="F30" s="41">
        <v>-374.20799999999986</v>
      </c>
      <c r="G30" s="41"/>
      <c r="H30" s="4">
        <v>-35.486939245800116</v>
      </c>
      <c r="I30" s="41">
        <v>1817.0919999999996</v>
      </c>
      <c r="J30" s="41"/>
      <c r="K30" s="42">
        <v>310.17923594278096</v>
      </c>
    </row>
    <row r="31" spans="1:11" ht="15" customHeight="1">
      <c r="A31" s="463" t="s">
        <v>844</v>
      </c>
      <c r="B31" s="463">
        <v>307583.929</v>
      </c>
      <c r="C31" s="464">
        <v>332249.764</v>
      </c>
      <c r="D31" s="464">
        <v>340354.93389999995</v>
      </c>
      <c r="E31" s="465">
        <v>405411.34200000006</v>
      </c>
      <c r="F31" s="464">
        <v>24665.83500000002</v>
      </c>
      <c r="G31" s="464"/>
      <c r="H31" s="142">
        <v>8.019220991224161</v>
      </c>
      <c r="I31" s="464">
        <v>65056.40810000012</v>
      </c>
      <c r="J31" s="464"/>
      <c r="K31" s="465">
        <v>19.114283831452966</v>
      </c>
    </row>
    <row r="32" spans="1:11" ht="15" customHeight="1">
      <c r="A32" s="782" t="s">
        <v>1326</v>
      </c>
      <c r="B32" s="778">
        <v>307583.929</v>
      </c>
      <c r="C32" s="779">
        <v>348273.564</v>
      </c>
      <c r="D32" s="779">
        <v>340354.93389999995</v>
      </c>
      <c r="E32" s="780">
        <v>405411.34200000006</v>
      </c>
      <c r="F32" s="779">
        <v>40689.63500000001</v>
      </c>
      <c r="G32" s="779"/>
      <c r="H32" s="781">
        <v>13.228790961962128</v>
      </c>
      <c r="I32" s="779">
        <v>65056.40810000012</v>
      </c>
      <c r="J32" s="779"/>
      <c r="K32" s="780">
        <v>19.114283831452966</v>
      </c>
    </row>
    <row r="33" spans="1:11" ht="15" customHeight="1">
      <c r="A33" s="49" t="s">
        <v>845</v>
      </c>
      <c r="B33" s="49">
        <v>58861.9</v>
      </c>
      <c r="C33" s="41">
        <v>56675.524000000005</v>
      </c>
      <c r="D33" s="41">
        <v>65850</v>
      </c>
      <c r="E33" s="42">
        <v>62153.025</v>
      </c>
      <c r="F33" s="41">
        <v>-2186.3759999999966</v>
      </c>
      <c r="G33" s="41"/>
      <c r="H33" s="4">
        <v>-3.7144162862564687</v>
      </c>
      <c r="I33" s="41">
        <v>-3696.9749999999985</v>
      </c>
      <c r="J33" s="41"/>
      <c r="K33" s="42">
        <v>-5.614236902050112</v>
      </c>
    </row>
    <row r="34" spans="1:11" ht="15" customHeight="1">
      <c r="A34" s="49" t="s">
        <v>846</v>
      </c>
      <c r="B34" s="49">
        <v>4552.376</v>
      </c>
      <c r="C34" s="41">
        <v>7024.98</v>
      </c>
      <c r="D34" s="41">
        <v>5106.3669</v>
      </c>
      <c r="E34" s="42">
        <v>4755.142</v>
      </c>
      <c r="F34" s="41">
        <v>2472.6039999999994</v>
      </c>
      <c r="G34" s="41"/>
      <c r="H34" s="4">
        <v>54.31458209954536</v>
      </c>
      <c r="I34" s="41">
        <v>-351.22490000000016</v>
      </c>
      <c r="J34" s="41"/>
      <c r="K34" s="42">
        <v>-6.8781759493231895</v>
      </c>
    </row>
    <row r="35" spans="1:11" ht="15" customHeight="1">
      <c r="A35" s="49" t="s">
        <v>847</v>
      </c>
      <c r="B35" s="49">
        <v>2543.4759999999997</v>
      </c>
      <c r="C35" s="41">
        <v>5183.951</v>
      </c>
      <c r="D35" s="41">
        <v>2925.303</v>
      </c>
      <c r="E35" s="42">
        <v>13048.393</v>
      </c>
      <c r="F35" s="41">
        <v>2640.4750000000004</v>
      </c>
      <c r="G35" s="41"/>
      <c r="H35" s="4">
        <v>103.81363928733751</v>
      </c>
      <c r="I35" s="41">
        <v>10123.09</v>
      </c>
      <c r="J35" s="41"/>
      <c r="K35" s="42">
        <v>346.0526994981375</v>
      </c>
    </row>
    <row r="36" spans="1:11" ht="15" customHeight="1">
      <c r="A36" s="49" t="s">
        <v>1319</v>
      </c>
      <c r="B36" s="49">
        <v>829.108</v>
      </c>
      <c r="C36" s="41">
        <v>1044.768</v>
      </c>
      <c r="D36" s="41">
        <v>1055.057</v>
      </c>
      <c r="E36" s="42">
        <v>1526.789</v>
      </c>
      <c r="F36" s="41">
        <v>215.66</v>
      </c>
      <c r="G36" s="41"/>
      <c r="H36" s="4"/>
      <c r="I36" s="41">
        <v>471.73199999999997</v>
      </c>
      <c r="J36" s="41"/>
      <c r="K36" s="42">
        <v>44.711517955901904</v>
      </c>
    </row>
    <row r="37" spans="1:11" ht="15" customHeight="1">
      <c r="A37" s="49" t="s">
        <v>1320</v>
      </c>
      <c r="B37" s="49">
        <v>1714.368</v>
      </c>
      <c r="C37" s="41">
        <v>4139.183</v>
      </c>
      <c r="D37" s="41">
        <v>1870.246</v>
      </c>
      <c r="E37" s="42">
        <v>11521.604</v>
      </c>
      <c r="F37" s="41">
        <v>2424.815</v>
      </c>
      <c r="G37" s="41"/>
      <c r="H37" s="4"/>
      <c r="I37" s="41">
        <v>9651.358</v>
      </c>
      <c r="J37" s="41"/>
      <c r="K37" s="42">
        <v>516.0475146050305</v>
      </c>
    </row>
    <row r="38" spans="1:11" ht="15" customHeight="1">
      <c r="A38" s="49" t="s">
        <v>1321</v>
      </c>
      <c r="B38" s="49">
        <v>240361.855</v>
      </c>
      <c r="C38" s="41">
        <v>262427.124</v>
      </c>
      <c r="D38" s="41">
        <v>265360.616</v>
      </c>
      <c r="E38" s="42">
        <v>324008.24100000004</v>
      </c>
      <c r="F38" s="41">
        <v>22065.269</v>
      </c>
      <c r="G38" s="41"/>
      <c r="H38" s="4">
        <v>9.180021097773604</v>
      </c>
      <c r="I38" s="41">
        <v>58647.62500000006</v>
      </c>
      <c r="J38" s="41"/>
      <c r="K38" s="42">
        <v>22.101103729726066</v>
      </c>
    </row>
    <row r="39" spans="1:11" ht="15" customHeight="1">
      <c r="A39" s="782" t="s">
        <v>1327</v>
      </c>
      <c r="B39" s="49">
        <v>240361.855</v>
      </c>
      <c r="C39" s="41">
        <v>278450.924</v>
      </c>
      <c r="D39" s="41">
        <v>265360.616</v>
      </c>
      <c r="E39" s="42">
        <v>324008.24100000004</v>
      </c>
      <c r="F39" s="41">
        <v>38089.06899999999</v>
      </c>
      <c r="G39" s="41"/>
      <c r="H39" s="4">
        <v>15.846553106357074</v>
      </c>
      <c r="I39" s="41">
        <v>58647.62500000006</v>
      </c>
      <c r="J39" s="41"/>
      <c r="K39" s="42">
        <v>22.101103729726066</v>
      </c>
    </row>
    <row r="40" spans="1:11" ht="15" customHeight="1">
      <c r="A40" s="49" t="s">
        <v>848</v>
      </c>
      <c r="B40" s="49">
        <v>198215.244</v>
      </c>
      <c r="C40" s="41">
        <v>226843.366</v>
      </c>
      <c r="D40" s="41">
        <v>231949.096</v>
      </c>
      <c r="E40" s="42">
        <v>289651.74100000004</v>
      </c>
      <c r="F40" s="41">
        <v>28628.122000000003</v>
      </c>
      <c r="G40" s="41"/>
      <c r="H40" s="4">
        <v>14.442946678712563</v>
      </c>
      <c r="I40" s="41">
        <v>57702.64500000005</v>
      </c>
      <c r="J40" s="41"/>
      <c r="K40" s="42">
        <v>24.87728816153698</v>
      </c>
    </row>
    <row r="41" spans="1:11" ht="15" customHeight="1">
      <c r="A41" s="49" t="s">
        <v>0</v>
      </c>
      <c r="B41" s="49">
        <v>198215.244</v>
      </c>
      <c r="C41" s="41">
        <v>231720.26600000003</v>
      </c>
      <c r="D41" s="41">
        <v>231949.096</v>
      </c>
      <c r="E41" s="42">
        <v>289651.74100000004</v>
      </c>
      <c r="F41" s="41">
        <v>33505.022000000026</v>
      </c>
      <c r="G41" s="41"/>
      <c r="H41" s="4">
        <v>16.90335280166445</v>
      </c>
      <c r="I41" s="41">
        <v>57702.64500000005</v>
      </c>
      <c r="J41" s="41"/>
      <c r="K41" s="42">
        <v>24.87728816153698</v>
      </c>
    </row>
    <row r="42" spans="1:11" ht="15" customHeight="1">
      <c r="A42" s="49" t="s">
        <v>849</v>
      </c>
      <c r="B42" s="49">
        <v>42146.611</v>
      </c>
      <c r="C42" s="41">
        <v>35583.758</v>
      </c>
      <c r="D42" s="41">
        <v>33411.52</v>
      </c>
      <c r="E42" s="42">
        <v>34356.5</v>
      </c>
      <c r="F42" s="41">
        <v>-6562.8529999999955</v>
      </c>
      <c r="G42" s="41"/>
      <c r="H42" s="4">
        <v>-15.571484502039787</v>
      </c>
      <c r="I42" s="41">
        <v>944.9800000000032</v>
      </c>
      <c r="J42" s="41"/>
      <c r="K42" s="42">
        <v>2.8283059256208736</v>
      </c>
    </row>
    <row r="43" spans="1:11" ht="15" customHeight="1">
      <c r="A43" s="49" t="s">
        <v>1</v>
      </c>
      <c r="B43" s="49">
        <v>42146.611</v>
      </c>
      <c r="C43" s="41">
        <v>46730.657999999996</v>
      </c>
      <c r="D43" s="41">
        <v>33411.52</v>
      </c>
      <c r="E43" s="42">
        <v>34356.5</v>
      </c>
      <c r="F43" s="41">
        <v>4584.046999999999</v>
      </c>
      <c r="G43" s="41"/>
      <c r="H43" s="4">
        <v>10.876430847547859</v>
      </c>
      <c r="I43" s="41">
        <v>944.9800000000032</v>
      </c>
      <c r="J43" s="41"/>
      <c r="K43" s="42">
        <v>2.8283059256208736</v>
      </c>
    </row>
    <row r="44" spans="1:11" ht="15" customHeight="1">
      <c r="A44" s="49" t="s">
        <v>850</v>
      </c>
      <c r="B44" s="49">
        <v>1264.322</v>
      </c>
      <c r="C44" s="41">
        <v>938.185</v>
      </c>
      <c r="D44" s="41">
        <v>1112.648</v>
      </c>
      <c r="E44" s="42">
        <v>1446.541</v>
      </c>
      <c r="F44" s="41">
        <v>-326.13699999999994</v>
      </c>
      <c r="G44" s="41"/>
      <c r="H44" s="4">
        <v>-25.795406549913707</v>
      </c>
      <c r="I44" s="41">
        <v>333.89300000000003</v>
      </c>
      <c r="J44" s="41"/>
      <c r="K44" s="42">
        <v>30.008861742437865</v>
      </c>
    </row>
    <row r="45" spans="1:11" ht="15" customHeight="1" hidden="1">
      <c r="A45" s="49"/>
      <c r="B45" s="49">
        <v>0</v>
      </c>
      <c r="C45" s="41">
        <v>0</v>
      </c>
      <c r="D45" s="41">
        <v>0</v>
      </c>
      <c r="E45" s="42">
        <v>0</v>
      </c>
      <c r="F45" s="41">
        <v>0</v>
      </c>
      <c r="G45" s="41"/>
      <c r="H45" s="4"/>
      <c r="I45" s="41">
        <v>0</v>
      </c>
      <c r="J45" s="41"/>
      <c r="K45" s="42"/>
    </row>
    <row r="46" spans="1:11" ht="15" customHeight="1" thickBot="1">
      <c r="A46" s="52" t="s">
        <v>1342</v>
      </c>
      <c r="B46" s="52">
        <v>26563.8</v>
      </c>
      <c r="C46" s="45">
        <v>41446.734000000004</v>
      </c>
      <c r="D46" s="45">
        <v>34450.3</v>
      </c>
      <c r="E46" s="47">
        <v>62147.7</v>
      </c>
      <c r="F46" s="45">
        <v>14882.934000000005</v>
      </c>
      <c r="G46" s="45"/>
      <c r="H46" s="46">
        <v>56.02712714295397</v>
      </c>
      <c r="I46" s="45">
        <v>27697.4</v>
      </c>
      <c r="J46" s="45"/>
      <c r="K46" s="47">
        <v>80.39813876802232</v>
      </c>
    </row>
    <row r="47" spans="1:11" ht="15" customHeight="1">
      <c r="A47" s="455"/>
      <c r="B47" s="455">
        <v>0.04799999999886495</v>
      </c>
      <c r="C47" s="457">
        <v>-0.03400000010879012</v>
      </c>
      <c r="D47" s="457">
        <v>-0.09839999985706527</v>
      </c>
      <c r="E47" s="458">
        <v>-0.061253550040419213</v>
      </c>
      <c r="F47" s="455"/>
      <c r="G47" s="457"/>
      <c r="H47" s="456"/>
      <c r="I47" s="459"/>
      <c r="J47" s="457"/>
      <c r="K47" s="458"/>
    </row>
    <row r="48" spans="1:11" ht="15" customHeight="1">
      <c r="A48" s="49" t="s">
        <v>851</v>
      </c>
      <c r="B48" s="49">
        <v>85.77334377410891</v>
      </c>
      <c r="C48" s="41">
        <v>85.40775972772039</v>
      </c>
      <c r="D48" s="41">
        <v>82.07571324239544</v>
      </c>
      <c r="E48" s="42">
        <v>86.94995502750878</v>
      </c>
      <c r="F48" s="49"/>
      <c r="G48" s="41"/>
      <c r="H48" s="4"/>
      <c r="I48" s="460"/>
      <c r="J48" s="41"/>
      <c r="K48" s="42"/>
    </row>
    <row r="49" spans="1:11" ht="15" customHeight="1">
      <c r="A49" s="49" t="s">
        <v>852</v>
      </c>
      <c r="B49" s="49">
        <v>41.61697518149647</v>
      </c>
      <c r="C49" s="41">
        <v>36.49893035376939</v>
      </c>
      <c r="D49" s="41">
        <v>39.102709803407144</v>
      </c>
      <c r="E49" s="42">
        <v>34.29062337829181</v>
      </c>
      <c r="F49" s="49"/>
      <c r="G49" s="41"/>
      <c r="H49" s="4"/>
      <c r="I49" s="460"/>
      <c r="J49" s="41"/>
      <c r="K49" s="42"/>
    </row>
    <row r="50" spans="1:11" ht="15" customHeight="1">
      <c r="A50" s="49" t="s">
        <v>821</v>
      </c>
      <c r="B50" s="49">
        <v>7969.55</v>
      </c>
      <c r="C50" s="41">
        <v>5801.944000000003</v>
      </c>
      <c r="D50" s="41">
        <v>5623.96</v>
      </c>
      <c r="E50" s="42">
        <v>6620.690999999998</v>
      </c>
      <c r="F50" s="49">
        <v>-2170.1059999999943</v>
      </c>
      <c r="G50" s="41" t="s">
        <v>347</v>
      </c>
      <c r="H50" s="4">
        <v>-27.22996906977176</v>
      </c>
      <c r="I50" s="460">
        <v>919.9309999999989</v>
      </c>
      <c r="J50" s="41" t="s">
        <v>348</v>
      </c>
      <c r="K50" s="42">
        <v>16.357353181743807</v>
      </c>
    </row>
    <row r="51" spans="1:11" ht="15" customHeight="1">
      <c r="A51" s="49" t="s">
        <v>822</v>
      </c>
      <c r="B51" s="49">
        <v>256918.168</v>
      </c>
      <c r="C51" s="41">
        <v>289446.981</v>
      </c>
      <c r="D51" s="41">
        <v>300582.21739999996</v>
      </c>
      <c r="E51" s="42">
        <v>356024.71524147</v>
      </c>
      <c r="F51" s="49">
        <v>32531.313000000024</v>
      </c>
      <c r="G51" s="41" t="s">
        <v>347</v>
      </c>
      <c r="H51" s="4">
        <v>12.662130223503704</v>
      </c>
      <c r="I51" s="460">
        <v>55519.29784147006</v>
      </c>
      <c r="J51" s="41" t="s">
        <v>348</v>
      </c>
      <c r="K51" s="42">
        <v>18.47058629139984</v>
      </c>
    </row>
    <row r="52" spans="1:11" ht="15" customHeight="1">
      <c r="A52" s="49" t="s">
        <v>823</v>
      </c>
      <c r="B52" s="49">
        <v>78034.00800000002</v>
      </c>
      <c r="C52" s="41">
        <v>67787.12899999999</v>
      </c>
      <c r="D52" s="41">
        <v>66746.74199999998</v>
      </c>
      <c r="E52" s="42">
        <v>77712.22783104</v>
      </c>
      <c r="F52" s="49">
        <v>-10249.37900000003</v>
      </c>
      <c r="G52" s="41" t="s">
        <v>347</v>
      </c>
      <c r="H52" s="4">
        <v>-13.134502843939567</v>
      </c>
      <c r="I52" s="460">
        <v>10888.685831040017</v>
      </c>
      <c r="J52" s="41" t="s">
        <v>348</v>
      </c>
      <c r="K52" s="42">
        <v>16.313434191349774</v>
      </c>
    </row>
    <row r="53" spans="1:11" ht="15" customHeight="1">
      <c r="A53" s="49" t="s">
        <v>853</v>
      </c>
      <c r="B53" s="49">
        <v>264887.766</v>
      </c>
      <c r="C53" s="41">
        <v>295248.891</v>
      </c>
      <c r="D53" s="41">
        <v>306206.079</v>
      </c>
      <c r="E53" s="42">
        <v>362645.34498791996</v>
      </c>
      <c r="F53" s="49">
        <v>30361.125</v>
      </c>
      <c r="G53" s="41"/>
      <c r="H53" s="4">
        <v>11.461882690346673</v>
      </c>
      <c r="I53" s="460">
        <v>56439.265987919935</v>
      </c>
      <c r="J53" s="41"/>
      <c r="K53" s="42">
        <v>18.431791482467574</v>
      </c>
    </row>
    <row r="54" spans="1:11" ht="15" customHeight="1" thickBot="1">
      <c r="A54" s="52" t="s">
        <v>854</v>
      </c>
      <c r="B54" s="52">
        <v>25088.138</v>
      </c>
      <c r="C54" s="45">
        <v>27408.254999999997</v>
      </c>
      <c r="D54" s="45">
        <v>28247.224000000002</v>
      </c>
      <c r="E54" s="47">
        <v>32131.532</v>
      </c>
      <c r="F54" s="52">
        <v>2320.1169999999984</v>
      </c>
      <c r="G54" s="45"/>
      <c r="H54" s="46">
        <v>9.247864468857747</v>
      </c>
      <c r="I54" s="461">
        <v>3884.3079999999973</v>
      </c>
      <c r="J54" s="45"/>
      <c r="K54" s="47">
        <v>13.751114091777644</v>
      </c>
    </row>
    <row r="55" spans="1:11" ht="15" customHeight="1">
      <c r="A55" s="1405" t="s">
        <v>353</v>
      </c>
      <c r="B55" s="1403"/>
      <c r="C55" s="1403"/>
      <c r="D55" s="1403"/>
      <c r="E55" s="1403"/>
      <c r="F55" s="1403"/>
      <c r="G55" s="1403"/>
      <c r="H55" s="1403"/>
      <c r="I55" s="1403"/>
      <c r="J55" s="1403"/>
      <c r="K55" s="1403"/>
    </row>
    <row r="56" spans="1:11" ht="15" customHeight="1">
      <c r="A56" s="878" t="s">
        <v>354</v>
      </c>
      <c r="B56" s="1403"/>
      <c r="C56" s="1403"/>
      <c r="D56" s="1403"/>
      <c r="E56" s="1403"/>
      <c r="F56" s="1403"/>
      <c r="G56" s="1403"/>
      <c r="H56" s="1403"/>
      <c r="I56" s="1403"/>
      <c r="J56" s="1403"/>
      <c r="K56" s="1403"/>
    </row>
    <row r="57" spans="1:12" ht="30" customHeight="1">
      <c r="A57" s="1555" t="str">
        <f>MS!A37</f>
        <v>*Adjusting credit write-off of Rs 2869.3 million (Rs 821.7 million in principal and Rs 2047.6 million in interest) as in October 2006 by Nepal Bank Ltd.and Rs 13.2 billion (Rs 4.1 billion in principal and Rs 9.1 billion in interest) by RBB as in December 2006.</v>
      </c>
      <c r="B57" s="1555"/>
      <c r="C57" s="1555"/>
      <c r="D57" s="1555"/>
      <c r="E57" s="1555"/>
      <c r="F57" s="1555"/>
      <c r="G57" s="1555"/>
      <c r="H57" s="1555"/>
      <c r="I57" s="1555"/>
      <c r="J57" s="1555"/>
      <c r="K57" s="1555"/>
      <c r="L57" s="786"/>
    </row>
    <row r="58" ht="12.75">
      <c r="A58" t="str">
        <f>MS!A38</f>
        <v> p= provisional, e = estimates.</v>
      </c>
    </row>
    <row r="59" ht="12.75">
      <c r="A59" s="878"/>
    </row>
    <row r="60" ht="12.75">
      <c r="A60" s="878"/>
    </row>
    <row r="61" ht="12.75">
      <c r="A61" s="8"/>
    </row>
  </sheetData>
  <sheetProtection/>
  <mergeCells count="5">
    <mergeCell ref="A57:K57"/>
    <mergeCell ref="A1:K1"/>
    <mergeCell ref="A2:K2"/>
    <mergeCell ref="I5:K5"/>
    <mergeCell ref="F5:H5"/>
  </mergeCells>
  <printOptions horizontalCentered="1"/>
  <pageMargins left="0.4" right="0.5" top="1" bottom="1" header="0.5" footer="0.5"/>
  <pageSetup fitToHeight="1" fitToWidth="1" horizontalDpi="300" verticalDpi="300" orientation="portrait"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I116"/>
  <sheetViews>
    <sheetView zoomScalePageLayoutView="0" workbookViewId="0" topLeftCell="A1">
      <selection activeCell="B4" sqref="B4:E6"/>
    </sheetView>
  </sheetViews>
  <sheetFormatPr defaultColWidth="9.140625" defaultRowHeight="12.75"/>
  <cols>
    <col min="1" max="1" width="54.00390625" style="18" customWidth="1"/>
    <col min="2" max="5" width="10.8515625" style="18" bestFit="1" customWidth="1"/>
    <col min="6" max="6" width="10.00390625" style="18" bestFit="1" customWidth="1"/>
    <col min="7" max="7" width="9.421875" style="18" bestFit="1" customWidth="1"/>
    <col min="8" max="8" width="10.00390625" style="18" bestFit="1" customWidth="1"/>
    <col min="9" max="9" width="9.421875" style="18" bestFit="1" customWidth="1"/>
    <col min="10" max="16384" width="9.140625" style="18" customWidth="1"/>
  </cols>
  <sheetData>
    <row r="1" spans="1:9" ht="12.75">
      <c r="A1" s="190" t="s">
        <v>1138</v>
      </c>
      <c r="B1" s="150"/>
      <c r="C1" s="150"/>
      <c r="D1" s="150"/>
      <c r="E1" s="150"/>
      <c r="F1" s="150"/>
      <c r="G1" s="150"/>
      <c r="H1" s="150"/>
      <c r="I1" s="150"/>
    </row>
    <row r="2" spans="1:9" s="386" customFormat="1" ht="15.75">
      <c r="A2" s="1580" t="s">
        <v>641</v>
      </c>
      <c r="B2" s="1580"/>
      <c r="C2" s="1580"/>
      <c r="D2" s="1580"/>
      <c r="E2" s="1580"/>
      <c r="F2" s="1580"/>
      <c r="G2" s="1580"/>
      <c r="H2" s="1580"/>
      <c r="I2" s="1580"/>
    </row>
    <row r="3" spans="1:9" ht="12.75">
      <c r="A3" s="106"/>
      <c r="B3" s="106"/>
      <c r="C3" s="106"/>
      <c r="D3" s="106"/>
      <c r="E3" s="106"/>
      <c r="F3" s="106"/>
      <c r="G3" s="106"/>
      <c r="I3" s="105" t="s">
        <v>204</v>
      </c>
    </row>
    <row r="4" spans="1:9" ht="12.75">
      <c r="A4" s="1543"/>
      <c r="B4" s="1543">
        <v>2006</v>
      </c>
      <c r="C4" s="1543">
        <v>2007</v>
      </c>
      <c r="D4" s="1543">
        <v>2007</v>
      </c>
      <c r="E4" s="1543">
        <v>2008</v>
      </c>
      <c r="F4" s="1583" t="s">
        <v>596</v>
      </c>
      <c r="G4" s="1584"/>
      <c r="H4" s="1584"/>
      <c r="I4" s="1585"/>
    </row>
    <row r="5" spans="1:9" ht="12.75">
      <c r="A5" s="1544" t="s">
        <v>642</v>
      </c>
      <c r="B5" s="1544" t="s">
        <v>1110</v>
      </c>
      <c r="C5" s="1544" t="s">
        <v>1108</v>
      </c>
      <c r="D5" s="1544" t="s">
        <v>1110</v>
      </c>
      <c r="E5" s="1544" t="s">
        <v>1108</v>
      </c>
      <c r="F5" s="1581" t="s">
        <v>759</v>
      </c>
      <c r="G5" s="1582"/>
      <c r="H5" s="1581" t="s">
        <v>1217</v>
      </c>
      <c r="I5" s="1582"/>
    </row>
    <row r="6" spans="1:9" ht="12.75">
      <c r="A6" s="1545"/>
      <c r="B6" s="1550"/>
      <c r="C6" s="1550"/>
      <c r="D6" s="1550"/>
      <c r="E6" s="1550"/>
      <c r="F6" s="1529" t="s">
        <v>597</v>
      </c>
      <c r="G6" s="1529" t="s">
        <v>861</v>
      </c>
      <c r="H6" s="1529" t="s">
        <v>597</v>
      </c>
      <c r="I6" s="1529" t="s">
        <v>861</v>
      </c>
    </row>
    <row r="7" spans="1:9" ht="12.75">
      <c r="A7" s="1535" t="s">
        <v>643</v>
      </c>
      <c r="B7" s="1536">
        <v>15784.249</v>
      </c>
      <c r="C7" s="1536">
        <v>14444.79</v>
      </c>
      <c r="D7" s="1536">
        <v>13881.976999999999</v>
      </c>
      <c r="E7" s="1536">
        <v>13862.784</v>
      </c>
      <c r="F7" s="1536">
        <v>-1339.4590000000007</v>
      </c>
      <c r="G7" s="1536">
        <v>-8.486048338441702</v>
      </c>
      <c r="H7" s="1536">
        <v>-19.1929999999993</v>
      </c>
      <c r="I7" s="1536">
        <v>-0.1382584051248558</v>
      </c>
    </row>
    <row r="8" spans="1:9" s="20" customFormat="1" ht="12.75">
      <c r="A8" s="100" t="s">
        <v>644</v>
      </c>
      <c r="B8" s="979">
        <v>527.295</v>
      </c>
      <c r="C8" s="979">
        <v>536.225</v>
      </c>
      <c r="D8" s="979">
        <v>559.639</v>
      </c>
      <c r="E8" s="979">
        <v>712.286</v>
      </c>
      <c r="F8" s="979">
        <v>8.930000000000064</v>
      </c>
      <c r="G8" s="979">
        <v>1.6935491518030827</v>
      </c>
      <c r="H8" s="979">
        <v>152.64699999999993</v>
      </c>
      <c r="I8" s="979">
        <v>27.27597612032041</v>
      </c>
    </row>
    <row r="9" spans="1:9" s="20" customFormat="1" ht="12.75">
      <c r="A9" s="795" t="s">
        <v>645</v>
      </c>
      <c r="B9" s="981">
        <v>738.229</v>
      </c>
      <c r="C9" s="981">
        <v>715.065</v>
      </c>
      <c r="D9" s="981">
        <v>733.191</v>
      </c>
      <c r="E9" s="981">
        <v>653.007</v>
      </c>
      <c r="F9" s="981">
        <v>-23.1640000000001</v>
      </c>
      <c r="G9" s="981">
        <v>-3.1377797404328605</v>
      </c>
      <c r="H9" s="981">
        <v>-80.18400000000008</v>
      </c>
      <c r="I9" s="981">
        <v>-10.936304455455684</v>
      </c>
    </row>
    <row r="10" spans="1:9" s="20" customFormat="1" ht="12.75">
      <c r="A10" s="795" t="s">
        <v>646</v>
      </c>
      <c r="B10" s="981">
        <v>992.695</v>
      </c>
      <c r="C10" s="981">
        <v>1040.033</v>
      </c>
      <c r="D10" s="981">
        <v>1061.859</v>
      </c>
      <c r="E10" s="981">
        <v>921.0559999999999</v>
      </c>
      <c r="F10" s="981">
        <v>47.33799999999985</v>
      </c>
      <c r="G10" s="981">
        <v>4.768634877782183</v>
      </c>
      <c r="H10" s="981">
        <v>-140.803</v>
      </c>
      <c r="I10" s="981">
        <v>-13.260046767037808</v>
      </c>
    </row>
    <row r="11" spans="1:9" s="20" customFormat="1" ht="12.75">
      <c r="A11" s="795" t="s">
        <v>647</v>
      </c>
      <c r="B11" s="981">
        <v>248.869</v>
      </c>
      <c r="C11" s="981">
        <v>7.9510000000000005</v>
      </c>
      <c r="D11" s="981">
        <v>9.425</v>
      </c>
      <c r="E11" s="981">
        <v>61.076</v>
      </c>
      <c r="F11" s="981">
        <v>-240.918</v>
      </c>
      <c r="G11" s="981">
        <v>-96.80514648268768</v>
      </c>
      <c r="H11" s="981">
        <v>51.650999999999996</v>
      </c>
      <c r="I11" s="981">
        <v>548.0212201591511</v>
      </c>
    </row>
    <row r="12" spans="1:9" s="20" customFormat="1" ht="12.75">
      <c r="A12" s="796" t="s">
        <v>648</v>
      </c>
      <c r="B12" s="989">
        <v>13277.160999999998</v>
      </c>
      <c r="C12" s="989">
        <v>12145.516</v>
      </c>
      <c r="D12" s="989">
        <v>11517.863000000001</v>
      </c>
      <c r="E12" s="989">
        <v>11515.359</v>
      </c>
      <c r="F12" s="989">
        <v>-1131.645</v>
      </c>
      <c r="G12" s="989">
        <v>-8.523245293176746</v>
      </c>
      <c r="H12" s="989">
        <v>-2.504000000000815</v>
      </c>
      <c r="I12" s="989">
        <v>-0.021740143983313698</v>
      </c>
    </row>
    <row r="13" spans="1:9" ht="12.75">
      <c r="A13" s="1535" t="s">
        <v>649</v>
      </c>
      <c r="B13" s="1536">
        <v>477.725</v>
      </c>
      <c r="C13" s="1536">
        <v>1267.959</v>
      </c>
      <c r="D13" s="1536">
        <v>1315.019</v>
      </c>
      <c r="E13" s="1536">
        <v>1357.156</v>
      </c>
      <c r="F13" s="1536">
        <v>790.234</v>
      </c>
      <c r="G13" s="1536">
        <v>165.41608666073577</v>
      </c>
      <c r="H13" s="1536">
        <v>42.136999999999944</v>
      </c>
      <c r="I13" s="1536">
        <v>3.2042883030587346</v>
      </c>
    </row>
    <row r="14" spans="1:9" s="20" customFormat="1" ht="12.75">
      <c r="A14" s="100" t="s">
        <v>650</v>
      </c>
      <c r="B14" s="979">
        <v>116.69200000000001</v>
      </c>
      <c r="C14" s="979">
        <v>583.413</v>
      </c>
      <c r="D14" s="979">
        <v>594.825</v>
      </c>
      <c r="E14" s="979">
        <v>603.8689999999999</v>
      </c>
      <c r="F14" s="979">
        <v>466.721</v>
      </c>
      <c r="G14" s="979">
        <v>399.95972303157026</v>
      </c>
      <c r="H14" s="979">
        <v>9.043999999999869</v>
      </c>
      <c r="I14" s="979">
        <v>1.5204471903500807</v>
      </c>
    </row>
    <row r="15" spans="1:9" s="20" customFormat="1" ht="12.75">
      <c r="A15" s="795" t="s">
        <v>651</v>
      </c>
      <c r="B15" s="981">
        <v>20.611</v>
      </c>
      <c r="C15" s="981">
        <v>20.003999999999998</v>
      </c>
      <c r="D15" s="981">
        <v>27.458</v>
      </c>
      <c r="E15" s="981">
        <v>27.868000000000002</v>
      </c>
      <c r="F15" s="981">
        <v>-0.6070000000000029</v>
      </c>
      <c r="G15" s="981">
        <v>-2.9450293532579828</v>
      </c>
      <c r="H15" s="981">
        <v>0.4100000000000037</v>
      </c>
      <c r="I15" s="981">
        <v>1.493189598659785</v>
      </c>
    </row>
    <row r="16" spans="1:9" s="20" customFormat="1" ht="12.75">
      <c r="A16" s="795" t="s">
        <v>652</v>
      </c>
      <c r="B16" s="981">
        <v>89.382</v>
      </c>
      <c r="C16" s="981">
        <v>118.73</v>
      </c>
      <c r="D16" s="981">
        <v>120.482</v>
      </c>
      <c r="E16" s="981">
        <v>122.398</v>
      </c>
      <c r="F16" s="981">
        <v>29.347999999999985</v>
      </c>
      <c r="G16" s="981">
        <v>32.83435143541203</v>
      </c>
      <c r="H16" s="981">
        <v>1.9159999999999968</v>
      </c>
      <c r="I16" s="981">
        <v>1.59027904583257</v>
      </c>
    </row>
    <row r="17" spans="1:9" s="20" customFormat="1" ht="12.75">
      <c r="A17" s="795" t="s">
        <v>653</v>
      </c>
      <c r="B17" s="981">
        <v>4.2</v>
      </c>
      <c r="C17" s="981">
        <v>3.7</v>
      </c>
      <c r="D17" s="981">
        <v>5.2</v>
      </c>
      <c r="E17" s="981">
        <v>14.838</v>
      </c>
      <c r="F17" s="981">
        <v>-0.5</v>
      </c>
      <c r="G17" s="981">
        <v>-11.904761904761903</v>
      </c>
      <c r="H17" s="981">
        <v>9.637999999999998</v>
      </c>
      <c r="I17" s="981">
        <v>185.3461538461538</v>
      </c>
    </row>
    <row r="18" spans="1:9" s="20" customFormat="1" ht="12.75">
      <c r="A18" s="795" t="s">
        <v>654</v>
      </c>
      <c r="B18" s="981">
        <v>1.5</v>
      </c>
      <c r="C18" s="981">
        <v>6.7</v>
      </c>
      <c r="D18" s="981">
        <v>8.431999999999999</v>
      </c>
      <c r="E18" s="981">
        <v>24.622</v>
      </c>
      <c r="F18" s="981">
        <v>5.2</v>
      </c>
      <c r="G18" s="981">
        <v>346.6666666666667</v>
      </c>
      <c r="H18" s="981">
        <v>16.19</v>
      </c>
      <c r="I18" s="981">
        <v>192.00664136622396</v>
      </c>
    </row>
    <row r="19" spans="1:9" s="20" customFormat="1" ht="12.75">
      <c r="A19" s="795" t="s">
        <v>655</v>
      </c>
      <c r="B19" s="981">
        <v>119.951</v>
      </c>
      <c r="C19" s="981">
        <v>405.618</v>
      </c>
      <c r="D19" s="981">
        <v>446.154</v>
      </c>
      <c r="E19" s="981">
        <v>481.616</v>
      </c>
      <c r="F19" s="981">
        <v>285.66700000000003</v>
      </c>
      <c r="G19" s="981">
        <v>238.15307917399608</v>
      </c>
      <c r="H19" s="981">
        <v>35.46199999999999</v>
      </c>
      <c r="I19" s="981">
        <v>7.948376569525319</v>
      </c>
    </row>
    <row r="20" spans="1:9" s="20" customFormat="1" ht="12.75">
      <c r="A20" s="796" t="s">
        <v>656</v>
      </c>
      <c r="B20" s="989">
        <v>125.38900000000001</v>
      </c>
      <c r="C20" s="989">
        <v>129.794</v>
      </c>
      <c r="D20" s="989">
        <v>112.468</v>
      </c>
      <c r="E20" s="989">
        <v>81.945</v>
      </c>
      <c r="F20" s="989">
        <v>4.405</v>
      </c>
      <c r="G20" s="989">
        <v>3.5130673344551764</v>
      </c>
      <c r="H20" s="989">
        <v>-30.522999999999996</v>
      </c>
      <c r="I20" s="989">
        <v>-27.139275171604364</v>
      </c>
    </row>
    <row r="21" spans="1:9" ht="12.75">
      <c r="A21" s="1535" t="s">
        <v>657</v>
      </c>
      <c r="B21" s="1536">
        <v>59771.792</v>
      </c>
      <c r="C21" s="1536">
        <v>63696.64399999999</v>
      </c>
      <c r="D21" s="1536">
        <v>62369.628000000004</v>
      </c>
      <c r="E21" s="1536">
        <v>73614.15400000001</v>
      </c>
      <c r="F21" s="1536">
        <v>3924.8519999999917</v>
      </c>
      <c r="G21" s="1536">
        <v>6.566395064748923</v>
      </c>
      <c r="H21" s="1536">
        <v>11244.526000000005</v>
      </c>
      <c r="I21" s="1536">
        <v>18.028848913448712</v>
      </c>
    </row>
    <row r="22" spans="1:9" s="20" customFormat="1" ht="12.75">
      <c r="A22" s="100" t="s">
        <v>658</v>
      </c>
      <c r="B22" s="979">
        <v>12881.486</v>
      </c>
      <c r="C22" s="979">
        <v>12689.917</v>
      </c>
      <c r="D22" s="979">
        <v>12881.166000000001</v>
      </c>
      <c r="E22" s="979">
        <v>15807.46</v>
      </c>
      <c r="F22" s="979">
        <v>-191.56900000000132</v>
      </c>
      <c r="G22" s="979">
        <v>-1.4871653782801249</v>
      </c>
      <c r="H22" s="979">
        <v>2926.294</v>
      </c>
      <c r="I22" s="979">
        <v>22.717617333710315</v>
      </c>
    </row>
    <row r="23" spans="1:9" s="20" customFormat="1" ht="12.75">
      <c r="A23" s="795" t="s">
        <v>659</v>
      </c>
      <c r="B23" s="981">
        <v>1944.477</v>
      </c>
      <c r="C23" s="981">
        <v>1330.271</v>
      </c>
      <c r="D23" s="981">
        <v>1460.401</v>
      </c>
      <c r="E23" s="981">
        <v>1115.107</v>
      </c>
      <c r="F23" s="981">
        <v>-614.2060000000001</v>
      </c>
      <c r="G23" s="981">
        <v>-31.58720828274133</v>
      </c>
      <c r="H23" s="981">
        <v>-345.2940000000001</v>
      </c>
      <c r="I23" s="981">
        <v>-23.64378003027936</v>
      </c>
    </row>
    <row r="24" spans="1:9" s="20" customFormat="1" ht="12.75">
      <c r="A24" s="795" t="s">
        <v>660</v>
      </c>
      <c r="B24" s="981">
        <v>2077.094</v>
      </c>
      <c r="C24" s="981">
        <v>1821.0259999999998</v>
      </c>
      <c r="D24" s="981">
        <v>1660.613</v>
      </c>
      <c r="E24" s="981">
        <v>2432.818</v>
      </c>
      <c r="F24" s="981">
        <v>-256.0680000000002</v>
      </c>
      <c r="G24" s="981">
        <v>-12.328185435998574</v>
      </c>
      <c r="H24" s="981">
        <v>772.205</v>
      </c>
      <c r="I24" s="981">
        <v>46.501201664686484</v>
      </c>
    </row>
    <row r="25" spans="1:9" s="20" customFormat="1" ht="12.75">
      <c r="A25" s="795" t="s">
        <v>661</v>
      </c>
      <c r="B25" s="981">
        <v>1662.937</v>
      </c>
      <c r="C25" s="981">
        <v>1373.882</v>
      </c>
      <c r="D25" s="981">
        <v>1217.29</v>
      </c>
      <c r="E25" s="981">
        <v>1292.433</v>
      </c>
      <c r="F25" s="981">
        <v>-289.055</v>
      </c>
      <c r="G25" s="981">
        <v>-17.382197882421274</v>
      </c>
      <c r="H25" s="981">
        <v>75.14300000000003</v>
      </c>
      <c r="I25" s="981">
        <v>6.172974393940641</v>
      </c>
    </row>
    <row r="26" spans="1:9" s="20" customFormat="1" ht="12.75">
      <c r="A26" s="795" t="s">
        <v>662</v>
      </c>
      <c r="B26" s="981">
        <v>414.157</v>
      </c>
      <c r="C26" s="981">
        <v>447.14399999999995</v>
      </c>
      <c r="D26" s="981">
        <v>443.323</v>
      </c>
      <c r="E26" s="981">
        <v>1140.385</v>
      </c>
      <c r="F26" s="981">
        <v>32.986999999999966</v>
      </c>
      <c r="G26" s="981">
        <v>7.9648539080590135</v>
      </c>
      <c r="H26" s="981">
        <v>697.062</v>
      </c>
      <c r="I26" s="981">
        <v>157.2356949673263</v>
      </c>
    </row>
    <row r="27" spans="1:9" s="20" customFormat="1" ht="12.75">
      <c r="A27" s="795" t="s">
        <v>663</v>
      </c>
      <c r="B27" s="981">
        <v>102.25399999999999</v>
      </c>
      <c r="C27" s="981">
        <v>127.276</v>
      </c>
      <c r="D27" s="981">
        <v>101.76599999999999</v>
      </c>
      <c r="E27" s="981">
        <v>322.256</v>
      </c>
      <c r="F27" s="981">
        <v>25.022000000000006</v>
      </c>
      <c r="G27" s="981">
        <v>24.470436364347613</v>
      </c>
      <c r="H27" s="981">
        <v>220.49</v>
      </c>
      <c r="I27" s="981">
        <v>216.66371872727632</v>
      </c>
    </row>
    <row r="28" spans="1:9" s="20" customFormat="1" ht="12.75">
      <c r="A28" s="795" t="s">
        <v>664</v>
      </c>
      <c r="B28" s="981">
        <v>999.354</v>
      </c>
      <c r="C28" s="981">
        <v>761.707</v>
      </c>
      <c r="D28" s="981">
        <v>888.662</v>
      </c>
      <c r="E28" s="981">
        <v>989.885</v>
      </c>
      <c r="F28" s="981">
        <v>-237.64700000000005</v>
      </c>
      <c r="G28" s="981">
        <v>-23.78006192000032</v>
      </c>
      <c r="H28" s="981">
        <v>101.22299999999996</v>
      </c>
      <c r="I28" s="981">
        <v>11.390494923829301</v>
      </c>
    </row>
    <row r="29" spans="1:9" s="20" customFormat="1" ht="12.75">
      <c r="A29" s="795" t="s">
        <v>665</v>
      </c>
      <c r="B29" s="981">
        <v>2969.364</v>
      </c>
      <c r="C29" s="981">
        <v>510.44899999999996</v>
      </c>
      <c r="D29" s="981">
        <v>481.646</v>
      </c>
      <c r="E29" s="981">
        <v>537.451</v>
      </c>
      <c r="F29" s="981">
        <v>-2458.915</v>
      </c>
      <c r="G29" s="981">
        <v>-82.80948378171217</v>
      </c>
      <c r="H29" s="981">
        <v>55.805</v>
      </c>
      <c r="I29" s="981">
        <v>11.586310277672816</v>
      </c>
    </row>
    <row r="30" spans="1:9" s="20" customFormat="1" ht="12.75">
      <c r="A30" s="795" t="s">
        <v>666</v>
      </c>
      <c r="B30" s="981">
        <v>6102.088</v>
      </c>
      <c r="C30" s="981">
        <v>8400.564999999999</v>
      </c>
      <c r="D30" s="981">
        <v>8559.966</v>
      </c>
      <c r="E30" s="981">
        <v>9235.503999999999</v>
      </c>
      <c r="F30" s="981">
        <v>2298.476999999999</v>
      </c>
      <c r="G30" s="981">
        <v>37.66705757111335</v>
      </c>
      <c r="H30" s="981">
        <v>675.5379999999986</v>
      </c>
      <c r="I30" s="981">
        <v>7.891830411475917</v>
      </c>
    </row>
    <row r="31" spans="1:9" s="20" customFormat="1" ht="12.75">
      <c r="A31" s="795" t="s">
        <v>667</v>
      </c>
      <c r="B31" s="981">
        <v>1099.224</v>
      </c>
      <c r="C31" s="981">
        <v>1411.219</v>
      </c>
      <c r="D31" s="981">
        <v>1432.725</v>
      </c>
      <c r="E31" s="981">
        <v>1481.0120000000002</v>
      </c>
      <c r="F31" s="981">
        <v>311.995</v>
      </c>
      <c r="G31" s="981">
        <v>28.383204879078345</v>
      </c>
      <c r="H31" s="981">
        <v>48.28700000000026</v>
      </c>
      <c r="I31" s="981">
        <v>3.3702908792685458</v>
      </c>
    </row>
    <row r="32" spans="1:9" s="20" customFormat="1" ht="12.75">
      <c r="A32" s="795" t="s">
        <v>668</v>
      </c>
      <c r="B32" s="981">
        <v>1834.154</v>
      </c>
      <c r="C32" s="981">
        <v>1806.188</v>
      </c>
      <c r="D32" s="981">
        <v>1860.691</v>
      </c>
      <c r="E32" s="981">
        <v>1983.479</v>
      </c>
      <c r="F32" s="981">
        <v>-27.965999999999894</v>
      </c>
      <c r="G32" s="981">
        <v>-1.5247356546942021</v>
      </c>
      <c r="H32" s="981">
        <v>122.78800000000001</v>
      </c>
      <c r="I32" s="981">
        <v>6.599053792381433</v>
      </c>
    </row>
    <row r="33" spans="1:9" s="20" customFormat="1" ht="12.75">
      <c r="A33" s="795" t="s">
        <v>669</v>
      </c>
      <c r="B33" s="981">
        <v>955.841</v>
      </c>
      <c r="C33" s="981">
        <v>1002.51</v>
      </c>
      <c r="D33" s="981">
        <v>914.4370000000001</v>
      </c>
      <c r="E33" s="981">
        <v>1194.912</v>
      </c>
      <c r="F33" s="981">
        <v>46.66899999999998</v>
      </c>
      <c r="G33" s="981">
        <v>4.882506609362852</v>
      </c>
      <c r="H33" s="981">
        <v>280.475</v>
      </c>
      <c r="I33" s="981">
        <v>30.671877887705755</v>
      </c>
    </row>
    <row r="34" spans="1:9" s="20" customFormat="1" ht="12.75">
      <c r="A34" s="795" t="s">
        <v>670</v>
      </c>
      <c r="B34" s="981">
        <v>1900.373</v>
      </c>
      <c r="C34" s="981">
        <v>2208.817</v>
      </c>
      <c r="D34" s="981">
        <v>2433.5389999999998</v>
      </c>
      <c r="E34" s="981">
        <v>2372.079</v>
      </c>
      <c r="F34" s="981">
        <v>308.44399999999996</v>
      </c>
      <c r="G34" s="981">
        <v>16.23070839251031</v>
      </c>
      <c r="H34" s="981">
        <v>-61.45999999999958</v>
      </c>
      <c r="I34" s="981">
        <v>-2.5255399646358487</v>
      </c>
    </row>
    <row r="35" spans="1:9" s="20" customFormat="1" ht="12.75">
      <c r="A35" s="795" t="s">
        <v>671</v>
      </c>
      <c r="B35" s="981">
        <v>1702.413</v>
      </c>
      <c r="C35" s="981">
        <v>2090.243</v>
      </c>
      <c r="D35" s="981">
        <v>2231.493</v>
      </c>
      <c r="E35" s="981">
        <v>2688.257</v>
      </c>
      <c r="F35" s="981">
        <v>387.83</v>
      </c>
      <c r="G35" s="981">
        <v>22.781193517671678</v>
      </c>
      <c r="H35" s="981">
        <v>456.7640000000001</v>
      </c>
      <c r="I35" s="981">
        <v>20.468986458841687</v>
      </c>
    </row>
    <row r="36" spans="1:9" s="20" customFormat="1" ht="12.75">
      <c r="A36" s="795" t="s">
        <v>672</v>
      </c>
      <c r="B36" s="981">
        <v>766.581</v>
      </c>
      <c r="C36" s="981">
        <v>1916.139</v>
      </c>
      <c r="D36" s="981">
        <v>1491.853</v>
      </c>
      <c r="E36" s="981">
        <v>1453.078</v>
      </c>
      <c r="F36" s="981">
        <v>1149.558</v>
      </c>
      <c r="G36" s="981">
        <v>149.95910412598278</v>
      </c>
      <c r="H36" s="981">
        <v>-38.77500000000009</v>
      </c>
      <c r="I36" s="981">
        <v>-2.599116669001577</v>
      </c>
    </row>
    <row r="37" spans="1:9" s="20" customFormat="1" ht="12.75">
      <c r="A37" s="795" t="s">
        <v>673</v>
      </c>
      <c r="B37" s="981">
        <v>102.53099999999999</v>
      </c>
      <c r="C37" s="981">
        <v>89.377</v>
      </c>
      <c r="D37" s="981">
        <v>84.857</v>
      </c>
      <c r="E37" s="981">
        <v>139.044</v>
      </c>
      <c r="F37" s="981">
        <v>-13.153999999999996</v>
      </c>
      <c r="G37" s="981">
        <v>-12.829290653558434</v>
      </c>
      <c r="H37" s="981">
        <v>54.18700000000001</v>
      </c>
      <c r="I37" s="981">
        <v>63.856841509834204</v>
      </c>
    </row>
    <row r="38" spans="1:9" s="20" customFormat="1" ht="12.75">
      <c r="A38" s="795" t="s">
        <v>674</v>
      </c>
      <c r="B38" s="981">
        <v>149.975</v>
      </c>
      <c r="C38" s="981">
        <v>229.81</v>
      </c>
      <c r="D38" s="981">
        <v>227.08</v>
      </c>
      <c r="E38" s="981">
        <v>229.75100000000003</v>
      </c>
      <c r="F38" s="981">
        <v>79.835</v>
      </c>
      <c r="G38" s="981">
        <v>53.23220536756127</v>
      </c>
      <c r="H38" s="981">
        <v>2.6710000000000207</v>
      </c>
      <c r="I38" s="981">
        <v>1.1762374493570638</v>
      </c>
    </row>
    <row r="39" spans="1:9" s="20" customFormat="1" ht="12.75">
      <c r="A39" s="795" t="s">
        <v>675</v>
      </c>
      <c r="B39" s="981">
        <v>831.7030000000001</v>
      </c>
      <c r="C39" s="981">
        <v>805.559</v>
      </c>
      <c r="D39" s="981">
        <v>712.637</v>
      </c>
      <c r="E39" s="981">
        <v>891.847</v>
      </c>
      <c r="F39" s="981">
        <v>-26.14400000000012</v>
      </c>
      <c r="G39" s="981">
        <v>-3.1434298060726147</v>
      </c>
      <c r="H39" s="981">
        <v>179.21</v>
      </c>
      <c r="I39" s="981">
        <v>25.147445333318373</v>
      </c>
    </row>
    <row r="40" spans="1:9" s="20" customFormat="1" ht="12.75">
      <c r="A40" s="795" t="s">
        <v>676</v>
      </c>
      <c r="B40" s="981">
        <v>3691.2690000000002</v>
      </c>
      <c r="C40" s="981">
        <v>3752.297</v>
      </c>
      <c r="D40" s="981">
        <v>3470.1589999999997</v>
      </c>
      <c r="E40" s="981">
        <v>3757.4980000000005</v>
      </c>
      <c r="F40" s="981">
        <v>61.02799999999979</v>
      </c>
      <c r="G40" s="981">
        <v>1.6533067625252937</v>
      </c>
      <c r="H40" s="981">
        <v>287.33900000000085</v>
      </c>
      <c r="I40" s="981">
        <v>8.280283410644898</v>
      </c>
    </row>
    <row r="41" spans="1:9" s="20" customFormat="1" ht="12.75">
      <c r="A41" s="795" t="s">
        <v>677</v>
      </c>
      <c r="B41" s="981">
        <v>1938.087</v>
      </c>
      <c r="C41" s="981">
        <v>2733.5209999999997</v>
      </c>
      <c r="D41" s="981">
        <v>2674.928</v>
      </c>
      <c r="E41" s="981">
        <v>2979.5860000000002</v>
      </c>
      <c r="F41" s="981">
        <v>795.4339999999997</v>
      </c>
      <c r="G41" s="981">
        <v>41.04222359470961</v>
      </c>
      <c r="H41" s="981">
        <v>304.65800000000036</v>
      </c>
      <c r="I41" s="981">
        <v>11.389390667711444</v>
      </c>
    </row>
    <row r="42" spans="1:9" s="20" customFormat="1" ht="12.75">
      <c r="A42" s="795" t="s">
        <v>678</v>
      </c>
      <c r="B42" s="981">
        <v>1085.973</v>
      </c>
      <c r="C42" s="981">
        <v>1084.083</v>
      </c>
      <c r="D42" s="981">
        <v>1099.952</v>
      </c>
      <c r="E42" s="981">
        <v>1693.6709999999998</v>
      </c>
      <c r="F42" s="981">
        <v>-1.8899999999998727</v>
      </c>
      <c r="G42" s="981">
        <v>-0.17403747606983533</v>
      </c>
      <c r="H42" s="981">
        <v>593.7189999999998</v>
      </c>
      <c r="I42" s="981">
        <v>53.97680989715913</v>
      </c>
    </row>
    <row r="43" spans="1:9" s="20" customFormat="1" ht="12.75">
      <c r="A43" s="795" t="s">
        <v>679</v>
      </c>
      <c r="B43" s="981">
        <v>8388.628</v>
      </c>
      <c r="C43" s="981">
        <v>10169.513</v>
      </c>
      <c r="D43" s="981">
        <v>8860.086</v>
      </c>
      <c r="E43" s="981">
        <v>12044.534</v>
      </c>
      <c r="F43" s="981">
        <v>1780.885</v>
      </c>
      <c r="G43" s="981">
        <v>21.229752946488986</v>
      </c>
      <c r="H43" s="981">
        <v>3184.4480000000003</v>
      </c>
      <c r="I43" s="981">
        <v>35.94150214794756</v>
      </c>
    </row>
    <row r="44" spans="1:9" s="20" customFormat="1" ht="12.75">
      <c r="A44" s="795" t="s">
        <v>680</v>
      </c>
      <c r="B44" s="981">
        <v>1576.825</v>
      </c>
      <c r="C44" s="981">
        <v>1588.6309999999999</v>
      </c>
      <c r="D44" s="981">
        <v>1471.264</v>
      </c>
      <c r="E44" s="981">
        <v>1839.898</v>
      </c>
      <c r="F44" s="981">
        <v>11.805999999999813</v>
      </c>
      <c r="G44" s="981">
        <v>0.7487197374470732</v>
      </c>
      <c r="H44" s="981">
        <v>368.634</v>
      </c>
      <c r="I44" s="981">
        <v>25.055598451399614</v>
      </c>
    </row>
    <row r="45" spans="1:9" s="20" customFormat="1" ht="12.75">
      <c r="A45" s="796" t="s">
        <v>681</v>
      </c>
      <c r="B45" s="989">
        <v>6672.098</v>
      </c>
      <c r="C45" s="989">
        <v>7167.526</v>
      </c>
      <c r="D45" s="989">
        <v>7369.707</v>
      </c>
      <c r="E45" s="989">
        <v>8425.027</v>
      </c>
      <c r="F45" s="989">
        <v>495.4279999999999</v>
      </c>
      <c r="G45" s="989">
        <v>7.425370550612414</v>
      </c>
      <c r="H45" s="989">
        <v>1055.32</v>
      </c>
      <c r="I45" s="989">
        <v>14.319700905341278</v>
      </c>
    </row>
    <row r="46" spans="1:9" ht="12.75">
      <c r="A46" s="1535" t="s">
        <v>682</v>
      </c>
      <c r="B46" s="1536">
        <v>13708.509</v>
      </c>
      <c r="C46" s="1536">
        <v>18132.818</v>
      </c>
      <c r="D46" s="1536">
        <v>19770.6</v>
      </c>
      <c r="E46" s="1536">
        <v>29603.735999999997</v>
      </c>
      <c r="F46" s="1536">
        <v>4424.308999999999</v>
      </c>
      <c r="G46" s="1536">
        <v>32.27418094848972</v>
      </c>
      <c r="H46" s="1536">
        <v>9833.135999999999</v>
      </c>
      <c r="I46" s="1536">
        <v>49.73615368274103</v>
      </c>
    </row>
    <row r="47" spans="1:9" s="20" customFormat="1" ht="12.75">
      <c r="A47" s="100" t="s">
        <v>683</v>
      </c>
      <c r="B47" s="979">
        <v>11311.796</v>
      </c>
      <c r="C47" s="979">
        <v>14973.981</v>
      </c>
      <c r="D47" s="979">
        <v>16389.593</v>
      </c>
      <c r="E47" s="979">
        <v>23549.355</v>
      </c>
      <c r="F47" s="979">
        <v>3662.1849999999995</v>
      </c>
      <c r="G47" s="979">
        <v>32.37492083485239</v>
      </c>
      <c r="H47" s="979">
        <v>7159.761999999999</v>
      </c>
      <c r="I47" s="979">
        <v>43.684806572072894</v>
      </c>
    </row>
    <row r="48" spans="1:9" s="20" customFormat="1" ht="12.75">
      <c r="A48" s="795" t="s">
        <v>684</v>
      </c>
      <c r="B48" s="981">
        <v>1422.5819999999999</v>
      </c>
      <c r="C48" s="981">
        <v>1830.479</v>
      </c>
      <c r="D48" s="981">
        <v>2047.2669999999998</v>
      </c>
      <c r="E48" s="981">
        <v>3969.2110000000002</v>
      </c>
      <c r="F48" s="981">
        <v>407.89700000000016</v>
      </c>
      <c r="G48" s="981">
        <v>28.673004438408483</v>
      </c>
      <c r="H48" s="981">
        <v>1921.9440000000004</v>
      </c>
      <c r="I48" s="981">
        <v>93.87852195146019</v>
      </c>
    </row>
    <row r="49" spans="1:9" s="20" customFormat="1" ht="12.75">
      <c r="A49" s="796" t="s">
        <v>685</v>
      </c>
      <c r="B49" s="989">
        <v>974.131</v>
      </c>
      <c r="C49" s="989">
        <v>1328.358</v>
      </c>
      <c r="D49" s="989">
        <v>1333.74</v>
      </c>
      <c r="E49" s="989">
        <v>2085.17</v>
      </c>
      <c r="F49" s="989">
        <v>354.227</v>
      </c>
      <c r="G49" s="989">
        <v>36.363384390805756</v>
      </c>
      <c r="H49" s="989">
        <v>751.43</v>
      </c>
      <c r="I49" s="989">
        <v>56.34006627978467</v>
      </c>
    </row>
    <row r="50" spans="1:9" ht="12.75">
      <c r="A50" s="1535" t="s">
        <v>686</v>
      </c>
      <c r="B50" s="1536">
        <v>1590.892</v>
      </c>
      <c r="C50" s="1536">
        <v>2873.8849999999998</v>
      </c>
      <c r="D50" s="1536">
        <v>2919.403</v>
      </c>
      <c r="E50" s="1536">
        <v>4931.052</v>
      </c>
      <c r="F50" s="1536">
        <v>1282.9929999999997</v>
      </c>
      <c r="G50" s="1536">
        <v>80.64614065568246</v>
      </c>
      <c r="H50" s="1536">
        <v>2011.649</v>
      </c>
      <c r="I50" s="1536">
        <v>68.90617705058192</v>
      </c>
    </row>
    <row r="51" spans="1:9" s="20" customFormat="1" ht="12.75">
      <c r="A51" s="100" t="s">
        <v>687</v>
      </c>
      <c r="B51" s="979">
        <v>269.553</v>
      </c>
      <c r="C51" s="979">
        <v>1160.11</v>
      </c>
      <c r="D51" s="979">
        <v>1012.601</v>
      </c>
      <c r="E51" s="979">
        <v>1821.211</v>
      </c>
      <c r="F51" s="979">
        <v>890.5570000000001</v>
      </c>
      <c r="G51" s="979">
        <v>330.3828931601578</v>
      </c>
      <c r="H51" s="979">
        <v>808.61</v>
      </c>
      <c r="I51" s="979">
        <v>79.85475029157585</v>
      </c>
    </row>
    <row r="52" spans="1:9" s="20" customFormat="1" ht="12.75">
      <c r="A52" s="795" t="s">
        <v>688</v>
      </c>
      <c r="B52" s="981">
        <v>103.14</v>
      </c>
      <c r="C52" s="981">
        <v>94.566</v>
      </c>
      <c r="D52" s="981">
        <v>116.174</v>
      </c>
      <c r="E52" s="981">
        <v>209.132</v>
      </c>
      <c r="F52" s="981">
        <v>-8.574000000000012</v>
      </c>
      <c r="G52" s="981">
        <v>-8.312972658522408</v>
      </c>
      <c r="H52" s="981">
        <v>92.958</v>
      </c>
      <c r="I52" s="981">
        <v>80.01618262261779</v>
      </c>
    </row>
    <row r="53" spans="1:9" s="20" customFormat="1" ht="12.75">
      <c r="A53" s="795" t="s">
        <v>689</v>
      </c>
      <c r="B53" s="981">
        <v>20.443</v>
      </c>
      <c r="C53" s="981">
        <v>37.957</v>
      </c>
      <c r="D53" s="981">
        <v>25.315</v>
      </c>
      <c r="E53" s="981">
        <v>43.641000000000005</v>
      </c>
      <c r="F53" s="981">
        <v>17.514</v>
      </c>
      <c r="G53" s="981">
        <v>85.6723572861126</v>
      </c>
      <c r="H53" s="981">
        <v>18.326000000000004</v>
      </c>
      <c r="I53" s="981">
        <v>72.3918625320956</v>
      </c>
    </row>
    <row r="54" spans="1:9" s="20" customFormat="1" ht="12.75">
      <c r="A54" s="795" t="s">
        <v>690</v>
      </c>
      <c r="B54" s="981">
        <v>13.4</v>
      </c>
      <c r="C54" s="981">
        <v>21.318</v>
      </c>
      <c r="D54" s="981">
        <v>16.474</v>
      </c>
      <c r="E54" s="981">
        <v>34.096</v>
      </c>
      <c r="F54" s="981">
        <v>7.918000000000001</v>
      </c>
      <c r="G54" s="981">
        <v>59.08955223880598</v>
      </c>
      <c r="H54" s="981">
        <v>17.621999999999996</v>
      </c>
      <c r="I54" s="981">
        <v>106.96855651329365</v>
      </c>
    </row>
    <row r="55" spans="1:9" s="20" customFormat="1" ht="12.75">
      <c r="A55" s="795" t="s">
        <v>691</v>
      </c>
      <c r="B55" s="981">
        <v>18.692</v>
      </c>
      <c r="C55" s="981">
        <v>35.695</v>
      </c>
      <c r="D55" s="981">
        <v>37.512</v>
      </c>
      <c r="E55" s="981">
        <v>73.557</v>
      </c>
      <c r="F55" s="981">
        <v>17.003</v>
      </c>
      <c r="G55" s="981">
        <v>90.9640487909266</v>
      </c>
      <c r="H55" s="981">
        <v>36.045</v>
      </c>
      <c r="I55" s="981">
        <v>96.08925143953935</v>
      </c>
    </row>
    <row r="56" spans="1:9" s="20" customFormat="1" ht="12.75">
      <c r="A56" s="795" t="s">
        <v>692</v>
      </c>
      <c r="B56" s="981">
        <v>158.223</v>
      </c>
      <c r="C56" s="981">
        <v>137.676</v>
      </c>
      <c r="D56" s="981">
        <v>139.145</v>
      </c>
      <c r="E56" s="981">
        <v>134.236</v>
      </c>
      <c r="F56" s="981">
        <v>-20.547000000000025</v>
      </c>
      <c r="G56" s="981">
        <v>-12.986101894162053</v>
      </c>
      <c r="H56" s="981">
        <v>-4.90900000000002</v>
      </c>
      <c r="I56" s="981">
        <v>-3.5279744151784254</v>
      </c>
    </row>
    <row r="57" spans="1:9" s="20" customFormat="1" ht="12.75">
      <c r="A57" s="795" t="s">
        <v>693</v>
      </c>
      <c r="B57" s="981">
        <v>501.889</v>
      </c>
      <c r="C57" s="981">
        <v>593.113</v>
      </c>
      <c r="D57" s="981">
        <v>643.763</v>
      </c>
      <c r="E57" s="981">
        <v>1230.202</v>
      </c>
      <c r="F57" s="981">
        <v>91.22400000000005</v>
      </c>
      <c r="G57" s="981">
        <v>18.17613057867378</v>
      </c>
      <c r="H57" s="981">
        <v>586.439</v>
      </c>
      <c r="I57" s="981">
        <v>91.09548079029082</v>
      </c>
    </row>
    <row r="58" spans="1:9" s="20" customFormat="1" ht="12.75">
      <c r="A58" s="795" t="s">
        <v>694</v>
      </c>
      <c r="B58" s="981">
        <v>261.384</v>
      </c>
      <c r="C58" s="981">
        <v>258.882</v>
      </c>
      <c r="D58" s="981">
        <v>384.959</v>
      </c>
      <c r="E58" s="981">
        <v>494.279</v>
      </c>
      <c r="F58" s="981">
        <v>-2.5020000000000095</v>
      </c>
      <c r="G58" s="981">
        <v>-0.9572123771921806</v>
      </c>
      <c r="H58" s="981">
        <v>109.32</v>
      </c>
      <c r="I58" s="981">
        <v>28.397829379232594</v>
      </c>
    </row>
    <row r="59" spans="1:9" s="20" customFormat="1" ht="12.75">
      <c r="A59" s="795" t="s">
        <v>695</v>
      </c>
      <c r="B59" s="981">
        <v>47.966</v>
      </c>
      <c r="C59" s="981">
        <v>42.582</v>
      </c>
      <c r="D59" s="981">
        <v>63.891999999999996</v>
      </c>
      <c r="E59" s="981">
        <v>42.641000000000005</v>
      </c>
      <c r="F59" s="981">
        <v>-5.384</v>
      </c>
      <c r="G59" s="981">
        <v>-11.224617437351457</v>
      </c>
      <c r="H59" s="981">
        <v>-21.25099999999999</v>
      </c>
      <c r="I59" s="981">
        <v>-33.26081512552431</v>
      </c>
    </row>
    <row r="60" spans="1:9" s="20" customFormat="1" ht="12.75">
      <c r="A60" s="795" t="s">
        <v>696</v>
      </c>
      <c r="B60" s="981">
        <v>106.98800000000001</v>
      </c>
      <c r="C60" s="981">
        <v>146.232</v>
      </c>
      <c r="D60" s="981">
        <v>125.576</v>
      </c>
      <c r="E60" s="981">
        <v>205.55599999999998</v>
      </c>
      <c r="F60" s="981">
        <v>39.243999999999986</v>
      </c>
      <c r="G60" s="981">
        <v>36.68074924290573</v>
      </c>
      <c r="H60" s="981">
        <v>79.98</v>
      </c>
      <c r="I60" s="981">
        <v>63.690514110976615</v>
      </c>
    </row>
    <row r="61" spans="1:9" s="20" customFormat="1" ht="12.75">
      <c r="A61" s="795" t="s">
        <v>697</v>
      </c>
      <c r="B61" s="981">
        <v>79.921</v>
      </c>
      <c r="C61" s="981">
        <v>101.81</v>
      </c>
      <c r="D61" s="981">
        <v>108.832</v>
      </c>
      <c r="E61" s="981">
        <v>150.522</v>
      </c>
      <c r="F61" s="981">
        <v>21.888999999999996</v>
      </c>
      <c r="G61" s="981">
        <v>27.38829594224296</v>
      </c>
      <c r="H61" s="981">
        <v>41.69</v>
      </c>
      <c r="I61" s="981">
        <v>38.30674801528962</v>
      </c>
    </row>
    <row r="62" spans="1:9" s="20" customFormat="1" ht="12.75">
      <c r="A62" s="795" t="s">
        <v>698</v>
      </c>
      <c r="B62" s="981">
        <v>0</v>
      </c>
      <c r="C62" s="981">
        <v>0</v>
      </c>
      <c r="D62" s="981">
        <v>0</v>
      </c>
      <c r="E62" s="981">
        <v>0</v>
      </c>
      <c r="F62" s="981">
        <v>0</v>
      </c>
      <c r="G62" s="981"/>
      <c r="H62" s="981">
        <v>0</v>
      </c>
      <c r="I62" s="981"/>
    </row>
    <row r="63" spans="1:9" s="20" customFormat="1" ht="12.75">
      <c r="A63" s="796" t="s">
        <v>699</v>
      </c>
      <c r="B63" s="989">
        <v>9.293000000000001</v>
      </c>
      <c r="C63" s="989">
        <v>243.94400000000002</v>
      </c>
      <c r="D63" s="989">
        <v>245.16</v>
      </c>
      <c r="E63" s="989">
        <v>491.979</v>
      </c>
      <c r="F63" s="989">
        <v>234.651</v>
      </c>
      <c r="G63" s="989">
        <v>2525.0295921661464</v>
      </c>
      <c r="H63" s="989">
        <v>246.819</v>
      </c>
      <c r="I63" s="989">
        <v>100.6767009300049</v>
      </c>
    </row>
    <row r="64" spans="1:9" ht="12.75">
      <c r="A64" s="1535" t="s">
        <v>700</v>
      </c>
      <c r="B64" s="1536">
        <v>2658.72</v>
      </c>
      <c r="C64" s="1536">
        <v>3131.315</v>
      </c>
      <c r="D64" s="1536">
        <v>3243.207</v>
      </c>
      <c r="E64" s="1536">
        <v>4222.539</v>
      </c>
      <c r="F64" s="1536">
        <v>472.595</v>
      </c>
      <c r="G64" s="1536">
        <v>17.775282842871746</v>
      </c>
      <c r="H64" s="1536">
        <v>979.3319999999999</v>
      </c>
      <c r="I64" s="1536">
        <v>30.196407444853197</v>
      </c>
    </row>
    <row r="65" spans="1:9" s="20" customFormat="1" ht="12.75">
      <c r="A65" s="100" t="s">
        <v>701</v>
      </c>
      <c r="B65" s="979">
        <v>2273.157</v>
      </c>
      <c r="C65" s="979">
        <v>2684.563</v>
      </c>
      <c r="D65" s="979">
        <v>2762.663</v>
      </c>
      <c r="E65" s="979">
        <v>3694.6050000000005</v>
      </c>
      <c r="F65" s="979">
        <v>411.40599999999995</v>
      </c>
      <c r="G65" s="979">
        <v>18.098441946596733</v>
      </c>
      <c r="H65" s="979">
        <v>931.9420000000005</v>
      </c>
      <c r="I65" s="979">
        <v>33.73346658640596</v>
      </c>
    </row>
    <row r="66" spans="1:9" s="20" customFormat="1" ht="12.75">
      <c r="A66" s="795" t="s">
        <v>702</v>
      </c>
      <c r="B66" s="981">
        <v>0</v>
      </c>
      <c r="C66" s="981">
        <v>14.74</v>
      </c>
      <c r="D66" s="981">
        <v>27.81</v>
      </c>
      <c r="E66" s="981">
        <v>3.6</v>
      </c>
      <c r="F66" s="981">
        <v>14.74</v>
      </c>
      <c r="G66" s="981"/>
      <c r="H66" s="981">
        <v>-24.21</v>
      </c>
      <c r="I66" s="981">
        <v>-87.05501618122977</v>
      </c>
    </row>
    <row r="67" spans="1:9" s="20" customFormat="1" ht="12.75">
      <c r="A67" s="795" t="s">
        <v>703</v>
      </c>
      <c r="B67" s="981">
        <v>225.942</v>
      </c>
      <c r="C67" s="981">
        <v>308.726</v>
      </c>
      <c r="D67" s="981">
        <v>331.052</v>
      </c>
      <c r="E67" s="981">
        <v>368.85900000000004</v>
      </c>
      <c r="F67" s="981">
        <v>82.78399999999999</v>
      </c>
      <c r="G67" s="981">
        <v>36.639491550928994</v>
      </c>
      <c r="H67" s="981">
        <v>37.807000000000016</v>
      </c>
      <c r="I67" s="981">
        <v>11.420260261227847</v>
      </c>
    </row>
    <row r="68" spans="1:9" s="20" customFormat="1" ht="12.75">
      <c r="A68" s="795" t="s">
        <v>704</v>
      </c>
      <c r="B68" s="981">
        <v>159.621</v>
      </c>
      <c r="C68" s="981">
        <v>123.28599999999999</v>
      </c>
      <c r="D68" s="981">
        <v>121.68199999999999</v>
      </c>
      <c r="E68" s="981">
        <v>155.475</v>
      </c>
      <c r="F68" s="981">
        <v>-36.335</v>
      </c>
      <c r="G68" s="981">
        <v>-22.763295556349114</v>
      </c>
      <c r="H68" s="981">
        <v>33.793000000000006</v>
      </c>
      <c r="I68" s="981">
        <v>27.771568514652955</v>
      </c>
    </row>
    <row r="69" spans="1:9" s="20" customFormat="1" ht="12.75">
      <c r="A69" s="1535" t="s">
        <v>705</v>
      </c>
      <c r="B69" s="1536">
        <v>11694.511999999999</v>
      </c>
      <c r="C69" s="1536">
        <v>12704.100999999999</v>
      </c>
      <c r="D69" s="1536">
        <v>13130.795000000002</v>
      </c>
      <c r="E69" s="1536">
        <v>14741.184100000002</v>
      </c>
      <c r="F69" s="1536">
        <v>1009.5889999999999</v>
      </c>
      <c r="G69" s="1536">
        <v>8.633015212605708</v>
      </c>
      <c r="H69" s="1536">
        <v>1610.3891000000003</v>
      </c>
      <c r="I69" s="1536">
        <v>12.264216294596025</v>
      </c>
    </row>
    <row r="70" spans="1:9" s="20" customFormat="1" ht="12.75">
      <c r="A70" s="795" t="s">
        <v>706</v>
      </c>
      <c r="B70" s="981">
        <v>2515.545</v>
      </c>
      <c r="C70" s="981">
        <v>2398.656</v>
      </c>
      <c r="D70" s="981">
        <v>2491.568</v>
      </c>
      <c r="E70" s="981">
        <v>2549.263</v>
      </c>
      <c r="F70" s="981">
        <v>-116.88900000000012</v>
      </c>
      <c r="G70" s="981">
        <v>-4.646667024442024</v>
      </c>
      <c r="H70" s="981">
        <v>57.69499999999971</v>
      </c>
      <c r="I70" s="981">
        <v>2.315610089710564</v>
      </c>
    </row>
    <row r="71" spans="1:9" s="20" customFormat="1" ht="12.75">
      <c r="A71" s="795" t="s">
        <v>707</v>
      </c>
      <c r="B71" s="981">
        <v>984.128</v>
      </c>
      <c r="C71" s="981">
        <v>1246.81</v>
      </c>
      <c r="D71" s="981">
        <v>1306.635</v>
      </c>
      <c r="E71" s="981">
        <v>1768.134</v>
      </c>
      <c r="F71" s="981">
        <v>262.6819999999999</v>
      </c>
      <c r="G71" s="981">
        <v>26.691853092280667</v>
      </c>
      <c r="H71" s="981">
        <v>461.499</v>
      </c>
      <c r="I71" s="981">
        <v>35.31965698148297</v>
      </c>
    </row>
    <row r="72" spans="1:9" s="20" customFormat="1" ht="12.75">
      <c r="A72" s="795" t="s">
        <v>708</v>
      </c>
      <c r="B72" s="981">
        <v>0.2</v>
      </c>
      <c r="C72" s="981">
        <v>0</v>
      </c>
      <c r="D72" s="981">
        <v>5.229</v>
      </c>
      <c r="E72" s="981">
        <v>9.359</v>
      </c>
      <c r="F72" s="981">
        <v>-0.2</v>
      </c>
      <c r="G72" s="981"/>
      <c r="H72" s="981">
        <v>4.13</v>
      </c>
      <c r="I72" s="981">
        <v>78.9825970548862</v>
      </c>
    </row>
    <row r="73" spans="1:9" s="20" customFormat="1" ht="12.75">
      <c r="A73" s="795" t="s">
        <v>709</v>
      </c>
      <c r="B73" s="981">
        <v>1.943</v>
      </c>
      <c r="C73" s="981">
        <v>1.943</v>
      </c>
      <c r="D73" s="981">
        <v>1.943</v>
      </c>
      <c r="E73" s="981">
        <v>0</v>
      </c>
      <c r="F73" s="981">
        <v>0</v>
      </c>
      <c r="G73" s="981">
        <v>0</v>
      </c>
      <c r="H73" s="981">
        <v>-1.943</v>
      </c>
      <c r="I73" s="981">
        <v>-100</v>
      </c>
    </row>
    <row r="74" spans="1:9" s="20" customFormat="1" ht="12.75">
      <c r="A74" s="795" t="s">
        <v>710</v>
      </c>
      <c r="B74" s="981">
        <v>1732.898</v>
      </c>
      <c r="C74" s="981">
        <v>2257.515</v>
      </c>
      <c r="D74" s="981">
        <v>2295.832</v>
      </c>
      <c r="E74" s="981">
        <v>2170.385</v>
      </c>
      <c r="F74" s="981">
        <v>524.6170000000004</v>
      </c>
      <c r="G74" s="981">
        <v>30.273968808319964</v>
      </c>
      <c r="H74" s="981">
        <v>-125.44700000000012</v>
      </c>
      <c r="I74" s="981">
        <v>-5.464119325804333</v>
      </c>
    </row>
    <row r="75" spans="1:9" s="20" customFormat="1" ht="12.75">
      <c r="A75" s="795" t="s">
        <v>711</v>
      </c>
      <c r="B75" s="981">
        <v>2931.498</v>
      </c>
      <c r="C75" s="981">
        <v>2285.706</v>
      </c>
      <c r="D75" s="981">
        <v>2320.166</v>
      </c>
      <c r="E75" s="981">
        <v>1945.4740000000002</v>
      </c>
      <c r="F75" s="981">
        <v>-645.7919999999999</v>
      </c>
      <c r="G75" s="981">
        <v>-22.029419771052204</v>
      </c>
      <c r="H75" s="981">
        <v>-374.692</v>
      </c>
      <c r="I75" s="981">
        <v>-16.149361726704036</v>
      </c>
    </row>
    <row r="76" spans="1:9" s="20" customFormat="1" ht="12.75">
      <c r="A76" s="795" t="s">
        <v>712</v>
      </c>
      <c r="B76" s="981">
        <v>332.744</v>
      </c>
      <c r="C76" s="981">
        <v>381.348</v>
      </c>
      <c r="D76" s="981">
        <v>365.398</v>
      </c>
      <c r="E76" s="981">
        <v>399.054</v>
      </c>
      <c r="F76" s="981">
        <v>48.603999999999985</v>
      </c>
      <c r="G76" s="981">
        <v>14.607025220589998</v>
      </c>
      <c r="H76" s="981">
        <v>33.65599999999995</v>
      </c>
      <c r="I76" s="981">
        <v>9.210778384118125</v>
      </c>
    </row>
    <row r="77" spans="1:9" s="20" customFormat="1" ht="12.75">
      <c r="A77" s="796" t="s">
        <v>713</v>
      </c>
      <c r="B77" s="989">
        <v>3195.556</v>
      </c>
      <c r="C77" s="989">
        <v>4132.1230000000005</v>
      </c>
      <c r="D77" s="989">
        <v>4344.023999999999</v>
      </c>
      <c r="E77" s="989">
        <v>5899.5151</v>
      </c>
      <c r="F77" s="989">
        <v>936.5670000000005</v>
      </c>
      <c r="G77" s="989">
        <v>29.308420819412973</v>
      </c>
      <c r="H77" s="989">
        <v>1555.4911000000002</v>
      </c>
      <c r="I77" s="989">
        <v>35.80760833733885</v>
      </c>
    </row>
    <row r="78" spans="1:9" ht="12.75">
      <c r="A78" s="1535" t="s">
        <v>714</v>
      </c>
      <c r="B78" s="1536">
        <v>40555.15</v>
      </c>
      <c r="C78" s="1536">
        <v>44511.085</v>
      </c>
      <c r="D78" s="1536">
        <v>45635.746</v>
      </c>
      <c r="E78" s="1536">
        <v>53309.25600000001</v>
      </c>
      <c r="F78" s="1536">
        <v>3955.9349999999977</v>
      </c>
      <c r="G78" s="1536">
        <v>9.754457818550783</v>
      </c>
      <c r="H78" s="1536">
        <v>7673.510000000009</v>
      </c>
      <c r="I78" s="1536">
        <v>16.814691711186246</v>
      </c>
    </row>
    <row r="79" spans="1:9" s="20" customFormat="1" ht="12.75">
      <c r="A79" s="100" t="s">
        <v>715</v>
      </c>
      <c r="B79" s="979">
        <v>7808.142999999999</v>
      </c>
      <c r="C79" s="979">
        <v>19870.084</v>
      </c>
      <c r="D79" s="979">
        <v>20022.215</v>
      </c>
      <c r="E79" s="979">
        <v>23482.209</v>
      </c>
      <c r="F79" s="979">
        <v>12061.940999999999</v>
      </c>
      <c r="G79" s="979">
        <v>154.47899711877716</v>
      </c>
      <c r="H79" s="979">
        <v>3459.993999999999</v>
      </c>
      <c r="I79" s="979">
        <v>17.28077537874805</v>
      </c>
    </row>
    <row r="80" spans="1:9" s="20" customFormat="1" ht="12.75">
      <c r="A80" s="795" t="s">
        <v>716</v>
      </c>
      <c r="B80" s="981">
        <v>5341.153</v>
      </c>
      <c r="C80" s="981">
        <v>6643.79</v>
      </c>
      <c r="D80" s="981">
        <v>6910.394</v>
      </c>
      <c r="E80" s="981">
        <v>7503.113</v>
      </c>
      <c r="F80" s="981">
        <v>1302.6369999999988</v>
      </c>
      <c r="G80" s="981">
        <v>24.388685364377295</v>
      </c>
      <c r="H80" s="981">
        <v>592.719</v>
      </c>
      <c r="I80" s="981">
        <v>8.57720992464395</v>
      </c>
    </row>
    <row r="81" spans="1:9" s="20" customFormat="1" ht="12.75">
      <c r="A81" s="795" t="s">
        <v>717</v>
      </c>
      <c r="B81" s="981">
        <v>2605.936</v>
      </c>
      <c r="C81" s="981">
        <v>3545.2690000000002</v>
      </c>
      <c r="D81" s="981">
        <v>3765.072</v>
      </c>
      <c r="E81" s="981">
        <v>4449.263</v>
      </c>
      <c r="F81" s="981">
        <v>939.3330000000001</v>
      </c>
      <c r="G81" s="981">
        <v>36.04589675264474</v>
      </c>
      <c r="H81" s="981">
        <v>684.1909999999998</v>
      </c>
      <c r="I81" s="981">
        <v>18.172056205034053</v>
      </c>
    </row>
    <row r="82" spans="1:9" s="20" customFormat="1" ht="12.75">
      <c r="A82" s="795" t="s">
        <v>718</v>
      </c>
      <c r="B82" s="981">
        <v>16625.869</v>
      </c>
      <c r="C82" s="981">
        <v>7813.567</v>
      </c>
      <c r="D82" s="981">
        <v>7976.511</v>
      </c>
      <c r="E82" s="981">
        <v>9015.158</v>
      </c>
      <c r="F82" s="981">
        <v>-8812.302</v>
      </c>
      <c r="G82" s="981">
        <v>-53.003557287742375</v>
      </c>
      <c r="H82" s="981">
        <v>1038.646999999999</v>
      </c>
      <c r="I82" s="981">
        <v>13.021319722369832</v>
      </c>
    </row>
    <row r="83" spans="1:9" s="20" customFormat="1" ht="12.75">
      <c r="A83" s="795" t="s">
        <v>719</v>
      </c>
      <c r="B83" s="981">
        <v>7499.93</v>
      </c>
      <c r="C83" s="981">
        <v>6030.246</v>
      </c>
      <c r="D83" s="981">
        <v>6351.335</v>
      </c>
      <c r="E83" s="981">
        <v>7857.028</v>
      </c>
      <c r="F83" s="981">
        <v>-1469.6840000000002</v>
      </c>
      <c r="G83" s="981">
        <v>-19.595969562382585</v>
      </c>
      <c r="H83" s="981">
        <v>1505.6930000000002</v>
      </c>
      <c r="I83" s="981">
        <v>23.7067167768666</v>
      </c>
    </row>
    <row r="84" spans="1:9" s="20" customFormat="1" ht="12.75">
      <c r="A84" s="796" t="s">
        <v>720</v>
      </c>
      <c r="B84" s="989">
        <v>674.1189999999999</v>
      </c>
      <c r="C84" s="989">
        <v>608.129</v>
      </c>
      <c r="D84" s="989">
        <v>610.2189999999999</v>
      </c>
      <c r="E84" s="989">
        <v>1002.485</v>
      </c>
      <c r="F84" s="989">
        <v>-65.9899999999999</v>
      </c>
      <c r="G84" s="989">
        <v>-9.789072849155698</v>
      </c>
      <c r="H84" s="989">
        <v>392.2660000000001</v>
      </c>
      <c r="I84" s="989">
        <v>64.28282305205182</v>
      </c>
    </row>
    <row r="85" spans="1:9" ht="12.75">
      <c r="A85" s="1535" t="s">
        <v>721</v>
      </c>
      <c r="B85" s="1536">
        <v>10024.018</v>
      </c>
      <c r="C85" s="1536">
        <v>12669.28</v>
      </c>
      <c r="D85" s="1536">
        <v>13917.49</v>
      </c>
      <c r="E85" s="1536">
        <v>21378.014000000003</v>
      </c>
      <c r="F85" s="1536">
        <v>2645.2620000000006</v>
      </c>
      <c r="G85" s="1536">
        <v>26.389238327385296</v>
      </c>
      <c r="H85" s="1536">
        <v>7460.524000000003</v>
      </c>
      <c r="I85" s="1536">
        <v>53.60538430421005</v>
      </c>
    </row>
    <row r="86" spans="1:9" s="20" customFormat="1" ht="12.75">
      <c r="A86" s="100" t="s">
        <v>722</v>
      </c>
      <c r="B86" s="979">
        <v>609.8</v>
      </c>
      <c r="C86" s="979">
        <v>664.443</v>
      </c>
      <c r="D86" s="979">
        <v>170.788</v>
      </c>
      <c r="E86" s="979">
        <v>363.155</v>
      </c>
      <c r="F86" s="979">
        <v>54.64300000000003</v>
      </c>
      <c r="G86" s="979">
        <v>8.960806821908827</v>
      </c>
      <c r="H86" s="979">
        <v>192.36700000000002</v>
      </c>
      <c r="I86" s="979">
        <v>112.63496264374547</v>
      </c>
    </row>
    <row r="87" spans="1:9" s="20" customFormat="1" ht="12.75">
      <c r="A87" s="795" t="s">
        <v>723</v>
      </c>
      <c r="B87" s="981">
        <v>579.0930000000001</v>
      </c>
      <c r="C87" s="981">
        <v>899.659</v>
      </c>
      <c r="D87" s="981">
        <v>1069.8709999999999</v>
      </c>
      <c r="E87" s="981">
        <v>1464.595</v>
      </c>
      <c r="F87" s="981">
        <v>320.5659999999999</v>
      </c>
      <c r="G87" s="981">
        <v>55.356566216479884</v>
      </c>
      <c r="H87" s="981">
        <v>394.72400000000016</v>
      </c>
      <c r="I87" s="981">
        <v>36.89454149145086</v>
      </c>
    </row>
    <row r="88" spans="1:9" s="20" customFormat="1" ht="12.75">
      <c r="A88" s="795" t="s">
        <v>724</v>
      </c>
      <c r="B88" s="981">
        <v>786.734</v>
      </c>
      <c r="C88" s="981">
        <v>1168.961</v>
      </c>
      <c r="D88" s="981">
        <v>1321.985</v>
      </c>
      <c r="E88" s="981">
        <v>1840.25</v>
      </c>
      <c r="F88" s="981">
        <v>382.227</v>
      </c>
      <c r="G88" s="981">
        <v>48.584019503415384</v>
      </c>
      <c r="H88" s="981">
        <v>518.265</v>
      </c>
      <c r="I88" s="981">
        <v>39.20354618244532</v>
      </c>
    </row>
    <row r="89" spans="1:9" s="20" customFormat="1" ht="12.75">
      <c r="A89" s="795" t="s">
        <v>725</v>
      </c>
      <c r="B89" s="981">
        <v>2226.493</v>
      </c>
      <c r="C89" s="981">
        <v>2722.4790000000003</v>
      </c>
      <c r="D89" s="981">
        <v>2824.224</v>
      </c>
      <c r="E89" s="981">
        <v>2440.31</v>
      </c>
      <c r="F89" s="981">
        <v>495.98600000000033</v>
      </c>
      <c r="G89" s="981">
        <v>22.276557797397086</v>
      </c>
      <c r="H89" s="981">
        <v>-383.9140000000002</v>
      </c>
      <c r="I89" s="981">
        <v>-13.593610138572584</v>
      </c>
    </row>
    <row r="90" spans="1:9" s="20" customFormat="1" ht="12.75">
      <c r="A90" s="795" t="s">
        <v>726</v>
      </c>
      <c r="B90" s="981">
        <v>141.515</v>
      </c>
      <c r="C90" s="981">
        <v>167.958</v>
      </c>
      <c r="D90" s="981">
        <v>227.212</v>
      </c>
      <c r="E90" s="981">
        <v>283.515</v>
      </c>
      <c r="F90" s="981">
        <v>26.442999999999984</v>
      </c>
      <c r="G90" s="981">
        <v>18.685651697699875</v>
      </c>
      <c r="H90" s="981">
        <v>56.303</v>
      </c>
      <c r="I90" s="981">
        <v>24.779941200288714</v>
      </c>
    </row>
    <row r="91" spans="1:9" s="20" customFormat="1" ht="12.75">
      <c r="A91" s="795" t="s">
        <v>727</v>
      </c>
      <c r="B91" s="981">
        <v>39.737</v>
      </c>
      <c r="C91" s="981">
        <v>39.016000000000005</v>
      </c>
      <c r="D91" s="981">
        <v>308.463</v>
      </c>
      <c r="E91" s="981">
        <v>103.157</v>
      </c>
      <c r="F91" s="981">
        <v>-0.7209999999999965</v>
      </c>
      <c r="G91" s="981">
        <v>-1.8144298764375684</v>
      </c>
      <c r="H91" s="981">
        <v>-205.30600000000004</v>
      </c>
      <c r="I91" s="981">
        <v>-66.55773950198241</v>
      </c>
    </row>
    <row r="92" spans="1:9" s="20" customFormat="1" ht="12.75">
      <c r="A92" s="795" t="s">
        <v>728</v>
      </c>
      <c r="B92" s="981">
        <v>902.626</v>
      </c>
      <c r="C92" s="981">
        <v>1013.643</v>
      </c>
      <c r="D92" s="981">
        <v>1430.297</v>
      </c>
      <c r="E92" s="981">
        <v>1988.571</v>
      </c>
      <c r="F92" s="981">
        <v>111.01700000000005</v>
      </c>
      <c r="G92" s="981">
        <v>12.299335494435132</v>
      </c>
      <c r="H92" s="981">
        <v>558.2739999999999</v>
      </c>
      <c r="I92" s="981">
        <v>39.03203320708915</v>
      </c>
    </row>
    <row r="93" spans="1:9" s="20" customFormat="1" ht="12.75">
      <c r="A93" s="795" t="s">
        <v>729</v>
      </c>
      <c r="B93" s="981">
        <v>217.103</v>
      </c>
      <c r="C93" s="981">
        <v>168.012</v>
      </c>
      <c r="D93" s="981">
        <v>164.111</v>
      </c>
      <c r="E93" s="981">
        <v>0</v>
      </c>
      <c r="F93" s="981">
        <v>-49.09100000000001</v>
      </c>
      <c r="G93" s="981">
        <v>-22.61184783259559</v>
      </c>
      <c r="H93" s="981">
        <v>-164.111</v>
      </c>
      <c r="I93" s="981">
        <v>-100</v>
      </c>
    </row>
    <row r="94" spans="1:9" s="20" customFormat="1" ht="12.75">
      <c r="A94" s="795" t="s">
        <v>730</v>
      </c>
      <c r="B94" s="981">
        <v>1804.093</v>
      </c>
      <c r="C94" s="981">
        <v>1498.416</v>
      </c>
      <c r="D94" s="981">
        <v>1660.22</v>
      </c>
      <c r="E94" s="981">
        <v>1347.1979999999999</v>
      </c>
      <c r="F94" s="981">
        <v>-305.67700000000013</v>
      </c>
      <c r="G94" s="981">
        <v>-16.94352785582562</v>
      </c>
      <c r="H94" s="981">
        <v>-313.02200000000016</v>
      </c>
      <c r="I94" s="981">
        <v>-18.854248232162014</v>
      </c>
    </row>
    <row r="95" spans="1:9" s="20" customFormat="1" ht="12.75">
      <c r="A95" s="795" t="s">
        <v>731</v>
      </c>
      <c r="B95" s="981">
        <v>1061.333</v>
      </c>
      <c r="C95" s="981">
        <v>485.863</v>
      </c>
      <c r="D95" s="981">
        <v>326.49699999999996</v>
      </c>
      <c r="E95" s="981">
        <v>656.793</v>
      </c>
      <c r="F95" s="981">
        <v>-575.47</v>
      </c>
      <c r="G95" s="981">
        <v>-54.22143662733562</v>
      </c>
      <c r="H95" s="981">
        <v>330.29600000000005</v>
      </c>
      <c r="I95" s="981">
        <v>101.16356352432032</v>
      </c>
    </row>
    <row r="96" spans="1:9" s="20" customFormat="1" ht="12.75">
      <c r="A96" s="795" t="s">
        <v>732</v>
      </c>
      <c r="B96" s="981">
        <v>1403.593</v>
      </c>
      <c r="C96" s="981">
        <v>1937.354</v>
      </c>
      <c r="D96" s="981">
        <v>2486.531</v>
      </c>
      <c r="E96" s="981">
        <v>8478.511999999999</v>
      </c>
      <c r="F96" s="981">
        <v>533.761</v>
      </c>
      <c r="G96" s="981">
        <v>38.028189083302635</v>
      </c>
      <c r="H96" s="981">
        <v>5991.980999999999</v>
      </c>
      <c r="I96" s="981">
        <v>240.9775305435564</v>
      </c>
    </row>
    <row r="97" spans="1:9" s="20" customFormat="1" ht="12.75">
      <c r="A97" s="796" t="s">
        <v>733</v>
      </c>
      <c r="B97" s="989">
        <v>251.898</v>
      </c>
      <c r="C97" s="989">
        <v>1903.4759999999999</v>
      </c>
      <c r="D97" s="989">
        <v>1927.291</v>
      </c>
      <c r="E97" s="989">
        <v>2411.958</v>
      </c>
      <c r="F97" s="989">
        <v>1651.578</v>
      </c>
      <c r="G97" s="989">
        <v>655.6534787890337</v>
      </c>
      <c r="H97" s="989">
        <v>484.66700000000014</v>
      </c>
      <c r="I97" s="989">
        <v>25.14757761023116</v>
      </c>
    </row>
    <row r="98" spans="1:9" ht="12.75">
      <c r="A98" s="1535" t="s">
        <v>734</v>
      </c>
      <c r="B98" s="1536">
        <v>14162.973999999998</v>
      </c>
      <c r="C98" s="1536">
        <v>17942.561999999998</v>
      </c>
      <c r="D98" s="1536">
        <v>18367.3513</v>
      </c>
      <c r="E98" s="1536">
        <v>21353.483</v>
      </c>
      <c r="F98" s="1536">
        <v>3779.5879999999997</v>
      </c>
      <c r="G98" s="1536">
        <v>26.68640075170653</v>
      </c>
      <c r="H98" s="1536">
        <v>2986.1317000000017</v>
      </c>
      <c r="I98" s="1536">
        <v>16.2578242841144</v>
      </c>
    </row>
    <row r="99" spans="1:9" s="20" customFormat="1" ht="12.75">
      <c r="A99" s="100" t="s">
        <v>735</v>
      </c>
      <c r="B99" s="979">
        <v>1117.785</v>
      </c>
      <c r="C99" s="979">
        <v>2825.59</v>
      </c>
      <c r="D99" s="979">
        <v>2796.305</v>
      </c>
      <c r="E99" s="979">
        <v>3405.774</v>
      </c>
      <c r="F99" s="979">
        <v>1707.805</v>
      </c>
      <c r="G99" s="979">
        <v>152.78474840868324</v>
      </c>
      <c r="H99" s="979">
        <v>609.469</v>
      </c>
      <c r="I99" s="979">
        <v>21.79551229211406</v>
      </c>
    </row>
    <row r="100" spans="1:9" s="20" customFormat="1" ht="12.75">
      <c r="A100" s="795" t="s">
        <v>736</v>
      </c>
      <c r="B100" s="981">
        <v>4945.295</v>
      </c>
      <c r="C100" s="981">
        <v>4452.955</v>
      </c>
      <c r="D100" s="981">
        <v>4627.731</v>
      </c>
      <c r="E100" s="981">
        <v>4493.788</v>
      </c>
      <c r="F100" s="981">
        <v>-492.34</v>
      </c>
      <c r="G100" s="981">
        <v>-9.955725593720903</v>
      </c>
      <c r="H100" s="981">
        <v>-133.9430000000002</v>
      </c>
      <c r="I100" s="981">
        <v>-2.8943557868856296</v>
      </c>
    </row>
    <row r="101" spans="1:9" s="20" customFormat="1" ht="12.75">
      <c r="A101" s="795" t="s">
        <v>737</v>
      </c>
      <c r="B101" s="981">
        <v>102.45</v>
      </c>
      <c r="C101" s="981">
        <v>139.192</v>
      </c>
      <c r="D101" s="981">
        <v>209.05</v>
      </c>
      <c r="E101" s="981">
        <v>145.68800000000002</v>
      </c>
      <c r="F101" s="981">
        <v>36.742000000000004</v>
      </c>
      <c r="G101" s="981">
        <v>35.86334797462177</v>
      </c>
      <c r="H101" s="981">
        <v>-63.361999999999995</v>
      </c>
      <c r="I101" s="981">
        <v>-30.309495336044005</v>
      </c>
    </row>
    <row r="102" spans="1:9" s="20" customFormat="1" ht="12.75">
      <c r="A102" s="795" t="s">
        <v>738</v>
      </c>
      <c r="B102" s="981">
        <v>251.185</v>
      </c>
      <c r="C102" s="981">
        <v>190.644</v>
      </c>
      <c r="D102" s="981">
        <v>184.025</v>
      </c>
      <c r="E102" s="981">
        <v>338.504</v>
      </c>
      <c r="F102" s="981">
        <v>-60.541</v>
      </c>
      <c r="G102" s="981">
        <v>-24.102155781595236</v>
      </c>
      <c r="H102" s="981">
        <v>154.479</v>
      </c>
      <c r="I102" s="981">
        <v>83.9445727482679</v>
      </c>
    </row>
    <row r="103" spans="1:9" s="20" customFormat="1" ht="12.75">
      <c r="A103" s="795" t="s">
        <v>739</v>
      </c>
      <c r="B103" s="981">
        <v>339.495</v>
      </c>
      <c r="C103" s="981">
        <v>117.654</v>
      </c>
      <c r="D103" s="981">
        <v>114.21130000000002</v>
      </c>
      <c r="E103" s="981">
        <v>238.785</v>
      </c>
      <c r="F103" s="981">
        <v>-221.841</v>
      </c>
      <c r="G103" s="981">
        <v>-65.34440860690142</v>
      </c>
      <c r="H103" s="981">
        <v>124.57369999999997</v>
      </c>
      <c r="I103" s="981">
        <v>109.07300766211394</v>
      </c>
    </row>
    <row r="104" spans="1:9" s="20" customFormat="1" ht="12.75">
      <c r="A104" s="795" t="s">
        <v>740</v>
      </c>
      <c r="B104" s="981">
        <v>1271.374</v>
      </c>
      <c r="C104" s="981">
        <v>1734.3290000000002</v>
      </c>
      <c r="D104" s="981">
        <v>1862.295</v>
      </c>
      <c r="E104" s="981">
        <v>2396.581</v>
      </c>
      <c r="F104" s="981">
        <v>462.955</v>
      </c>
      <c r="G104" s="981">
        <v>36.41375393865221</v>
      </c>
      <c r="H104" s="981">
        <v>534.2860000000001</v>
      </c>
      <c r="I104" s="981">
        <v>28.68965443176296</v>
      </c>
    </row>
    <row r="105" spans="1:9" s="20" customFormat="1" ht="12.75">
      <c r="A105" s="795" t="s">
        <v>741</v>
      </c>
      <c r="B105" s="981">
        <v>2632.8540000000003</v>
      </c>
      <c r="C105" s="981">
        <v>3401.363</v>
      </c>
      <c r="D105" s="981">
        <v>3736.91</v>
      </c>
      <c r="E105" s="981">
        <v>4635.68</v>
      </c>
      <c r="F105" s="981">
        <v>768.5089999999996</v>
      </c>
      <c r="G105" s="981">
        <v>29.18919924917977</v>
      </c>
      <c r="H105" s="981">
        <v>898.77</v>
      </c>
      <c r="I105" s="981">
        <v>24.051154563529774</v>
      </c>
    </row>
    <row r="106" spans="1:9" s="20" customFormat="1" ht="12.75">
      <c r="A106" s="795" t="s">
        <v>742</v>
      </c>
      <c r="B106" s="981">
        <v>938.06</v>
      </c>
      <c r="C106" s="981">
        <v>805.888</v>
      </c>
      <c r="D106" s="981">
        <v>761.132</v>
      </c>
      <c r="E106" s="981">
        <v>702.171</v>
      </c>
      <c r="F106" s="981">
        <v>-132.17200000000003</v>
      </c>
      <c r="G106" s="981">
        <v>-14.089930281645099</v>
      </c>
      <c r="H106" s="981">
        <v>-58.9609999999999</v>
      </c>
      <c r="I106" s="981">
        <v>-7.746488125581358</v>
      </c>
    </row>
    <row r="107" spans="1:9" s="20" customFormat="1" ht="12.75">
      <c r="A107" s="796" t="s">
        <v>743</v>
      </c>
      <c r="B107" s="989">
        <v>2564.4759999999997</v>
      </c>
      <c r="C107" s="989">
        <v>4274.947</v>
      </c>
      <c r="D107" s="989">
        <v>4075.692</v>
      </c>
      <c r="E107" s="989">
        <v>4996.512000000001</v>
      </c>
      <c r="F107" s="989">
        <v>1710.4710000000005</v>
      </c>
      <c r="G107" s="989">
        <v>66.69865500788468</v>
      </c>
      <c r="H107" s="989">
        <v>920.8200000000006</v>
      </c>
      <c r="I107" s="989">
        <v>22.59297316872817</v>
      </c>
    </row>
    <row r="108" spans="1:9" ht="12.75">
      <c r="A108" s="1535" t="s">
        <v>744</v>
      </c>
      <c r="B108" s="1536">
        <v>5848.449</v>
      </c>
      <c r="C108" s="1536">
        <v>8290.028999999999</v>
      </c>
      <c r="D108" s="1536">
        <v>8120.106</v>
      </c>
      <c r="E108" s="1536">
        <v>8235.737</v>
      </c>
      <c r="F108" s="1536">
        <v>2441.58</v>
      </c>
      <c r="G108" s="1536">
        <v>41.74747869050409</v>
      </c>
      <c r="H108" s="1536">
        <v>115.6309999999994</v>
      </c>
      <c r="I108" s="1536">
        <v>1.4240085043224733</v>
      </c>
    </row>
    <row r="109" spans="1:9" s="20" customFormat="1" ht="12.75">
      <c r="A109" s="100" t="s">
        <v>745</v>
      </c>
      <c r="B109" s="979">
        <v>2480.125</v>
      </c>
      <c r="C109" s="979">
        <v>4305.243</v>
      </c>
      <c r="D109" s="979">
        <v>3865.6870000000004</v>
      </c>
      <c r="E109" s="979">
        <v>4845.087</v>
      </c>
      <c r="F109" s="979">
        <v>1825.1180000000004</v>
      </c>
      <c r="G109" s="979">
        <v>73.58975858071672</v>
      </c>
      <c r="H109" s="979">
        <v>979.4</v>
      </c>
      <c r="I109" s="979">
        <v>25.33572945766173</v>
      </c>
    </row>
    <row r="110" spans="1:9" s="20" customFormat="1" ht="12.75">
      <c r="A110" s="795" t="s">
        <v>746</v>
      </c>
      <c r="B110" s="981">
        <v>1187.467</v>
      </c>
      <c r="C110" s="981">
        <v>797.014</v>
      </c>
      <c r="D110" s="981">
        <v>1015.7209999999999</v>
      </c>
      <c r="E110" s="981">
        <v>946.267</v>
      </c>
      <c r="F110" s="981">
        <v>-390.4530000000001</v>
      </c>
      <c r="G110" s="981">
        <v>-32.88116638188683</v>
      </c>
      <c r="H110" s="981">
        <v>-69.45399999999984</v>
      </c>
      <c r="I110" s="981">
        <v>-6.8379013528321115</v>
      </c>
    </row>
    <row r="111" spans="1:9" s="20" customFormat="1" ht="12.75">
      <c r="A111" s="795" t="s">
        <v>747</v>
      </c>
      <c r="B111" s="981">
        <v>2025.7220000000002</v>
      </c>
      <c r="C111" s="981">
        <v>2993.129</v>
      </c>
      <c r="D111" s="981">
        <v>3050.353</v>
      </c>
      <c r="E111" s="981">
        <v>2186.532</v>
      </c>
      <c r="F111" s="981">
        <v>967.4069999999997</v>
      </c>
      <c r="G111" s="981">
        <v>47.75615805130219</v>
      </c>
      <c r="H111" s="981">
        <v>-863.8209999999999</v>
      </c>
      <c r="I111" s="981">
        <v>-28.318722456056722</v>
      </c>
    </row>
    <row r="112" spans="1:9" s="20" customFormat="1" ht="12.75">
      <c r="A112" s="796" t="s">
        <v>748</v>
      </c>
      <c r="B112" s="989">
        <v>155.135</v>
      </c>
      <c r="C112" s="989">
        <v>194.643</v>
      </c>
      <c r="D112" s="989">
        <v>188.345</v>
      </c>
      <c r="E112" s="989">
        <v>257.851</v>
      </c>
      <c r="F112" s="989">
        <v>39.50800000000001</v>
      </c>
      <c r="G112" s="989">
        <v>25.466851451961205</v>
      </c>
      <c r="H112" s="989">
        <v>69.506</v>
      </c>
      <c r="I112" s="989">
        <v>36.90355464705726</v>
      </c>
    </row>
    <row r="113" spans="1:9" ht="12.75">
      <c r="A113" s="1535" t="s">
        <v>749</v>
      </c>
      <c r="B113" s="1536">
        <v>0</v>
      </c>
      <c r="C113" s="1536">
        <v>0</v>
      </c>
      <c r="D113" s="1536">
        <v>24.053</v>
      </c>
      <c r="E113" s="1536">
        <v>0</v>
      </c>
      <c r="F113" s="1536">
        <v>0</v>
      </c>
      <c r="G113" s="1536"/>
      <c r="H113" s="1536">
        <v>-24.053</v>
      </c>
      <c r="I113" s="1536">
        <v>-100</v>
      </c>
    </row>
    <row r="114" spans="1:9" ht="12.75">
      <c r="A114" s="1535" t="s">
        <v>750</v>
      </c>
      <c r="B114" s="1536">
        <v>22571.671</v>
      </c>
      <c r="C114" s="1536">
        <v>27067.177000000003</v>
      </c>
      <c r="D114" s="1536">
        <v>29149.284000000003</v>
      </c>
      <c r="E114" s="1536">
        <v>41959.565</v>
      </c>
      <c r="F114" s="1536">
        <v>4495.506000000005</v>
      </c>
      <c r="G114" s="1536">
        <v>19.916584819971924</v>
      </c>
      <c r="H114" s="1536">
        <v>12810.280999999999</v>
      </c>
      <c r="I114" s="1536">
        <v>43.94715492840235</v>
      </c>
    </row>
    <row r="115" spans="1:9" ht="5.25" customHeight="1">
      <c r="A115" s="1535"/>
      <c r="B115" s="1536"/>
      <c r="C115" s="1536"/>
      <c r="D115" s="1536"/>
      <c r="E115" s="1536"/>
      <c r="F115" s="1536"/>
      <c r="G115" s="1536"/>
      <c r="H115" s="1536"/>
      <c r="I115" s="1536"/>
    </row>
    <row r="116" spans="1:9" ht="12.75">
      <c r="A116" s="1530" t="s">
        <v>1114</v>
      </c>
      <c r="B116" s="1184">
        <v>198848.66100000002</v>
      </c>
      <c r="C116" s="1184">
        <v>226731.64500000002</v>
      </c>
      <c r="D116" s="1184">
        <v>231844.65930000003</v>
      </c>
      <c r="E116" s="1184">
        <v>288568.6601</v>
      </c>
      <c r="F116" s="1184">
        <v>27882.984000000008</v>
      </c>
      <c r="G116" s="1184">
        <v>14.022213606960122</v>
      </c>
      <c r="H116" s="1184">
        <v>56724.00079999995</v>
      </c>
      <c r="I116" s="1184">
        <v>24.46638234896789</v>
      </c>
    </row>
  </sheetData>
  <sheetProtection/>
  <mergeCells count="4">
    <mergeCell ref="A2:I2"/>
    <mergeCell ref="F5:G5"/>
    <mergeCell ref="H5:I5"/>
    <mergeCell ref="F4:I4"/>
  </mergeCells>
  <printOptions horizontalCentered="1"/>
  <pageMargins left="0.5" right="0.5" top="0.25" bottom="0" header="0.5" footer="0.5"/>
  <pageSetup fitToHeight="1" fitToWidth="1" horizontalDpi="300" verticalDpi="300" orientation="portrait" paperSize="9" scale="55" r:id="rId1"/>
</worksheet>
</file>

<file path=xl/worksheets/sheet7.xml><?xml version="1.0" encoding="utf-8"?>
<worksheet xmlns="http://schemas.openxmlformats.org/spreadsheetml/2006/main" xmlns:r="http://schemas.openxmlformats.org/officeDocument/2006/relationships">
  <dimension ref="A1:I48"/>
  <sheetViews>
    <sheetView zoomScalePageLayoutView="0" workbookViewId="0" topLeftCell="A1">
      <selection activeCell="F14" sqref="F14"/>
    </sheetView>
  </sheetViews>
  <sheetFormatPr defaultColWidth="9.140625" defaultRowHeight="12.75"/>
  <cols>
    <col min="1" max="1" width="28.57421875" style="18" customWidth="1"/>
    <col min="2" max="9" width="10.140625" style="18" customWidth="1"/>
    <col min="10" max="16384" width="9.140625" style="18" customWidth="1"/>
  </cols>
  <sheetData>
    <row r="1" spans="1:9" ht="12.75">
      <c r="A1" s="190" t="s">
        <v>1139</v>
      </c>
      <c r="B1" s="190"/>
      <c r="C1" s="190"/>
      <c r="D1" s="190"/>
      <c r="E1" s="190"/>
      <c r="F1" s="190"/>
      <c r="G1" s="190"/>
      <c r="H1" s="190"/>
      <c r="I1" s="190"/>
    </row>
    <row r="2" spans="1:9" s="386" customFormat="1" ht="15.75">
      <c r="A2" s="1580" t="s">
        <v>595</v>
      </c>
      <c r="B2" s="1580"/>
      <c r="C2" s="1580"/>
      <c r="D2" s="1580"/>
      <c r="E2" s="1580"/>
      <c r="F2" s="1580"/>
      <c r="G2" s="1580"/>
      <c r="H2" s="1580"/>
      <c r="I2" s="1580"/>
    </row>
    <row r="3" spans="1:9" ht="12.75">
      <c r="A3" s="106"/>
      <c r="B3" s="106"/>
      <c r="C3" s="106"/>
      <c r="D3" s="106"/>
      <c r="E3" s="106"/>
      <c r="F3" s="106"/>
      <c r="G3" s="106"/>
      <c r="I3" s="105" t="s">
        <v>204</v>
      </c>
    </row>
    <row r="4" spans="1:9" ht="12.75">
      <c r="A4" s="1543"/>
      <c r="B4" s="1543">
        <v>2006</v>
      </c>
      <c r="C4" s="1543">
        <v>2007</v>
      </c>
      <c r="D4" s="1543">
        <v>2007</v>
      </c>
      <c r="E4" s="1543">
        <v>2008</v>
      </c>
      <c r="F4" s="1583" t="s">
        <v>596</v>
      </c>
      <c r="G4" s="1584"/>
      <c r="H4" s="1584"/>
      <c r="I4" s="1585"/>
    </row>
    <row r="5" spans="1:9" ht="12.75">
      <c r="A5" s="1544" t="s">
        <v>642</v>
      </c>
      <c r="B5" s="1544" t="s">
        <v>1110</v>
      </c>
      <c r="C5" s="1544" t="s">
        <v>1108</v>
      </c>
      <c r="D5" s="1544" t="s">
        <v>1110</v>
      </c>
      <c r="E5" s="1544" t="s">
        <v>1108</v>
      </c>
      <c r="F5" s="1581" t="s">
        <v>759</v>
      </c>
      <c r="G5" s="1582"/>
      <c r="H5" s="1581" t="s">
        <v>1217</v>
      </c>
      <c r="I5" s="1582"/>
    </row>
    <row r="6" spans="1:9" ht="12.75">
      <c r="A6" s="1545"/>
      <c r="B6" s="1550"/>
      <c r="C6" s="1550"/>
      <c r="D6" s="1550"/>
      <c r="E6" s="1550"/>
      <c r="F6" s="1529" t="s">
        <v>597</v>
      </c>
      <c r="G6" s="1529" t="s">
        <v>861</v>
      </c>
      <c r="H6" s="1529" t="s">
        <v>597</v>
      </c>
      <c r="I6" s="1529" t="s">
        <v>861</v>
      </c>
    </row>
    <row r="7" spans="1:9" ht="12.75">
      <c r="A7" s="1531" t="s">
        <v>598</v>
      </c>
      <c r="B7" s="1533">
        <v>1820.768</v>
      </c>
      <c r="C7" s="1533">
        <v>2506.9139999999998</v>
      </c>
      <c r="D7" s="1533">
        <v>2875.177</v>
      </c>
      <c r="E7" s="1533">
        <v>3668.244</v>
      </c>
      <c r="F7" s="1533">
        <v>686.146</v>
      </c>
      <c r="G7" s="1533">
        <v>37.68442767008207</v>
      </c>
      <c r="H7" s="1533">
        <v>793.067</v>
      </c>
      <c r="I7" s="1533">
        <v>27.58324096220859</v>
      </c>
    </row>
    <row r="8" spans="1:9" ht="12.75">
      <c r="A8" s="1531" t="s">
        <v>599</v>
      </c>
      <c r="B8" s="1533">
        <v>3118.213</v>
      </c>
      <c r="C8" s="1533">
        <v>3642.792</v>
      </c>
      <c r="D8" s="1533">
        <v>3602.5550000000003</v>
      </c>
      <c r="E8" s="1533">
        <v>3341.624</v>
      </c>
      <c r="F8" s="1533">
        <v>524.5789999999997</v>
      </c>
      <c r="G8" s="1533">
        <v>16.82306500550154</v>
      </c>
      <c r="H8" s="1533">
        <v>-260.9310000000005</v>
      </c>
      <c r="I8" s="1533">
        <v>-7.242942855834275</v>
      </c>
    </row>
    <row r="9" spans="1:9" ht="12.75">
      <c r="A9" s="1531" t="s">
        <v>600</v>
      </c>
      <c r="B9" s="1533">
        <v>1324.429</v>
      </c>
      <c r="C9" s="1533">
        <v>2341.025</v>
      </c>
      <c r="D9" s="1533">
        <v>2749.423</v>
      </c>
      <c r="E9" s="1533">
        <v>3706.322</v>
      </c>
      <c r="F9" s="1533">
        <v>1016.5959999999999</v>
      </c>
      <c r="G9" s="1533">
        <v>76.7573044685672</v>
      </c>
      <c r="H9" s="1533">
        <v>956.8990000000003</v>
      </c>
      <c r="I9" s="1533">
        <v>34.80362970703309</v>
      </c>
    </row>
    <row r="10" spans="1:9" ht="12.75">
      <c r="A10" s="1531" t="s">
        <v>601</v>
      </c>
      <c r="B10" s="1533">
        <v>5889.126</v>
      </c>
      <c r="C10" s="1533">
        <v>6045.896</v>
      </c>
      <c r="D10" s="1533">
        <v>6077.4580000000005</v>
      </c>
      <c r="E10" s="1533">
        <v>5933.466</v>
      </c>
      <c r="F10" s="1533">
        <v>156.77</v>
      </c>
      <c r="G10" s="1533">
        <v>2.6620248912996547</v>
      </c>
      <c r="H10" s="1533">
        <v>-143.9920000000002</v>
      </c>
      <c r="I10" s="1533">
        <v>-2.369280050968681</v>
      </c>
    </row>
    <row r="11" spans="1:9" ht="12.75">
      <c r="A11" s="1540" t="s">
        <v>602</v>
      </c>
      <c r="B11" s="1538">
        <v>4245.7080000000005</v>
      </c>
      <c r="C11" s="1538">
        <v>3986.374</v>
      </c>
      <c r="D11" s="1538">
        <v>3443.9129999999996</v>
      </c>
      <c r="E11" s="1538">
        <v>2673.598</v>
      </c>
      <c r="F11" s="1538">
        <v>-259.3340000000004</v>
      </c>
      <c r="G11" s="1538">
        <v>-6.108144978411147</v>
      </c>
      <c r="H11" s="1538">
        <v>-770.315</v>
      </c>
      <c r="I11" s="1538">
        <v>-22.367434949721428</v>
      </c>
    </row>
    <row r="12" spans="1:9" ht="12.75">
      <c r="A12" s="1541" t="s">
        <v>603</v>
      </c>
      <c r="B12" s="1537">
        <v>1643.4180000000001</v>
      </c>
      <c r="C12" s="1537">
        <v>2059.522</v>
      </c>
      <c r="D12" s="1537">
        <v>2633.545</v>
      </c>
      <c r="E12" s="1537">
        <v>3259.868</v>
      </c>
      <c r="F12" s="1537">
        <v>416.1040000000001</v>
      </c>
      <c r="G12" s="1537">
        <v>25.31942573344092</v>
      </c>
      <c r="H12" s="1537">
        <v>626.3229999999999</v>
      </c>
      <c r="I12" s="1537">
        <v>23.782506089700377</v>
      </c>
    </row>
    <row r="13" spans="1:9" ht="12.75">
      <c r="A13" s="1531" t="s">
        <v>604</v>
      </c>
      <c r="B13" s="1533">
        <v>162984.369</v>
      </c>
      <c r="C13" s="1533">
        <v>187887.96399999998</v>
      </c>
      <c r="D13" s="1533">
        <v>190961.448</v>
      </c>
      <c r="E13" s="1533">
        <v>242001.385</v>
      </c>
      <c r="F13" s="1533">
        <v>24903.594999999994</v>
      </c>
      <c r="G13" s="1533">
        <v>15.279744402974002</v>
      </c>
      <c r="H13" s="1533">
        <v>51039.937000000005</v>
      </c>
      <c r="I13" s="1533">
        <v>26.727874937353853</v>
      </c>
    </row>
    <row r="14" spans="1:9" ht="12.75">
      <c r="A14" s="1540" t="s">
        <v>605</v>
      </c>
      <c r="B14" s="1538">
        <v>133390.677</v>
      </c>
      <c r="C14" s="1538">
        <v>151627.177</v>
      </c>
      <c r="D14" s="1538">
        <v>156107.603</v>
      </c>
      <c r="E14" s="1538">
        <v>199971.777</v>
      </c>
      <c r="F14" s="1538">
        <v>18236.5</v>
      </c>
      <c r="G14" s="1538">
        <v>13.671495197524186</v>
      </c>
      <c r="H14" s="1538">
        <v>43864.174</v>
      </c>
      <c r="I14" s="1538">
        <v>28.098678832446105</v>
      </c>
    </row>
    <row r="15" spans="1:9" ht="12.75">
      <c r="A15" s="1539" t="s">
        <v>606</v>
      </c>
      <c r="B15" s="1490">
        <v>112894.42</v>
      </c>
      <c r="C15" s="1490">
        <v>129634.424</v>
      </c>
      <c r="D15" s="1490">
        <v>133060.11599999998</v>
      </c>
      <c r="E15" s="1490">
        <v>169617.921</v>
      </c>
      <c r="F15" s="1490">
        <v>16740.004000000004</v>
      </c>
      <c r="G15" s="1490">
        <v>14.828017186323297</v>
      </c>
      <c r="H15" s="1490">
        <v>36557.80500000002</v>
      </c>
      <c r="I15" s="1490">
        <v>27.474652885467215</v>
      </c>
    </row>
    <row r="16" spans="1:9" ht="12.75">
      <c r="A16" s="1539" t="s">
        <v>607</v>
      </c>
      <c r="B16" s="1490">
        <v>4708.13</v>
      </c>
      <c r="C16" s="1490">
        <v>4357.0779999999995</v>
      </c>
      <c r="D16" s="1490">
        <v>4321.933</v>
      </c>
      <c r="E16" s="1490">
        <v>4987.424</v>
      </c>
      <c r="F16" s="1490">
        <v>-351.0520000000004</v>
      </c>
      <c r="G16" s="1490">
        <v>-7.456293687727408</v>
      </c>
      <c r="H16" s="1490">
        <v>665.491</v>
      </c>
      <c r="I16" s="1490">
        <v>15.397994369648952</v>
      </c>
    </row>
    <row r="17" spans="1:9" ht="12.75">
      <c r="A17" s="1539" t="s">
        <v>608</v>
      </c>
      <c r="B17" s="1490">
        <v>260.246</v>
      </c>
      <c r="C17" s="1490">
        <v>245.80100000000002</v>
      </c>
      <c r="D17" s="1490">
        <v>239.558</v>
      </c>
      <c r="E17" s="1490">
        <v>271.61</v>
      </c>
      <c r="F17" s="1490">
        <v>-14.445</v>
      </c>
      <c r="G17" s="1490">
        <v>-5.550517587205945</v>
      </c>
      <c r="H17" s="1490">
        <v>32.05200000000002</v>
      </c>
      <c r="I17" s="1490">
        <v>13.37964083854433</v>
      </c>
    </row>
    <row r="18" spans="1:9" ht="12.75">
      <c r="A18" s="1539" t="s">
        <v>609</v>
      </c>
      <c r="B18" s="1490">
        <v>11554.638</v>
      </c>
      <c r="C18" s="1490">
        <v>13171.068</v>
      </c>
      <c r="D18" s="1490">
        <v>14053.110999999999</v>
      </c>
      <c r="E18" s="1490">
        <v>18933.759</v>
      </c>
      <c r="F18" s="1490">
        <v>1616.43</v>
      </c>
      <c r="G18" s="1490">
        <v>13.989447354387034</v>
      </c>
      <c r="H18" s="1490">
        <v>4880.647999999999</v>
      </c>
      <c r="I18" s="1490">
        <v>34.7300181433136</v>
      </c>
    </row>
    <row r="19" spans="1:9" ht="12.75">
      <c r="A19" s="1539" t="s">
        <v>610</v>
      </c>
      <c r="B19" s="1490">
        <v>3973.243</v>
      </c>
      <c r="C19" s="1490">
        <v>4218.806</v>
      </c>
      <c r="D19" s="1490">
        <v>4432.885</v>
      </c>
      <c r="E19" s="1490">
        <v>6161.063</v>
      </c>
      <c r="F19" s="1490">
        <v>245.56299999999973</v>
      </c>
      <c r="G19" s="1490">
        <v>6.180417356803995</v>
      </c>
      <c r="H19" s="1490">
        <v>1728.1779999999999</v>
      </c>
      <c r="I19" s="1490">
        <v>38.9854011552296</v>
      </c>
    </row>
    <row r="20" spans="1:9" ht="12.75">
      <c r="A20" s="1539" t="s">
        <v>611</v>
      </c>
      <c r="B20" s="1490">
        <v>29593.692</v>
      </c>
      <c r="C20" s="1490">
        <v>36260.787</v>
      </c>
      <c r="D20" s="1490">
        <v>34853.845</v>
      </c>
      <c r="E20" s="1490">
        <v>42029.608</v>
      </c>
      <c r="F20" s="1490">
        <v>6667.095000000001</v>
      </c>
      <c r="G20" s="1490">
        <v>22.528770658287588</v>
      </c>
      <c r="H20" s="1490">
        <v>7175.762999999999</v>
      </c>
      <c r="I20" s="1490">
        <v>20.588153186542257</v>
      </c>
    </row>
    <row r="21" spans="1:9" ht="12.75">
      <c r="A21" s="1539" t="s">
        <v>612</v>
      </c>
      <c r="B21" s="1490">
        <v>2263.736</v>
      </c>
      <c r="C21" s="1490">
        <v>3268.403</v>
      </c>
      <c r="D21" s="1490">
        <v>3143.481</v>
      </c>
      <c r="E21" s="1490">
        <v>3332.768</v>
      </c>
      <c r="F21" s="1490">
        <v>1004.6669999999998</v>
      </c>
      <c r="G21" s="1490">
        <v>44.38092604437973</v>
      </c>
      <c r="H21" s="1490">
        <v>189.2869999999998</v>
      </c>
      <c r="I21" s="1490">
        <v>6.021572899597605</v>
      </c>
    </row>
    <row r="22" spans="1:9" ht="12.75">
      <c r="A22" s="1539" t="s">
        <v>613</v>
      </c>
      <c r="B22" s="1490">
        <v>1087.986</v>
      </c>
      <c r="C22" s="1490">
        <v>1265.175</v>
      </c>
      <c r="D22" s="1490">
        <v>1307.148</v>
      </c>
      <c r="E22" s="1490">
        <v>1476.396</v>
      </c>
      <c r="F22" s="1490">
        <v>177.18899999999994</v>
      </c>
      <c r="G22" s="1490">
        <v>16.285963238497548</v>
      </c>
      <c r="H22" s="1490">
        <v>169.24800000000005</v>
      </c>
      <c r="I22" s="1490">
        <v>12.947883483737119</v>
      </c>
    </row>
    <row r="23" spans="1:9" ht="12.75">
      <c r="A23" s="1539" t="s">
        <v>614</v>
      </c>
      <c r="B23" s="1490">
        <v>84.523</v>
      </c>
      <c r="C23" s="1490">
        <v>163.231</v>
      </c>
      <c r="D23" s="1490">
        <v>119.31400000000001</v>
      </c>
      <c r="E23" s="1490">
        <v>124.032</v>
      </c>
      <c r="F23" s="1490">
        <v>78.708</v>
      </c>
      <c r="G23" s="1490">
        <v>93.1202157992499</v>
      </c>
      <c r="H23" s="1490">
        <v>4.717999999999989</v>
      </c>
      <c r="I23" s="1490">
        <v>3.9542719211492274</v>
      </c>
    </row>
    <row r="24" spans="1:9" ht="12.75">
      <c r="A24" s="1539" t="s">
        <v>617</v>
      </c>
      <c r="B24" s="1490">
        <v>1091.227</v>
      </c>
      <c r="C24" s="1490">
        <v>1839.997</v>
      </c>
      <c r="D24" s="1490">
        <v>1717.0189999999998</v>
      </c>
      <c r="E24" s="1490">
        <v>1732.34</v>
      </c>
      <c r="F24" s="1490">
        <v>748.77</v>
      </c>
      <c r="G24" s="1490">
        <v>68.61725378862509</v>
      </c>
      <c r="H24" s="1490">
        <v>15.321000000000367</v>
      </c>
      <c r="I24" s="1490">
        <v>0.8923022983438371</v>
      </c>
    </row>
    <row r="25" spans="1:9" ht="12.75">
      <c r="A25" s="1539" t="s">
        <v>618</v>
      </c>
      <c r="B25" s="1490">
        <v>27329.956</v>
      </c>
      <c r="C25" s="1490">
        <v>32992.384000000005</v>
      </c>
      <c r="D25" s="1490">
        <v>31710.364</v>
      </c>
      <c r="E25" s="1490">
        <v>38696.84</v>
      </c>
      <c r="F25" s="1490">
        <v>5662.428000000003</v>
      </c>
      <c r="G25" s="1490">
        <v>20.71876003020277</v>
      </c>
      <c r="H25" s="1490">
        <v>6986.476000000002</v>
      </c>
      <c r="I25" s="1490">
        <v>22.032153273295766</v>
      </c>
    </row>
    <row r="26" spans="1:9" ht="12.75">
      <c r="A26" s="1539" t="s">
        <v>619</v>
      </c>
      <c r="B26" s="1490">
        <v>4745.919</v>
      </c>
      <c r="C26" s="1490">
        <v>6735.502</v>
      </c>
      <c r="D26" s="1490">
        <v>6900.477000000001</v>
      </c>
      <c r="E26" s="1490">
        <v>7925.747</v>
      </c>
      <c r="F26" s="1490">
        <v>1989.583</v>
      </c>
      <c r="G26" s="1490">
        <v>41.921975490942856</v>
      </c>
      <c r="H26" s="1490">
        <v>1025.27</v>
      </c>
      <c r="I26" s="1490">
        <v>14.85795837012426</v>
      </c>
    </row>
    <row r="27" spans="1:9" ht="12.75">
      <c r="A27" s="1539" t="s">
        <v>620</v>
      </c>
      <c r="B27" s="1490">
        <v>1630.893</v>
      </c>
      <c r="C27" s="1490">
        <v>1951.041</v>
      </c>
      <c r="D27" s="1490">
        <v>1937.068</v>
      </c>
      <c r="E27" s="1490">
        <v>1851.185</v>
      </c>
      <c r="F27" s="1490">
        <v>320.14799999999997</v>
      </c>
      <c r="G27" s="1490">
        <v>19.63022712096992</v>
      </c>
      <c r="H27" s="1490">
        <v>-85.88300000000004</v>
      </c>
      <c r="I27" s="1490">
        <v>-4.43365953079603</v>
      </c>
    </row>
    <row r="28" spans="1:9" ht="12.75">
      <c r="A28" s="1539" t="s">
        <v>621</v>
      </c>
      <c r="B28" s="1490">
        <v>20953.144</v>
      </c>
      <c r="C28" s="1490">
        <v>24305.841</v>
      </c>
      <c r="D28" s="1490">
        <v>22872.819</v>
      </c>
      <c r="E28" s="1490">
        <v>28919.908000000003</v>
      </c>
      <c r="F28" s="1490">
        <v>3352.697</v>
      </c>
      <c r="G28" s="1490">
        <v>16.000925684470076</v>
      </c>
      <c r="H28" s="1490">
        <v>6047.089000000004</v>
      </c>
      <c r="I28" s="1490">
        <v>26.437882449032646</v>
      </c>
    </row>
    <row r="29" spans="1:9" ht="12.75">
      <c r="A29" s="1539" t="s">
        <v>622</v>
      </c>
      <c r="B29" s="1490">
        <v>2247.025</v>
      </c>
      <c r="C29" s="1490">
        <v>2934.983</v>
      </c>
      <c r="D29" s="1490">
        <v>3045.555</v>
      </c>
      <c r="E29" s="1490">
        <v>3267.572</v>
      </c>
      <c r="F29" s="1490">
        <v>687.9580000000002</v>
      </c>
      <c r="G29" s="1490">
        <v>30.616392786017077</v>
      </c>
      <c r="H29" s="1490">
        <v>222.01700000000028</v>
      </c>
      <c r="I29" s="1490">
        <v>7.289869990855536</v>
      </c>
    </row>
    <row r="30" spans="1:9" ht="12.75">
      <c r="A30" s="1539" t="s">
        <v>623</v>
      </c>
      <c r="B30" s="1490">
        <v>793.714</v>
      </c>
      <c r="C30" s="1490">
        <v>917.482</v>
      </c>
      <c r="D30" s="1490">
        <v>860.2379999999999</v>
      </c>
      <c r="E30" s="1490">
        <v>1485.3290000000002</v>
      </c>
      <c r="F30" s="1490">
        <v>123.76799999999994</v>
      </c>
      <c r="G30" s="1490">
        <v>15.593526131578873</v>
      </c>
      <c r="H30" s="1490">
        <v>625.0910000000002</v>
      </c>
      <c r="I30" s="1490">
        <v>72.66489041404823</v>
      </c>
    </row>
    <row r="31" spans="1:9" ht="12.75">
      <c r="A31" s="1539" t="s">
        <v>624</v>
      </c>
      <c r="B31" s="1490">
        <v>17912.405</v>
      </c>
      <c r="C31" s="1490">
        <v>20453.376</v>
      </c>
      <c r="D31" s="1490">
        <v>18967.026</v>
      </c>
      <c r="E31" s="1490">
        <v>24167.007</v>
      </c>
      <c r="F31" s="1490">
        <v>2540.9710000000023</v>
      </c>
      <c r="G31" s="1490">
        <v>14.185537899572964</v>
      </c>
      <c r="H31" s="1490">
        <v>5199.981</v>
      </c>
      <c r="I31" s="1490">
        <v>27.415900626698143</v>
      </c>
    </row>
    <row r="32" spans="1:9" ht="12.75">
      <c r="A32" s="1542" t="s">
        <v>625</v>
      </c>
      <c r="B32" s="1533">
        <v>9004.856</v>
      </c>
      <c r="C32" s="1533">
        <v>7372.611999999999</v>
      </c>
      <c r="D32" s="1533">
        <v>7559.847</v>
      </c>
      <c r="E32" s="1533">
        <v>8290.598</v>
      </c>
      <c r="F32" s="1533">
        <v>-1632.2440000000001</v>
      </c>
      <c r="G32" s="1533">
        <v>-18.126264317830294</v>
      </c>
      <c r="H32" s="1533">
        <v>730.7510000000002</v>
      </c>
      <c r="I32" s="1533">
        <v>9.666214144280966</v>
      </c>
    </row>
    <row r="33" spans="1:9" ht="12.75">
      <c r="A33" s="1540" t="s">
        <v>626</v>
      </c>
      <c r="B33" s="1538">
        <v>180.772</v>
      </c>
      <c r="C33" s="1538">
        <v>243.233</v>
      </c>
      <c r="D33" s="1538">
        <v>272.364</v>
      </c>
      <c r="E33" s="1538">
        <v>262.983</v>
      </c>
      <c r="F33" s="1538">
        <v>62.46099999999999</v>
      </c>
      <c r="G33" s="1538">
        <v>34.5523643042064</v>
      </c>
      <c r="H33" s="1538">
        <v>-9.380999999999972</v>
      </c>
      <c r="I33" s="1538">
        <v>-3.444287791338052</v>
      </c>
    </row>
    <row r="34" spans="1:9" ht="12.75">
      <c r="A34" s="1539" t="s">
        <v>627</v>
      </c>
      <c r="B34" s="1490">
        <v>8824.083999999999</v>
      </c>
      <c r="C34" s="1490">
        <v>7129.378999999999</v>
      </c>
      <c r="D34" s="1490">
        <v>7287.483</v>
      </c>
      <c r="E34" s="1490">
        <v>8027.615</v>
      </c>
      <c r="F34" s="1490">
        <v>-1694.705</v>
      </c>
      <c r="G34" s="1490">
        <v>-19.205449540144908</v>
      </c>
      <c r="H34" s="1490">
        <v>740.1319999999996</v>
      </c>
      <c r="I34" s="1490">
        <v>10.15620894072754</v>
      </c>
    </row>
    <row r="35" spans="1:9" ht="12.75">
      <c r="A35" s="1539" t="s">
        <v>628</v>
      </c>
      <c r="B35" s="1490">
        <v>7480.541</v>
      </c>
      <c r="C35" s="1490">
        <v>6327.431</v>
      </c>
      <c r="D35" s="1490">
        <v>6425.331</v>
      </c>
      <c r="E35" s="1490">
        <v>6545.707</v>
      </c>
      <c r="F35" s="1490">
        <v>-1153.11</v>
      </c>
      <c r="G35" s="1490">
        <v>-15.414794197371561</v>
      </c>
      <c r="H35" s="1490">
        <v>120.3760000000002</v>
      </c>
      <c r="I35" s="1490">
        <v>1.873459904244625</v>
      </c>
    </row>
    <row r="36" spans="1:9" ht="12.75">
      <c r="A36" s="1539" t="s">
        <v>629</v>
      </c>
      <c r="B36" s="1490">
        <v>938.8629999999999</v>
      </c>
      <c r="C36" s="1490">
        <v>457.87299999999993</v>
      </c>
      <c r="D36" s="1490">
        <v>492.892</v>
      </c>
      <c r="E36" s="1490">
        <v>941.001</v>
      </c>
      <c r="F36" s="1490">
        <v>-480.99</v>
      </c>
      <c r="G36" s="1490">
        <v>-51.23111678700726</v>
      </c>
      <c r="H36" s="1490">
        <v>448.109</v>
      </c>
      <c r="I36" s="1490">
        <v>90.91423679020961</v>
      </c>
    </row>
    <row r="37" spans="1:9" ht="12.75">
      <c r="A37" s="1539" t="s">
        <v>630</v>
      </c>
      <c r="B37" s="1490">
        <v>249.373</v>
      </c>
      <c r="C37" s="1490">
        <v>202.627</v>
      </c>
      <c r="D37" s="1490">
        <v>207.406</v>
      </c>
      <c r="E37" s="1490">
        <v>323.455</v>
      </c>
      <c r="F37" s="1490">
        <v>-46.746</v>
      </c>
      <c r="G37" s="1490">
        <v>-18.745413497050606</v>
      </c>
      <c r="H37" s="1490">
        <v>116.04900000000004</v>
      </c>
      <c r="I37" s="1490">
        <v>55.95257610676645</v>
      </c>
    </row>
    <row r="38" spans="1:9" ht="12.75">
      <c r="A38" s="1539" t="s">
        <v>631</v>
      </c>
      <c r="B38" s="1490">
        <v>155.307</v>
      </c>
      <c r="C38" s="1490">
        <v>141.448</v>
      </c>
      <c r="D38" s="1490">
        <v>161.85399999999998</v>
      </c>
      <c r="E38" s="1490">
        <v>217.452</v>
      </c>
      <c r="F38" s="1490">
        <v>-13.858999999999991</v>
      </c>
      <c r="G38" s="1490">
        <v>-8.923615806113048</v>
      </c>
      <c r="H38" s="1490">
        <v>55.59800000000001</v>
      </c>
      <c r="I38" s="1490">
        <v>34.35071113472637</v>
      </c>
    </row>
    <row r="39" spans="1:9" ht="12.75">
      <c r="A39" s="1542" t="s">
        <v>632</v>
      </c>
      <c r="B39" s="1533">
        <v>8533.714</v>
      </c>
      <c r="C39" s="1533">
        <v>10059.975999999999</v>
      </c>
      <c r="D39" s="1533">
        <v>9882.313</v>
      </c>
      <c r="E39" s="1533">
        <v>9121.333999999999</v>
      </c>
      <c r="F39" s="1533">
        <v>1526.2619999999995</v>
      </c>
      <c r="G39" s="1533">
        <v>17.88508497003766</v>
      </c>
      <c r="H39" s="1533">
        <v>-760.9790000000012</v>
      </c>
      <c r="I39" s="1533">
        <v>-7.7004138606012695</v>
      </c>
    </row>
    <row r="40" spans="1:9" ht="12.75">
      <c r="A40" s="1540" t="s">
        <v>633</v>
      </c>
      <c r="B40" s="1538">
        <v>1846.845</v>
      </c>
      <c r="C40" s="1538">
        <v>418.98400000000004</v>
      </c>
      <c r="D40" s="1538">
        <v>365.222</v>
      </c>
      <c r="E40" s="1538">
        <v>451.246</v>
      </c>
      <c r="F40" s="1538">
        <v>-1427.861</v>
      </c>
      <c r="G40" s="1538">
        <v>-77.31352658181927</v>
      </c>
      <c r="H40" s="1538">
        <v>86.024</v>
      </c>
      <c r="I40" s="1538">
        <v>23.55389324848996</v>
      </c>
    </row>
    <row r="41" spans="1:9" ht="12.75">
      <c r="A41" s="1539" t="s">
        <v>634</v>
      </c>
      <c r="B41" s="1490">
        <v>4338.3</v>
      </c>
      <c r="C41" s="1490">
        <v>5695.022</v>
      </c>
      <c r="D41" s="1490">
        <v>5245.630999999999</v>
      </c>
      <c r="E41" s="1490">
        <v>4791.834</v>
      </c>
      <c r="F41" s="1490">
        <v>1356.7220000000002</v>
      </c>
      <c r="G41" s="1490">
        <v>31.273125417790382</v>
      </c>
      <c r="H41" s="1490">
        <v>-453.79699999999957</v>
      </c>
      <c r="I41" s="1490">
        <v>-8.650951620500939</v>
      </c>
    </row>
    <row r="42" spans="1:9" ht="12.75">
      <c r="A42" s="1539" t="s">
        <v>635</v>
      </c>
      <c r="B42" s="1490">
        <v>445.108</v>
      </c>
      <c r="C42" s="1490">
        <v>1685.723</v>
      </c>
      <c r="D42" s="1490">
        <v>1710.5040000000001</v>
      </c>
      <c r="E42" s="1490">
        <v>1288.6870000000001</v>
      </c>
      <c r="F42" s="1490">
        <v>1240.615</v>
      </c>
      <c r="G42" s="1490">
        <v>278.72224269166134</v>
      </c>
      <c r="H42" s="1490">
        <v>-421.817</v>
      </c>
      <c r="I42" s="1490">
        <v>-24.66039249250513</v>
      </c>
    </row>
    <row r="43" spans="1:9" ht="12.75">
      <c r="A43" s="1539" t="s">
        <v>636</v>
      </c>
      <c r="B43" s="1490">
        <v>164.535</v>
      </c>
      <c r="C43" s="1490">
        <v>218.23</v>
      </c>
      <c r="D43" s="1490">
        <v>165.28199999999998</v>
      </c>
      <c r="E43" s="1490">
        <v>129.764</v>
      </c>
      <c r="F43" s="1490">
        <v>53.695</v>
      </c>
      <c r="G43" s="1490">
        <v>32.63439389795486</v>
      </c>
      <c r="H43" s="1490">
        <v>-35.51799999999997</v>
      </c>
      <c r="I43" s="1490">
        <v>-21.48933338173544</v>
      </c>
    </row>
    <row r="44" spans="1:9" ht="12.75">
      <c r="A44" s="1541" t="s">
        <v>637</v>
      </c>
      <c r="B44" s="1537">
        <v>1738.926</v>
      </c>
      <c r="C44" s="1537">
        <v>2042.0169999999998</v>
      </c>
      <c r="D44" s="1537">
        <v>2395.674</v>
      </c>
      <c r="E44" s="1537">
        <v>2459.803</v>
      </c>
      <c r="F44" s="1537">
        <v>303.091</v>
      </c>
      <c r="G44" s="1537">
        <v>17.42978137080014</v>
      </c>
      <c r="H44" s="1537">
        <v>64.1289999999999</v>
      </c>
      <c r="I44" s="1537">
        <v>2.6768667189275295</v>
      </c>
    </row>
    <row r="45" spans="1:9" ht="12.75">
      <c r="A45" s="1531" t="s">
        <v>638</v>
      </c>
      <c r="B45" s="1533">
        <v>155.135</v>
      </c>
      <c r="C45" s="1533">
        <v>193.043</v>
      </c>
      <c r="D45" s="1533">
        <v>182.72</v>
      </c>
      <c r="E45" s="1533">
        <v>253.75100000000003</v>
      </c>
      <c r="F45" s="1533">
        <v>37.908000000000015</v>
      </c>
      <c r="G45" s="1533">
        <v>24.43549166854676</v>
      </c>
      <c r="H45" s="1533">
        <v>71.03100000000003</v>
      </c>
      <c r="I45" s="1533">
        <v>38.87423380035028</v>
      </c>
    </row>
    <row r="46" spans="1:9" ht="12.75">
      <c r="A46" s="1531" t="s">
        <v>639</v>
      </c>
      <c r="B46" s="1533">
        <v>5.5729999999999995</v>
      </c>
      <c r="C46" s="1533">
        <v>0.2</v>
      </c>
      <c r="D46" s="1533">
        <v>0</v>
      </c>
      <c r="E46" s="1533">
        <v>36.3</v>
      </c>
      <c r="F46" s="1533">
        <v>-5.372999999999999</v>
      </c>
      <c r="G46" s="1533">
        <v>-96.41126861654405</v>
      </c>
      <c r="H46" s="1533">
        <v>36.3</v>
      </c>
      <c r="I46" s="1533"/>
    </row>
    <row r="47" spans="1:9" ht="12.75">
      <c r="A47" s="1531" t="s">
        <v>640</v>
      </c>
      <c r="B47" s="1533">
        <v>6012.541</v>
      </c>
      <c r="C47" s="1533">
        <v>6681.223</v>
      </c>
      <c r="D47" s="1533">
        <v>7953.72</v>
      </c>
      <c r="E47" s="1533">
        <v>12215.636</v>
      </c>
      <c r="F47" s="1533">
        <v>668.6819999999992</v>
      </c>
      <c r="G47" s="1533">
        <v>11.1214543069228</v>
      </c>
      <c r="H47" s="1533">
        <v>4261.916000000001</v>
      </c>
      <c r="I47" s="1533">
        <v>53.583933052709945</v>
      </c>
    </row>
    <row r="48" spans="1:9" ht="12.75">
      <c r="A48" s="1532" t="s">
        <v>1114</v>
      </c>
      <c r="B48" s="1534">
        <v>198848.724</v>
      </c>
      <c r="C48" s="1534">
        <v>226731.64500000002</v>
      </c>
      <c r="D48" s="1534">
        <v>231844.661</v>
      </c>
      <c r="E48" s="1534">
        <v>288568.66</v>
      </c>
      <c r="F48" s="1534">
        <v>27882.92100000002</v>
      </c>
      <c r="G48" s="1534">
        <v>14.022177482013925</v>
      </c>
      <c r="H48" s="1534">
        <v>56723.99900000004</v>
      </c>
      <c r="I48" s="1534">
        <v>24.46638139318638</v>
      </c>
    </row>
  </sheetData>
  <sheetProtection/>
  <mergeCells count="4">
    <mergeCell ref="A2:I2"/>
    <mergeCell ref="F5:G5"/>
    <mergeCell ref="H5:I5"/>
    <mergeCell ref="F4:I4"/>
  </mergeCells>
  <printOptions horizontalCentered="1"/>
  <pageMargins left="0.25" right="0.2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J42"/>
  <sheetViews>
    <sheetView zoomScalePageLayoutView="0" workbookViewId="0" topLeftCell="A1">
      <selection activeCell="K8" sqref="K8"/>
    </sheetView>
  </sheetViews>
  <sheetFormatPr defaultColWidth="9.140625" defaultRowHeight="12.75"/>
  <cols>
    <col min="1" max="1" width="10.00390625" style="1003" customWidth="1"/>
    <col min="2" max="2" width="8.140625" style="1003" bestFit="1" customWidth="1"/>
    <col min="3" max="3" width="9.7109375" style="1003" customWidth="1"/>
    <col min="4" max="4" width="8.140625" style="1003" bestFit="1" customWidth="1"/>
    <col min="5" max="5" width="9.7109375" style="1003" customWidth="1"/>
    <col min="6" max="6" width="8.140625" style="1003" bestFit="1" customWidth="1"/>
    <col min="7" max="7" width="9.7109375" style="1003" customWidth="1"/>
    <col min="8" max="8" width="8.140625" style="1003" bestFit="1" customWidth="1"/>
    <col min="9" max="9" width="9.7109375" style="1003" customWidth="1"/>
    <col min="10" max="16384" width="9.140625" style="1003" customWidth="1"/>
  </cols>
  <sheetData>
    <row r="1" spans="1:10" ht="12.75">
      <c r="A1" s="1586" t="s">
        <v>920</v>
      </c>
      <c r="B1" s="1586"/>
      <c r="C1" s="1586"/>
      <c r="D1" s="1586"/>
      <c r="E1" s="1586"/>
      <c r="F1" s="1586"/>
      <c r="G1" s="1586"/>
      <c r="H1" s="1586"/>
      <c r="I1" s="1586"/>
      <c r="J1" s="152"/>
    </row>
    <row r="2" spans="1:10" ht="15.75">
      <c r="A2" s="1587" t="s">
        <v>58</v>
      </c>
      <c r="B2" s="1587"/>
      <c r="C2" s="1587"/>
      <c r="D2" s="1587"/>
      <c r="E2" s="1587"/>
      <c r="F2" s="1587"/>
      <c r="G2" s="1587"/>
      <c r="H2" s="1587"/>
      <c r="I2" s="1587"/>
      <c r="J2" s="1001"/>
    </row>
    <row r="3" spans="1:9" ht="13.5" thickBot="1">
      <c r="A3" s="18"/>
      <c r="B3" s="18"/>
      <c r="C3" s="18"/>
      <c r="D3" s="1004"/>
      <c r="E3" s="105"/>
      <c r="F3" s="1004"/>
      <c r="G3" s="105"/>
      <c r="H3" s="1004"/>
      <c r="I3" s="105" t="s">
        <v>1126</v>
      </c>
    </row>
    <row r="4" spans="1:9" ht="12.75">
      <c r="A4" s="1588" t="s">
        <v>1192</v>
      </c>
      <c r="B4" s="1590" t="s">
        <v>59</v>
      </c>
      <c r="C4" s="1591"/>
      <c r="D4" s="1592" t="s">
        <v>758</v>
      </c>
      <c r="E4" s="1591"/>
      <c r="F4" s="1590" t="s">
        <v>759</v>
      </c>
      <c r="G4" s="1591"/>
      <c r="H4" s="1592" t="s">
        <v>1217</v>
      </c>
      <c r="I4" s="1593"/>
    </row>
    <row r="5" spans="1:9" ht="24">
      <c r="A5" s="1589"/>
      <c r="B5" s="1007" t="s">
        <v>763</v>
      </c>
      <c r="C5" s="1008" t="s">
        <v>60</v>
      </c>
      <c r="D5" s="1007" t="s">
        <v>763</v>
      </c>
      <c r="E5" s="1008" t="s">
        <v>60</v>
      </c>
      <c r="F5" s="1009" t="s">
        <v>763</v>
      </c>
      <c r="G5" s="1008" t="s">
        <v>60</v>
      </c>
      <c r="H5" s="1007" t="s">
        <v>763</v>
      </c>
      <c r="I5" s="1010" t="s">
        <v>60</v>
      </c>
    </row>
    <row r="6" spans="1:9" ht="15.75" customHeight="1">
      <c r="A6" s="1011" t="s">
        <v>61</v>
      </c>
      <c r="B6" s="1012">
        <v>0</v>
      </c>
      <c r="C6" s="1013"/>
      <c r="D6" s="1012">
        <v>1440</v>
      </c>
      <c r="E6" s="1013">
        <v>3.4685</v>
      </c>
      <c r="F6" s="1014">
        <v>1000</v>
      </c>
      <c r="G6" s="1013">
        <v>2.506</v>
      </c>
      <c r="H6" s="1015">
        <v>0</v>
      </c>
      <c r="I6" s="1016">
        <v>0</v>
      </c>
    </row>
    <row r="7" spans="1:9" ht="15.75" customHeight="1">
      <c r="A7" s="1011" t="s">
        <v>62</v>
      </c>
      <c r="B7" s="1012">
        <v>0</v>
      </c>
      <c r="C7" s="1013"/>
      <c r="D7" s="1012">
        <v>0</v>
      </c>
      <c r="E7" s="1013">
        <v>0</v>
      </c>
      <c r="F7" s="1014">
        <v>1250</v>
      </c>
      <c r="G7" s="1013">
        <v>3.0606</v>
      </c>
      <c r="H7" s="1015">
        <v>0</v>
      </c>
      <c r="I7" s="1016">
        <v>0</v>
      </c>
    </row>
    <row r="8" spans="1:9" ht="15.75" customHeight="1">
      <c r="A8" s="1011" t="s">
        <v>63</v>
      </c>
      <c r="B8" s="1012">
        <v>9550</v>
      </c>
      <c r="C8" s="1013">
        <v>3.6448</v>
      </c>
      <c r="D8" s="1012">
        <v>2000</v>
      </c>
      <c r="E8" s="1013">
        <v>3.8467</v>
      </c>
      <c r="F8" s="1014">
        <v>1020</v>
      </c>
      <c r="G8" s="1013">
        <v>3.3775</v>
      </c>
      <c r="H8" s="1015">
        <v>0</v>
      </c>
      <c r="I8" s="1016">
        <v>0</v>
      </c>
    </row>
    <row r="9" spans="1:9" ht="15.75" customHeight="1">
      <c r="A9" s="1011" t="s">
        <v>64</v>
      </c>
      <c r="B9" s="1012">
        <v>0</v>
      </c>
      <c r="C9" s="1013"/>
      <c r="D9" s="1012">
        <v>300</v>
      </c>
      <c r="E9" s="1013">
        <v>3.0207</v>
      </c>
      <c r="F9" s="1014">
        <v>0</v>
      </c>
      <c r="G9" s="1013">
        <v>0</v>
      </c>
      <c r="H9" s="1015">
        <v>500</v>
      </c>
      <c r="I9" s="1016">
        <v>3.4401</v>
      </c>
    </row>
    <row r="10" spans="1:9" ht="15.75" customHeight="1">
      <c r="A10" s="1011" t="s">
        <v>65</v>
      </c>
      <c r="B10" s="1012">
        <v>0</v>
      </c>
      <c r="C10" s="1013"/>
      <c r="D10" s="1012">
        <v>830</v>
      </c>
      <c r="E10" s="1013">
        <v>1.9046</v>
      </c>
      <c r="F10" s="1014">
        <v>2620</v>
      </c>
      <c r="G10" s="1013">
        <v>1.5936</v>
      </c>
      <c r="H10" s="1015">
        <v>740</v>
      </c>
      <c r="I10" s="1016">
        <v>4.3315</v>
      </c>
    </row>
    <row r="11" spans="1:9" ht="15.75" customHeight="1">
      <c r="A11" s="1011" t="s">
        <v>66</v>
      </c>
      <c r="B11" s="1012">
        <v>950</v>
      </c>
      <c r="C11" s="1013">
        <v>2.2333</v>
      </c>
      <c r="D11" s="1012">
        <v>0</v>
      </c>
      <c r="E11" s="1013">
        <v>0</v>
      </c>
      <c r="F11" s="1014">
        <v>0</v>
      </c>
      <c r="G11" s="1013">
        <v>0</v>
      </c>
      <c r="H11" s="1015">
        <v>0</v>
      </c>
      <c r="I11" s="1016">
        <v>0</v>
      </c>
    </row>
    <row r="12" spans="1:9" ht="15.75" customHeight="1">
      <c r="A12" s="1011" t="s">
        <v>67</v>
      </c>
      <c r="B12" s="1012">
        <v>0</v>
      </c>
      <c r="C12" s="1013">
        <v>0</v>
      </c>
      <c r="D12" s="1012">
        <v>0</v>
      </c>
      <c r="E12" s="1013">
        <v>0</v>
      </c>
      <c r="F12" s="1014">
        <v>0</v>
      </c>
      <c r="G12" s="1013">
        <v>0</v>
      </c>
      <c r="H12" s="1015">
        <v>0</v>
      </c>
      <c r="I12" s="1016">
        <v>0</v>
      </c>
    </row>
    <row r="13" spans="1:9" ht="15.75" customHeight="1">
      <c r="A13" s="1011" t="s">
        <v>68</v>
      </c>
      <c r="B13" s="1012">
        <v>0</v>
      </c>
      <c r="C13" s="1013">
        <v>0</v>
      </c>
      <c r="D13" s="1012">
        <v>470</v>
      </c>
      <c r="E13" s="1017">
        <v>3.7437</v>
      </c>
      <c r="F13" s="1014">
        <v>2000</v>
      </c>
      <c r="G13" s="1017">
        <v>2.9419</v>
      </c>
      <c r="H13" s="1015">
        <v>2460</v>
      </c>
      <c r="I13" s="1016">
        <v>4.871</v>
      </c>
    </row>
    <row r="14" spans="1:9" ht="15.75" customHeight="1">
      <c r="A14" s="1011" t="s">
        <v>69</v>
      </c>
      <c r="B14" s="1012">
        <v>0</v>
      </c>
      <c r="C14" s="1013">
        <v>0</v>
      </c>
      <c r="D14" s="1012">
        <v>930</v>
      </c>
      <c r="E14" s="1017">
        <v>4.006</v>
      </c>
      <c r="F14" s="1014">
        <v>1010</v>
      </c>
      <c r="G14" s="1017">
        <v>2.5443</v>
      </c>
      <c r="H14" s="1015">
        <v>770</v>
      </c>
      <c r="I14" s="1016">
        <v>4.049</v>
      </c>
    </row>
    <row r="15" spans="1:9" ht="15.75" customHeight="1">
      <c r="A15" s="1011" t="s">
        <v>1108</v>
      </c>
      <c r="B15" s="1012">
        <v>0</v>
      </c>
      <c r="C15" s="1013">
        <v>0</v>
      </c>
      <c r="D15" s="1012">
        <v>0</v>
      </c>
      <c r="E15" s="1017">
        <v>0</v>
      </c>
      <c r="F15" s="1018">
        <v>1300</v>
      </c>
      <c r="G15" s="1017">
        <v>3.3656</v>
      </c>
      <c r="H15" s="1015">
        <v>2000</v>
      </c>
      <c r="I15" s="1016">
        <v>5.38</v>
      </c>
    </row>
    <row r="16" spans="1:9" ht="15.75" customHeight="1">
      <c r="A16" s="1011" t="s">
        <v>1109</v>
      </c>
      <c r="B16" s="1012">
        <v>0</v>
      </c>
      <c r="C16" s="1013">
        <v>0</v>
      </c>
      <c r="D16" s="1012">
        <v>3390</v>
      </c>
      <c r="E16" s="1017">
        <v>3.5012</v>
      </c>
      <c r="F16" s="1018">
        <v>6050</v>
      </c>
      <c r="G16" s="1017">
        <v>2.7965</v>
      </c>
      <c r="H16" s="1015"/>
      <c r="I16" s="1016"/>
    </row>
    <row r="17" spans="1:9" ht="15.75" customHeight="1">
      <c r="A17" s="1019" t="s">
        <v>1110</v>
      </c>
      <c r="B17" s="1020">
        <v>0</v>
      </c>
      <c r="C17" s="1021">
        <v>0</v>
      </c>
      <c r="D17" s="1022">
        <v>4150</v>
      </c>
      <c r="E17" s="1023">
        <v>3.6783</v>
      </c>
      <c r="F17" s="1024">
        <v>2150</v>
      </c>
      <c r="G17" s="1023">
        <v>4.513486046511628</v>
      </c>
      <c r="H17" s="1022"/>
      <c r="I17" s="1025"/>
    </row>
    <row r="18" spans="1:9" ht="15.75" customHeight="1" thickBot="1">
      <c r="A18" s="1026" t="s">
        <v>1113</v>
      </c>
      <c r="B18" s="1027">
        <f>SUM(B6:B17)</f>
        <v>10500</v>
      </c>
      <c r="C18" s="1028"/>
      <c r="D18" s="1027">
        <f>SUM(D6:D17)</f>
        <v>13510</v>
      </c>
      <c r="E18" s="1028"/>
      <c r="F18" s="1029">
        <f>SUM(F6:F17)</f>
        <v>18400</v>
      </c>
      <c r="G18" s="1030"/>
      <c r="H18" s="1031">
        <f>SUM(H6:H17)</f>
        <v>6470</v>
      </c>
      <c r="I18" s="1032"/>
    </row>
    <row r="19" s="1033" customFormat="1" ht="12.75">
      <c r="A19" s="440" t="s">
        <v>70</v>
      </c>
    </row>
    <row r="20" ht="12.75">
      <c r="A20" s="440" t="s">
        <v>71</v>
      </c>
    </row>
    <row r="21" ht="12.75">
      <c r="A21" s="440" t="s">
        <v>72</v>
      </c>
    </row>
    <row r="22" spans="1:9" ht="12.75">
      <c r="A22" s="1586" t="s">
        <v>958</v>
      </c>
      <c r="B22" s="1586"/>
      <c r="C22" s="1586"/>
      <c r="D22" s="1586"/>
      <c r="E22" s="1586"/>
      <c r="F22" s="1586"/>
      <c r="G22" s="1586"/>
      <c r="H22" s="1586"/>
      <c r="I22" s="1586"/>
    </row>
    <row r="23" spans="1:9" ht="15.75">
      <c r="A23" s="1587" t="s">
        <v>73</v>
      </c>
      <c r="B23" s="1587"/>
      <c r="C23" s="1587"/>
      <c r="D23" s="1587"/>
      <c r="E23" s="1587"/>
      <c r="F23" s="1587"/>
      <c r="G23" s="1587"/>
      <c r="H23" s="1587"/>
      <c r="I23" s="1587"/>
    </row>
    <row r="24" spans="1:9" ht="13.5" thickBot="1">
      <c r="A24" s="18"/>
      <c r="B24" s="18"/>
      <c r="C24" s="18"/>
      <c r="D24" s="1004"/>
      <c r="E24" s="105"/>
      <c r="F24" s="1004"/>
      <c r="G24" s="105"/>
      <c r="H24" s="1004"/>
      <c r="I24" s="105" t="s">
        <v>1126</v>
      </c>
    </row>
    <row r="25" spans="1:9" ht="12.75">
      <c r="A25" s="1588" t="s">
        <v>1192</v>
      </c>
      <c r="B25" s="1590" t="s">
        <v>59</v>
      </c>
      <c r="C25" s="1591"/>
      <c r="D25" s="1592" t="s">
        <v>758</v>
      </c>
      <c r="E25" s="1591"/>
      <c r="F25" s="1590" t="s">
        <v>759</v>
      </c>
      <c r="G25" s="1591"/>
      <c r="H25" s="1592" t="s">
        <v>1217</v>
      </c>
      <c r="I25" s="1593"/>
    </row>
    <row r="26" spans="1:9" ht="24">
      <c r="A26" s="1589"/>
      <c r="B26" s="1009" t="s">
        <v>763</v>
      </c>
      <c r="C26" s="1008" t="s">
        <v>60</v>
      </c>
      <c r="D26" s="1007" t="s">
        <v>763</v>
      </c>
      <c r="E26" s="1008" t="s">
        <v>60</v>
      </c>
      <c r="F26" s="1009" t="s">
        <v>763</v>
      </c>
      <c r="G26" s="1008" t="s">
        <v>60</v>
      </c>
      <c r="H26" s="1007" t="s">
        <v>763</v>
      </c>
      <c r="I26" s="1010" t="s">
        <v>60</v>
      </c>
    </row>
    <row r="27" spans="1:9" ht="15.75" customHeight="1">
      <c r="A27" s="1011" t="s">
        <v>61</v>
      </c>
      <c r="B27" s="1014">
        <v>0</v>
      </c>
      <c r="C27" s="1013">
        <v>0</v>
      </c>
      <c r="D27" s="1012">
        <v>0</v>
      </c>
      <c r="E27" s="1013">
        <v>0</v>
      </c>
      <c r="F27" s="1034">
        <v>0</v>
      </c>
      <c r="G27" s="1013">
        <v>0</v>
      </c>
      <c r="H27" s="1035">
        <v>0</v>
      </c>
      <c r="I27" s="1320">
        <v>0</v>
      </c>
    </row>
    <row r="28" spans="1:9" ht="15.75" customHeight="1">
      <c r="A28" s="1011" t="s">
        <v>62</v>
      </c>
      <c r="B28" s="1014">
        <v>0</v>
      </c>
      <c r="C28" s="1013">
        <v>0</v>
      </c>
      <c r="D28" s="1012">
        <v>0</v>
      </c>
      <c r="E28" s="1013">
        <v>0</v>
      </c>
      <c r="F28" s="1034">
        <v>0</v>
      </c>
      <c r="G28" s="1013">
        <v>0</v>
      </c>
      <c r="H28" s="1035">
        <v>0</v>
      </c>
      <c r="I28" s="1320">
        <v>0</v>
      </c>
    </row>
    <row r="29" spans="1:9" ht="15.75" customHeight="1">
      <c r="A29" s="1011" t="s">
        <v>63</v>
      </c>
      <c r="B29" s="1014">
        <v>0</v>
      </c>
      <c r="C29" s="1013">
        <v>0</v>
      </c>
      <c r="D29" s="1012">
        <v>530</v>
      </c>
      <c r="E29" s="1013">
        <v>4.9897</v>
      </c>
      <c r="F29" s="1034">
        <v>0</v>
      </c>
      <c r="G29" s="1036">
        <v>0</v>
      </c>
      <c r="H29" s="1035">
        <v>0</v>
      </c>
      <c r="I29" s="1321">
        <v>0</v>
      </c>
    </row>
    <row r="30" spans="1:9" ht="15.75" customHeight="1">
      <c r="A30" s="1011" t="s">
        <v>64</v>
      </c>
      <c r="B30" s="1014">
        <v>49.6</v>
      </c>
      <c r="C30" s="1013">
        <v>2.4316</v>
      </c>
      <c r="D30" s="1012">
        <v>300</v>
      </c>
      <c r="E30" s="1013">
        <v>3.516</v>
      </c>
      <c r="F30" s="1034">
        <v>0</v>
      </c>
      <c r="G30" s="1036">
        <v>0</v>
      </c>
      <c r="H30" s="1035">
        <v>0</v>
      </c>
      <c r="I30" s="1321">
        <v>0</v>
      </c>
    </row>
    <row r="31" spans="1:9" ht="15.75" customHeight="1">
      <c r="A31" s="1011" t="s">
        <v>65</v>
      </c>
      <c r="B31" s="1014">
        <v>0</v>
      </c>
      <c r="C31" s="1013">
        <v>0</v>
      </c>
      <c r="D31" s="1012">
        <v>0</v>
      </c>
      <c r="E31" s="1013">
        <v>0</v>
      </c>
      <c r="F31" s="1034">
        <v>0</v>
      </c>
      <c r="G31" s="1013">
        <v>0</v>
      </c>
      <c r="H31" s="1035">
        <v>0</v>
      </c>
      <c r="I31" s="1320">
        <v>0</v>
      </c>
    </row>
    <row r="32" spans="1:9" ht="15.75" customHeight="1">
      <c r="A32" s="1011" t="s">
        <v>66</v>
      </c>
      <c r="B32" s="1014">
        <v>0</v>
      </c>
      <c r="C32" s="1013">
        <v>0</v>
      </c>
      <c r="D32" s="1012">
        <v>0</v>
      </c>
      <c r="E32" s="1013">
        <v>0</v>
      </c>
      <c r="F32" s="1034">
        <v>0</v>
      </c>
      <c r="G32" s="1013">
        <v>0</v>
      </c>
      <c r="H32" s="1035">
        <v>0</v>
      </c>
      <c r="I32" s="1320">
        <v>0</v>
      </c>
    </row>
    <row r="33" spans="1:9" ht="15.75" customHeight="1">
      <c r="A33" s="1011" t="s">
        <v>67</v>
      </c>
      <c r="B33" s="1014">
        <v>1072.2</v>
      </c>
      <c r="C33" s="1013">
        <v>2.2887</v>
      </c>
      <c r="D33" s="1012">
        <v>0</v>
      </c>
      <c r="E33" s="1013">
        <v>0</v>
      </c>
      <c r="F33" s="1034">
        <v>0</v>
      </c>
      <c r="G33" s="1013">
        <v>0</v>
      </c>
      <c r="H33" s="1035">
        <v>0</v>
      </c>
      <c r="I33" s="1320">
        <v>0</v>
      </c>
    </row>
    <row r="34" spans="1:9" ht="15.75" customHeight="1">
      <c r="A34" s="1011" t="s">
        <v>68</v>
      </c>
      <c r="B34" s="1014">
        <v>190</v>
      </c>
      <c r="C34" s="1013">
        <v>2.1122</v>
      </c>
      <c r="D34" s="1012">
        <v>0</v>
      </c>
      <c r="E34" s="1013">
        <v>0</v>
      </c>
      <c r="F34" s="1034">
        <v>0</v>
      </c>
      <c r="G34" s="1013">
        <v>0</v>
      </c>
      <c r="H34" s="1035">
        <v>0</v>
      </c>
      <c r="I34" s="1320">
        <v>0</v>
      </c>
    </row>
    <row r="35" spans="1:9" ht="15.75" customHeight="1">
      <c r="A35" s="1011" t="s">
        <v>69</v>
      </c>
      <c r="B35" s="1014">
        <v>0</v>
      </c>
      <c r="C35" s="1013">
        <v>0</v>
      </c>
      <c r="D35" s="1012">
        <v>0</v>
      </c>
      <c r="E35" s="1013">
        <v>0</v>
      </c>
      <c r="F35" s="1034">
        <v>0</v>
      </c>
      <c r="G35" s="1013">
        <v>0</v>
      </c>
      <c r="H35" s="1035">
        <v>0</v>
      </c>
      <c r="I35" s="1320">
        <v>0</v>
      </c>
    </row>
    <row r="36" spans="1:9" ht="15.75" customHeight="1">
      <c r="A36" s="1011" t="s">
        <v>1108</v>
      </c>
      <c r="B36" s="1014">
        <v>0</v>
      </c>
      <c r="C36" s="1013">
        <v>0</v>
      </c>
      <c r="D36" s="1012">
        <v>0</v>
      </c>
      <c r="E36" s="1013">
        <v>0</v>
      </c>
      <c r="F36" s="1037">
        <v>0</v>
      </c>
      <c r="G36" s="1017">
        <v>0</v>
      </c>
      <c r="H36" s="1035">
        <v>0</v>
      </c>
      <c r="I36" s="1320">
        <v>0</v>
      </c>
    </row>
    <row r="37" spans="1:9" ht="15.75" customHeight="1">
      <c r="A37" s="1011" t="s">
        <v>1109</v>
      </c>
      <c r="B37" s="1014">
        <v>0</v>
      </c>
      <c r="C37" s="1013">
        <v>0</v>
      </c>
      <c r="D37" s="1012">
        <v>0</v>
      </c>
      <c r="E37" s="1013">
        <v>0</v>
      </c>
      <c r="F37" s="1037">
        <v>0</v>
      </c>
      <c r="G37" s="1017">
        <v>0</v>
      </c>
      <c r="H37" s="1035"/>
      <c r="I37" s="1016"/>
    </row>
    <row r="38" spans="1:9" ht="15.75" customHeight="1">
      <c r="A38" s="1019" t="s">
        <v>1110</v>
      </c>
      <c r="B38" s="1038">
        <v>0</v>
      </c>
      <c r="C38" s="1021">
        <v>0</v>
      </c>
      <c r="D38" s="1022">
        <v>0</v>
      </c>
      <c r="E38" s="1023">
        <v>0</v>
      </c>
      <c r="F38" s="1039">
        <v>0</v>
      </c>
      <c r="G38" s="1023">
        <v>0</v>
      </c>
      <c r="H38" s="1040"/>
      <c r="I38" s="1025"/>
    </row>
    <row r="39" spans="1:9" ht="15.75" customHeight="1" thickBot="1">
      <c r="A39" s="1026" t="s">
        <v>1113</v>
      </c>
      <c r="B39" s="1041">
        <f>SUM(B27:B38)</f>
        <v>1311.8</v>
      </c>
      <c r="C39" s="1028"/>
      <c r="D39" s="1027">
        <f>SUM(D27:D38)</f>
        <v>830</v>
      </c>
      <c r="E39" s="1028"/>
      <c r="F39" s="1042">
        <f>SUM(F27:F38)</f>
        <v>0</v>
      </c>
      <c r="G39" s="1030">
        <v>0</v>
      </c>
      <c r="H39" s="1043">
        <f>SUM(H27:H38)</f>
        <v>0</v>
      </c>
      <c r="I39" s="1032">
        <v>0</v>
      </c>
    </row>
    <row r="40" spans="1:9" ht="12.75">
      <c r="A40" s="440" t="s">
        <v>70</v>
      </c>
      <c r="B40" s="1033"/>
      <c r="C40" s="1033"/>
      <c r="D40" s="1033"/>
      <c r="E40" s="1033"/>
      <c r="F40" s="1033"/>
      <c r="G40" s="1033"/>
      <c r="H40" s="1033"/>
      <c r="I40" s="1033"/>
    </row>
    <row r="41" ht="12.75">
      <c r="A41" s="440" t="s">
        <v>74</v>
      </c>
    </row>
    <row r="42" ht="12.75">
      <c r="A42" s="440" t="s">
        <v>72</v>
      </c>
    </row>
  </sheetData>
  <sheetProtection/>
  <mergeCells count="14">
    <mergeCell ref="A1:I1"/>
    <mergeCell ref="A2:I2"/>
    <mergeCell ref="A4:A5"/>
    <mergeCell ref="B4:C4"/>
    <mergeCell ref="D4:E4"/>
    <mergeCell ref="F4:G4"/>
    <mergeCell ref="H4:I4"/>
    <mergeCell ref="A22:I22"/>
    <mergeCell ref="A23:I23"/>
    <mergeCell ref="A25:A26"/>
    <mergeCell ref="B25:C25"/>
    <mergeCell ref="D25:E25"/>
    <mergeCell ref="F25:G25"/>
    <mergeCell ref="H25:I25"/>
  </mergeCells>
  <printOptions horizontalCentered="1"/>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1:G40"/>
  <sheetViews>
    <sheetView zoomScalePageLayoutView="0" workbookViewId="0" topLeftCell="A1">
      <selection activeCell="E21" sqref="E21"/>
    </sheetView>
  </sheetViews>
  <sheetFormatPr defaultColWidth="9.140625" defaultRowHeight="12.75"/>
  <cols>
    <col min="1" max="1" width="9.140625" style="1003" customWidth="1"/>
    <col min="2" max="2" width="14.140625" style="1003" customWidth="1"/>
    <col min="3" max="6" width="11.8515625" style="1003" customWidth="1"/>
    <col min="7" max="16384" width="9.140625" style="1003" customWidth="1"/>
  </cols>
  <sheetData>
    <row r="1" spans="2:7" ht="12.75">
      <c r="B1" s="1586" t="s">
        <v>964</v>
      </c>
      <c r="C1" s="1586"/>
      <c r="D1" s="1586"/>
      <c r="E1" s="1586"/>
      <c r="F1" s="1586"/>
      <c r="G1" s="152"/>
    </row>
    <row r="2" spans="2:7" ht="15.75">
      <c r="B2" s="1587" t="s">
        <v>75</v>
      </c>
      <c r="C2" s="1587"/>
      <c r="D2" s="1587"/>
      <c r="E2" s="1587"/>
      <c r="F2" s="1587"/>
      <c r="G2" s="1001"/>
    </row>
    <row r="3" spans="2:6" ht="13.5" thickBot="1">
      <c r="B3" s="18"/>
      <c r="C3" s="18"/>
      <c r="D3" s="105"/>
      <c r="E3" s="105"/>
      <c r="F3" s="105" t="s">
        <v>1126</v>
      </c>
    </row>
    <row r="4" spans="2:6" ht="12.75">
      <c r="B4" s="1044" t="s">
        <v>1192</v>
      </c>
      <c r="C4" s="1045" t="s">
        <v>59</v>
      </c>
      <c r="D4" s="1005" t="s">
        <v>758</v>
      </c>
      <c r="E4" s="1045" t="s">
        <v>759</v>
      </c>
      <c r="F4" s="1006" t="s">
        <v>1217</v>
      </c>
    </row>
    <row r="5" spans="2:6" ht="15.75" customHeight="1">
      <c r="B5" s="1011" t="s">
        <v>61</v>
      </c>
      <c r="C5" s="1046">
        <v>0</v>
      </c>
      <c r="D5" s="1047">
        <v>0</v>
      </c>
      <c r="E5" s="1046">
        <v>0</v>
      </c>
      <c r="F5" s="1048">
        <v>0</v>
      </c>
    </row>
    <row r="6" spans="2:6" ht="15.75" customHeight="1">
      <c r="B6" s="1011" t="s">
        <v>62</v>
      </c>
      <c r="C6" s="1046">
        <v>0</v>
      </c>
      <c r="D6" s="1047">
        <v>0</v>
      </c>
      <c r="E6" s="1046">
        <v>0</v>
      </c>
      <c r="F6" s="1048">
        <v>0</v>
      </c>
    </row>
    <row r="7" spans="2:6" ht="15.75" customHeight="1">
      <c r="B7" s="1011" t="s">
        <v>63</v>
      </c>
      <c r="C7" s="1046">
        <v>0</v>
      </c>
      <c r="D7" s="1047">
        <v>0</v>
      </c>
      <c r="E7" s="1046">
        <v>0</v>
      </c>
      <c r="F7" s="1048">
        <v>0</v>
      </c>
    </row>
    <row r="8" spans="2:6" ht="15.75" customHeight="1">
      <c r="B8" s="1011" t="s">
        <v>64</v>
      </c>
      <c r="C8" s="1046">
        <v>1050</v>
      </c>
      <c r="D8" s="1047">
        <v>0</v>
      </c>
      <c r="E8" s="1046">
        <v>0</v>
      </c>
      <c r="F8" s="1048">
        <v>0</v>
      </c>
    </row>
    <row r="9" spans="2:6" ht="15.75" customHeight="1">
      <c r="B9" s="1011" t="s">
        <v>65</v>
      </c>
      <c r="C9" s="1046">
        <v>1610</v>
      </c>
      <c r="D9" s="1047">
        <v>0</v>
      </c>
      <c r="E9" s="1046">
        <v>0</v>
      </c>
      <c r="F9" s="1048">
        <v>0</v>
      </c>
    </row>
    <row r="10" spans="2:6" ht="15.75" customHeight="1">
      <c r="B10" s="1011" t="s">
        <v>66</v>
      </c>
      <c r="C10" s="1046">
        <v>0</v>
      </c>
      <c r="D10" s="1047">
        <v>0</v>
      </c>
      <c r="E10" s="1046">
        <v>0</v>
      </c>
      <c r="F10" s="1048">
        <v>2000</v>
      </c>
    </row>
    <row r="11" spans="2:6" ht="15.75" customHeight="1">
      <c r="B11" s="1011" t="s">
        <v>67</v>
      </c>
      <c r="C11" s="1046">
        <v>2800</v>
      </c>
      <c r="D11" s="1047">
        <v>450</v>
      </c>
      <c r="E11" s="1046">
        <v>0</v>
      </c>
      <c r="F11" s="1048">
        <v>5000</v>
      </c>
    </row>
    <row r="12" spans="2:6" ht="15.75" customHeight="1">
      <c r="B12" s="1011" t="s">
        <v>68</v>
      </c>
      <c r="C12" s="1046">
        <v>300</v>
      </c>
      <c r="D12" s="1047">
        <v>0</v>
      </c>
      <c r="E12" s="1046">
        <v>0</v>
      </c>
      <c r="F12" s="1048">
        <v>2000</v>
      </c>
    </row>
    <row r="13" spans="2:6" ht="15.75" customHeight="1">
      <c r="B13" s="1011" t="s">
        <v>69</v>
      </c>
      <c r="C13" s="1046">
        <v>0</v>
      </c>
      <c r="D13" s="1047">
        <v>0</v>
      </c>
      <c r="E13" s="1049">
        <v>0</v>
      </c>
      <c r="F13" s="1357" t="s">
        <v>1395</v>
      </c>
    </row>
    <row r="14" spans="2:6" ht="15.75" customHeight="1">
      <c r="B14" s="1011" t="s">
        <v>1108</v>
      </c>
      <c r="C14" s="1046">
        <v>600</v>
      </c>
      <c r="D14" s="1047">
        <v>0</v>
      </c>
      <c r="E14" s="1049">
        <v>2000</v>
      </c>
      <c r="F14" s="1357" t="s">
        <v>1395</v>
      </c>
    </row>
    <row r="15" spans="2:6" ht="15.75" customHeight="1">
      <c r="B15" s="1011" t="s">
        <v>1109</v>
      </c>
      <c r="C15" s="1046">
        <v>0</v>
      </c>
      <c r="D15" s="1047">
        <v>0</v>
      </c>
      <c r="E15" s="1049">
        <v>0</v>
      </c>
      <c r="F15" s="1048"/>
    </row>
    <row r="16" spans="2:6" ht="15.75" customHeight="1">
      <c r="B16" s="1019" t="s">
        <v>1110</v>
      </c>
      <c r="C16" s="1050">
        <v>320</v>
      </c>
      <c r="D16" s="1051">
        <v>0</v>
      </c>
      <c r="E16" s="1052">
        <v>0</v>
      </c>
      <c r="F16" s="1053"/>
    </row>
    <row r="17" spans="2:6" ht="15.75" customHeight="1" thickBot="1">
      <c r="B17" s="1026" t="s">
        <v>1113</v>
      </c>
      <c r="C17" s="1054">
        <f>SUM(C5:C16)</f>
        <v>6680</v>
      </c>
      <c r="D17" s="1054">
        <f>SUM(D5:D16)</f>
        <v>450</v>
      </c>
      <c r="E17" s="1055">
        <f>SUM(E5:E16)</f>
        <v>2000</v>
      </c>
      <c r="F17" s="1056">
        <f>SUM(F5:F16)</f>
        <v>9000</v>
      </c>
    </row>
    <row r="18" ht="15.75" customHeight="1">
      <c r="B18" s="440" t="s">
        <v>76</v>
      </c>
    </row>
    <row r="19" ht="15.75" customHeight="1">
      <c r="B19" s="440" t="s">
        <v>72</v>
      </c>
    </row>
    <row r="20" ht="15.75" customHeight="1">
      <c r="B20" s="440"/>
    </row>
    <row r="21" ht="17.25" customHeight="1">
      <c r="B21" s="440"/>
    </row>
    <row r="22" spans="2:6" s="78" customFormat="1" ht="17.25" customHeight="1">
      <c r="B22" s="1586" t="s">
        <v>1013</v>
      </c>
      <c r="C22" s="1586"/>
      <c r="D22" s="1586"/>
      <c r="E22" s="1586"/>
      <c r="F22" s="1586"/>
    </row>
    <row r="23" spans="2:6" ht="15.75">
      <c r="B23" s="1587" t="s">
        <v>77</v>
      </c>
      <c r="C23" s="1587"/>
      <c r="D23" s="1587"/>
      <c r="E23" s="1587"/>
      <c r="F23" s="1587"/>
    </row>
    <row r="24" spans="2:6" ht="13.5" thickBot="1">
      <c r="B24" s="18"/>
      <c r="C24" s="18"/>
      <c r="D24" s="105"/>
      <c r="E24" s="105"/>
      <c r="F24" s="105" t="s">
        <v>1126</v>
      </c>
    </row>
    <row r="25" spans="2:6" ht="12.75">
      <c r="B25" s="1044" t="s">
        <v>1192</v>
      </c>
      <c r="C25" s="1045" t="s">
        <v>59</v>
      </c>
      <c r="D25" s="1005" t="s">
        <v>758</v>
      </c>
      <c r="E25" s="1005" t="s">
        <v>759</v>
      </c>
      <c r="F25" s="1006" t="s">
        <v>1217</v>
      </c>
    </row>
    <row r="26" spans="2:6" ht="12.75">
      <c r="B26" s="1011" t="s">
        <v>61</v>
      </c>
      <c r="C26" s="1046">
        <v>0</v>
      </c>
      <c r="D26" s="1047">
        <v>0</v>
      </c>
      <c r="E26" s="1047">
        <v>2590</v>
      </c>
      <c r="F26" s="1048">
        <v>0</v>
      </c>
    </row>
    <row r="27" spans="2:6" ht="12.75">
      <c r="B27" s="1011" t="s">
        <v>62</v>
      </c>
      <c r="C27" s="1046">
        <v>0</v>
      </c>
      <c r="D27" s="1047">
        <v>0</v>
      </c>
      <c r="E27" s="1047">
        <v>1500</v>
      </c>
      <c r="F27" s="1048">
        <v>1000</v>
      </c>
    </row>
    <row r="28" spans="2:6" ht="12.75">
      <c r="B28" s="1011" t="s">
        <v>63</v>
      </c>
      <c r="C28" s="1046">
        <v>1500</v>
      </c>
      <c r="D28" s="1047">
        <v>0</v>
      </c>
      <c r="E28" s="1047">
        <v>1500</v>
      </c>
      <c r="F28" s="1048">
        <v>4570</v>
      </c>
    </row>
    <row r="29" spans="2:6" ht="12.75">
      <c r="B29" s="1011" t="s">
        <v>64</v>
      </c>
      <c r="C29" s="1046">
        <v>0</v>
      </c>
      <c r="D29" s="1047">
        <v>500</v>
      </c>
      <c r="E29" s="1047">
        <v>6150</v>
      </c>
      <c r="F29" s="1048">
        <v>0</v>
      </c>
    </row>
    <row r="30" spans="2:6" ht="12.75">
      <c r="B30" s="1011" t="s">
        <v>65</v>
      </c>
      <c r="C30" s="1046">
        <v>0</v>
      </c>
      <c r="D30" s="1047">
        <v>1500</v>
      </c>
      <c r="E30" s="1047">
        <v>750</v>
      </c>
      <c r="F30" s="1048">
        <v>0</v>
      </c>
    </row>
    <row r="31" spans="2:6" ht="12.75">
      <c r="B31" s="1011" t="s">
        <v>66</v>
      </c>
      <c r="C31" s="1046">
        <v>2570</v>
      </c>
      <c r="D31" s="1047">
        <v>2000</v>
      </c>
      <c r="E31" s="1047">
        <v>1070</v>
      </c>
      <c r="F31" s="1048">
        <v>0</v>
      </c>
    </row>
    <row r="32" spans="2:6" ht="12.75">
      <c r="B32" s="1011" t="s">
        <v>67</v>
      </c>
      <c r="C32" s="1046">
        <v>0</v>
      </c>
      <c r="D32" s="1047">
        <v>1000</v>
      </c>
      <c r="E32" s="1047">
        <v>0</v>
      </c>
      <c r="F32" s="1048">
        <v>0</v>
      </c>
    </row>
    <row r="33" spans="2:6" ht="12.75">
      <c r="B33" s="1011" t="s">
        <v>68</v>
      </c>
      <c r="C33" s="1046">
        <v>0</v>
      </c>
      <c r="D33" s="1047">
        <v>0</v>
      </c>
      <c r="E33" s="1047">
        <v>500</v>
      </c>
      <c r="F33" s="1048">
        <v>0</v>
      </c>
    </row>
    <row r="34" spans="2:6" ht="12.75">
      <c r="B34" s="1011" t="s">
        <v>69</v>
      </c>
      <c r="C34" s="1046">
        <v>1200</v>
      </c>
      <c r="D34" s="1047">
        <v>1500</v>
      </c>
      <c r="E34" s="1047">
        <v>0</v>
      </c>
      <c r="F34" s="1057">
        <v>1000</v>
      </c>
    </row>
    <row r="35" spans="2:6" ht="12.75">
      <c r="B35" s="1011" t="s">
        <v>1108</v>
      </c>
      <c r="C35" s="1046">
        <v>0</v>
      </c>
      <c r="D35" s="1047">
        <v>0</v>
      </c>
      <c r="E35" s="1058">
        <v>0</v>
      </c>
      <c r="F35" s="1357" t="s">
        <v>1395</v>
      </c>
    </row>
    <row r="36" spans="2:6" ht="12.75">
      <c r="B36" s="1011" t="s">
        <v>1109</v>
      </c>
      <c r="C36" s="1046">
        <v>0</v>
      </c>
      <c r="D36" s="1047">
        <v>0</v>
      </c>
      <c r="E36" s="1058">
        <v>0</v>
      </c>
      <c r="F36" s="1048"/>
    </row>
    <row r="37" spans="2:6" ht="12.75">
      <c r="B37" s="1019" t="s">
        <v>1110</v>
      </c>
      <c r="C37" s="1050">
        <v>0</v>
      </c>
      <c r="D37" s="1051">
        <v>0</v>
      </c>
      <c r="E37" s="1051">
        <v>280</v>
      </c>
      <c r="F37" s="1053"/>
    </row>
    <row r="38" spans="2:6" ht="13.5" thickBot="1">
      <c r="B38" s="1026" t="s">
        <v>1113</v>
      </c>
      <c r="C38" s="1054">
        <f>SUM(C26:C37)</f>
        <v>5270</v>
      </c>
      <c r="D38" s="1054">
        <f>SUM(D26:D37)</f>
        <v>6500</v>
      </c>
      <c r="E38" s="1059">
        <f>SUM(E26:E37)</f>
        <v>14340</v>
      </c>
      <c r="F38" s="1056">
        <f>SUM(F26:F37)</f>
        <v>6570</v>
      </c>
    </row>
    <row r="39" ht="12.75">
      <c r="B39" s="440" t="s">
        <v>78</v>
      </c>
    </row>
    <row r="40" ht="12.75">
      <c r="B40" s="440" t="s">
        <v>72</v>
      </c>
    </row>
  </sheetData>
  <sheetProtection/>
  <mergeCells count="4">
    <mergeCell ref="B1:F1"/>
    <mergeCell ref="B2:F2"/>
    <mergeCell ref="B22:F22"/>
    <mergeCell ref="B23:F23"/>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Pratima Adhikari</cp:lastModifiedBy>
  <cp:lastPrinted>2008-06-26T09:26:12Z</cp:lastPrinted>
  <dcterms:created xsi:type="dcterms:W3CDTF">1996-10-14T23:33:28Z</dcterms:created>
  <dcterms:modified xsi:type="dcterms:W3CDTF">2022-02-16T07:34:42Z</dcterms:modified>
  <cp:category/>
  <cp:version/>
  <cp:contentType/>
  <cp:contentStatus/>
</cp:coreProperties>
</file>