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over" sheetId="1" r:id="rId1"/>
    <sheet name="MS" sheetId="2" r:id="rId2"/>
    <sheet name="M AC" sheetId="3" r:id="rId3"/>
    <sheet name="RM" sheetId="4" r:id="rId4"/>
    <sheet name="A&amp;L of Com" sheetId="5" r:id="rId5"/>
    <sheet name="OUTRIGHT" sheetId="6" r:id="rId6"/>
    <sheet name="repo" sheetId="7" r:id="rId7"/>
    <sheet name="fOREX-nrs" sheetId="8" r:id="rId8"/>
    <sheet name="FOREX-$" sheetId="9" r:id="rId9"/>
    <sheet name="IC PURCASE" sheetId="10" r:id="rId10"/>
    <sheet name="SLF&amp;INTER BANK" sheetId="11" r:id="rId11"/>
    <sheet name="fRESH-tbS" sheetId="12" r:id="rId12"/>
    <sheet name="iNT" sheetId="13" r:id="rId13"/>
    <sheet name="tb91 RATE" sheetId="14" r:id="rId14"/>
    <sheet name="tb364 rate" sheetId="15" r:id="rId15"/>
    <sheet name="inter-bank rate &amp; Indian import" sheetId="16" r:id="rId16"/>
    <sheet name="Stock Market Indicators" sheetId="17" r:id="rId17"/>
    <sheet name="Public Issue Approval" sheetId="18" r:id="rId18"/>
    <sheet name="Listed co" sheetId="19" r:id="rId19"/>
    <sheet name="SHARE MKT ACTIVITIES" sheetId="20" r:id="rId20"/>
    <sheet name="CPI" sheetId="21" r:id="rId21"/>
    <sheet name="Core CPI" sheetId="22" r:id="rId22"/>
    <sheet name="CPI YOY" sheetId="23" r:id="rId23"/>
    <sheet name="WPI" sheetId="24" r:id="rId24"/>
    <sheet name="WPI YoY" sheetId="25" r:id="rId25"/>
    <sheet name="NSWI" sheetId="26" r:id="rId26"/>
    <sheet name="GBO" sheetId="27" r:id="rId27"/>
    <sheet name="ODD" sheetId="28" r:id="rId28"/>
    <sheet name="Revenue" sheetId="29" r:id="rId29"/>
    <sheet name="Direction" sheetId="30" r:id="rId30"/>
    <sheet name="X-IND" sheetId="31" r:id="rId31"/>
    <sheet name="X-Others" sheetId="32" r:id="rId32"/>
    <sheet name="M-Ind" sheetId="33" r:id="rId33"/>
    <sheet name="M-Other" sheetId="34" r:id="rId34"/>
    <sheet name="BOP" sheetId="35" r:id="rId35"/>
    <sheet name="Imp frm India" sheetId="36" r:id="rId36"/>
    <sheet name="Reserve" sheetId="37" r:id="rId37"/>
    <sheet name="Reserve$" sheetId="38" r:id="rId38"/>
    <sheet name="Ex Rate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<sst xmlns="http://schemas.openxmlformats.org/spreadsheetml/2006/main" count="2496" uniqueCount="1235">
  <si>
    <t>MONETARY SURVEY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</si>
  <si>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</si>
  <si>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</si>
  <si>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</si>
  <si>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</si>
  <si>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</si>
  <si>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</si>
  <si>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</si>
  <si>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</si>
  <si>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</si>
  <si>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</si>
  <si>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</si>
  <si>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</si>
  <si>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</si>
  <si>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</si>
  <si>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</si>
  <si>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</si>
  <si>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</si>
  <si>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</si>
  <si>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</si>
  <si>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</si>
  <si>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</si>
  <si>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</si>
  <si>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</si>
  <si>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</si>
  <si>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</si>
  <si>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</si>
  <si>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</si>
  <si>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</si>
  <si>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</si>
  <si>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</si>
  <si>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</si>
  <si>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</si>
  <si>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</si>
  <si>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</si>
  <si>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</si>
  <si>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</si>
  <si>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</si>
  <si>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</si>
  <si>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</si>
  <si>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</si>
  <si>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</si>
  <si>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</si>
  <si>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</si>
  <si>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</si>
  <si>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</si>
  <si>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</si>
  <si>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</si>
  <si>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</si>
  <si>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</si>
  <si>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</si>
  <si>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</si>
  <si>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</si>
  <si>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</si>
  <si>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</si>
  <si>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</si>
  <si>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</si>
  <si>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</si>
  <si>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</si>
  <si>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</si>
  <si>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</si>
  <si>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</si>
  <si>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</si>
  <si>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</si>
  <si>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</si>
  <si>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</si>
  <si>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</si>
  <si>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</si>
  <si>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</si>
  <si>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</si>
  <si>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</si>
  <si>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</si>
  <si>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</si>
  <si>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</si>
  <si>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</si>
  <si>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</si>
  <si>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</si>
  <si>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</si>
  <si>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</si>
  <si>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</si>
  <si>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</si>
  <si>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</si>
  <si>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</si>
  <si>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</si>
  <si>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</si>
  <si>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</si>
  <si>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</si>
  <si>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</si>
  <si>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</si>
  <si>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</si>
  <si>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</si>
  <si>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</si>
  <si>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</si>
  <si>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</si>
  <si>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</si>
  <si>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</si>
  <si>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</si>
  <si>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</si>
  <si>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</si>
  <si>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</si>
  <si>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</si>
  <si>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</si>
  <si>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</si>
  <si>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</si>
  <si>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2006/07P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</si>
  <si>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</si>
  <si>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</si>
  <si>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</si>
  <si>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</si>
  <si>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</si>
  <si>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</si>
  <si>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</si>
  <si>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</si>
  <si>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</si>
  <si>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</si>
  <si>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</si>
  <si>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</si>
  <si>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(14.16)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</si>
  <si>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</si>
  <si>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</si>
  <si>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</si>
  <si>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</si>
  <si>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</si>
  <si>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</si>
  <si>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</si>
  <si>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</si>
  <si>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</si>
  <si>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</si>
  <si>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</si>
  <si>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</si>
  <si>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</si>
  <si>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</si>
  <si>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</si>
  <si>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</si>
  <si>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</si>
  <si>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</si>
  <si>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</si>
  <si>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</si>
  <si>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</si>
  <si>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</si>
  <si>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>(2.28)</t>
  </si>
  <si>
    <t xml:space="preserve">       Clothings</t>
  </si>
  <si>
    <t>(5.75)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</si>
  <si>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</si>
  <si>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</si>
  <si>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</si>
  <si>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</si>
  <si>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</si>
  <si>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</si>
  <si>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</si>
  <si>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(5.92)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</si>
  <si>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</si>
  <si>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</si>
  <si>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</si>
  <si>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</si>
  <si>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</si>
  <si>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</si>
  <si>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</si>
  <si>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</si>
  <si>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</si>
  <si>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</si>
  <si>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</si>
  <si>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</si>
  <si>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</si>
  <si>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</si>
  <si>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</si>
  <si>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</si>
  <si>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</si>
  <si>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</si>
  <si>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</si>
  <si>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</si>
  <si>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</si>
  <si>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</si>
  <si>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</si>
  <si>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</si>
  <si>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</si>
  <si>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</si>
  <si>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</si>
  <si>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</si>
  <si>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</si>
  <si>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</si>
  <si>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</si>
  <si>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</si>
  <si>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</si>
  <si>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</si>
  <si>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</si>
  <si>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</si>
  <si>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</si>
  <si>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</si>
  <si>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</si>
  <si>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</si>
  <si>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</si>
  <si>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</si>
  <si>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</si>
  <si>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</si>
  <si>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</si>
  <si>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</si>
  <si>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</si>
  <si>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</si>
  <si>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</si>
  <si>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</si>
  <si>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</si>
  <si>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</si>
  <si>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</si>
  <si>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</si>
  <si>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</si>
  <si>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</si>
  <si>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</si>
  <si>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</si>
  <si>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</si>
  <si>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</si>
  <si>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</si>
  <si>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</si>
  <si>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</si>
  <si>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</si>
  <si>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</si>
  <si>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</si>
  <si>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</si>
  <si>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</si>
  <si>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</si>
  <si>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</si>
  <si>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</si>
  <si>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</si>
  <si>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</si>
  <si>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</si>
  <si>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</si>
  <si>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</si>
  <si>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</si>
  <si>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</si>
  <si>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</si>
  <si>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</si>
  <si>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</si>
  <si>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</si>
  <si>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</si>
  <si>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</si>
  <si>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</si>
  <si>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</si>
  <si>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</si>
  <si>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</si>
  <si>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</si>
  <si>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</si>
  <si>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</si>
  <si>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</si>
  <si>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</si>
  <si>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</si>
  <si>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</si>
  <si>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</si>
  <si>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</si>
  <si>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</si>
  <si>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</si>
  <si>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</si>
  <si>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</si>
  <si>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</si>
  <si>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</si>
  <si>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</si>
  <si>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</si>
  <si>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</si>
  <si>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</si>
  <si>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</si>
  <si>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</si>
  <si>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</si>
  <si>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</si>
  <si>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</si>
  <si>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</si>
  <si>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</si>
  <si>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</si>
  <si>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</si>
  <si>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</si>
  <si>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</si>
  <si>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</si>
  <si>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</si>
  <si>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</si>
  <si>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</si>
  <si>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</si>
  <si>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</si>
  <si>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</si>
  <si>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</si>
  <si>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</si>
  <si>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</si>
  <si>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</si>
  <si>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</si>
  <si>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</si>
  <si>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</si>
  <si>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</si>
  <si>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</si>
  <si>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</si>
  <si>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</si>
  <si>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</si>
  <si>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</si>
  <si>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</si>
  <si>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</si>
  <si>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</si>
  <si>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</si>
  <si>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</si>
  <si>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</si>
  <si>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</si>
  <si>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</si>
  <si>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</si>
  <si>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</si>
  <si>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</si>
  <si>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</si>
  <si>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</si>
  <si>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</si>
  <si>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</si>
  <si>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</si>
  <si>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</si>
  <si>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</si>
  <si>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</si>
  <si>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</si>
  <si>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</si>
  <si>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</si>
  <si>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</si>
  <si>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</si>
  <si>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</si>
  <si>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</si>
  <si>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</si>
  <si>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</si>
  <si>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</si>
  <si>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</si>
  <si>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</si>
  <si>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</si>
  <si>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</si>
  <si>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</si>
  <si>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</si>
  <si>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</si>
  <si>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</si>
  <si>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</si>
  <si>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</si>
  <si>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</si>
  <si>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</si>
  <si>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</si>
  <si>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</si>
  <si>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</si>
  <si>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</si>
  <si>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</si>
  <si>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</si>
  <si>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</si>
  <si>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</si>
  <si>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</si>
  <si>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</si>
  <si>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</si>
  <si>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</si>
  <si>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</si>
  <si>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</si>
  <si>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</si>
  <si>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</si>
  <si>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</si>
  <si>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</si>
  <si>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</si>
  <si>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</si>
  <si>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</si>
  <si>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</si>
  <si>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</si>
  <si>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</si>
  <si>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</si>
  <si>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</si>
  <si>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</si>
  <si>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</si>
  <si>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</si>
  <si>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</si>
  <si>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</si>
  <si>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</si>
  <si>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</si>
  <si>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</si>
  <si>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</si>
  <si>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</si>
  <si>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</si>
  <si>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</si>
  <si>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</si>
  <si>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</si>
  <si>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</si>
  <si>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</si>
  <si>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</si>
  <si>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</si>
  <si>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</si>
  <si>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</si>
  <si>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</si>
  <si>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</si>
  <si>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</si>
  <si>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</si>
  <si>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</si>
  <si>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</si>
  <si>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</si>
  <si>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</si>
  <si>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</si>
  <si>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</si>
  <si>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</si>
  <si>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</si>
  <si>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</si>
  <si>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</si>
  <si>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</si>
  <si>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</si>
  <si>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</si>
  <si>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</si>
  <si>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National Urban Consumer Price Index (Monthly Series)</t>
  </si>
  <si>
    <t>National Wholesale Price Index (Monthly Series)</t>
  </si>
  <si>
    <t>Government Budgetary Operation</t>
  </si>
  <si>
    <t>Direction of Foreign Trade</t>
  </si>
  <si>
    <t>Gross Foreign Exchange Holdings of the Banking Sector</t>
  </si>
  <si>
    <t>DIRECTION OF FOREIGN TRADE*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</si>
  <si>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</si>
  <si>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</si>
  <si>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</si>
  <si>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</si>
  <si>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</si>
  <si>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</si>
  <si>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</si>
  <si>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</si>
  <si>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</si>
  <si>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</si>
  <si>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</si>
  <si>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</si>
  <si>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</si>
  <si>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</si>
  <si>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</si>
  <si>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</si>
  <si>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</si>
  <si>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</si>
  <si>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</si>
  <si>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</si>
  <si>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</si>
  <si>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 xml:space="preserve">2005 </t>
  </si>
  <si>
    <t xml:space="preserve">2006 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</si>
  <si>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</si>
  <si>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</si>
  <si>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</si>
  <si>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</si>
  <si>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</si>
  <si>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</si>
  <si>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</si>
  <si>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</si>
  <si>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</si>
  <si>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</si>
  <si>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</si>
  <si>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</si>
  <si>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</si>
  <si>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</si>
  <si>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</si>
  <si>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</si>
  <si>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</si>
  <si>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</si>
  <si>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</si>
  <si>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</si>
  <si>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</si>
  <si>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</si>
  <si>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</si>
  <si>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</si>
  <si>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</si>
  <si>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</si>
  <si>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</si>
  <si>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</si>
  <si>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</si>
  <si>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</si>
  <si>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</si>
  <si>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</si>
  <si>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</si>
  <si>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</si>
  <si>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</si>
  <si>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</si>
  <si>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</si>
  <si>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Price of Gold and Oil in the International Market</t>
  </si>
  <si>
    <t>Exchange Rate of US Dollar</t>
  </si>
  <si>
    <t xml:space="preserve"> Rs in million</t>
  </si>
  <si>
    <t>SHARE MARKET ACTIVITIES</t>
  </si>
  <si>
    <t xml:space="preserve"> NATIONAL URBAN CONSUMER PRICE INDEX</t>
  </si>
  <si>
    <t>CORE CPI INFLATION**</t>
  </si>
  <si>
    <t>NATIONAL WHOLESALE PRICE INDEX</t>
  </si>
  <si>
    <t>Particulars</t>
  </si>
  <si>
    <t>Table 19</t>
  </si>
  <si>
    <t>GROSS FOREIGN HOLDING OF THE BANKING SECTOR</t>
  </si>
  <si>
    <t>NATIONAL SALARY AND WAGE RATE INDEX</t>
  </si>
  <si>
    <t>2007/08</t>
  </si>
  <si>
    <t xml:space="preserve"> p= provisional, e = estimates.</t>
  </si>
  <si>
    <t xml:space="preserve">    10.2 PRGF</t>
  </si>
  <si>
    <t>3 Over 2</t>
  </si>
  <si>
    <t>NEPSE Index (Closing)*</t>
  </si>
  <si>
    <t>NEPSE Sensitive Index (Closing)**</t>
  </si>
  <si>
    <t>Market Capitalization (Rs. Million)</t>
  </si>
  <si>
    <t>Total Paid up Value of Listed Shares (Rs. Million)</t>
  </si>
  <si>
    <t xml:space="preserve">Number of Listed  Companies  </t>
  </si>
  <si>
    <t xml:space="preserve">       Number of Shares ('000)</t>
  </si>
  <si>
    <t xml:space="preserve">       Amount (Rs.Million)</t>
  </si>
  <si>
    <t xml:space="preserve">Ratio of Monthly Turnover to Market Capitalization (%) </t>
  </si>
  <si>
    <t xml:space="preserve">Ratio of  Market Capitalization to GDP(%) </t>
  </si>
  <si>
    <t>Twelve Months Rolling Standard Deviation</t>
  </si>
  <si>
    <t>GDP at Current Price ( Rs. Million)</t>
  </si>
  <si>
    <t>2 Over 1</t>
  </si>
  <si>
    <t>Banking Sub-Index</t>
  </si>
  <si>
    <t>STOCK MARKET INDICATORS</t>
  </si>
  <si>
    <t xml:space="preserve">Amount </t>
  </si>
  <si>
    <t>Ordinary Shares</t>
  </si>
  <si>
    <t>29/07/2007 (2064/4/13)</t>
  </si>
  <si>
    <t>Siddhartha Insurance Ltd.</t>
  </si>
  <si>
    <t>12/08/2007 (2064/4/27)</t>
  </si>
  <si>
    <t>Right Shares</t>
  </si>
  <si>
    <t>Central Finance Company Ltd.</t>
  </si>
  <si>
    <t>3/08/2007 (2064/4/18)</t>
  </si>
  <si>
    <t>Right Shares Total</t>
  </si>
  <si>
    <t>Grand Total</t>
  </si>
  <si>
    <t>Ordinary Shares Total</t>
  </si>
  <si>
    <t>LISTED COMPANIES AND THEIR MARKET CAPITALIZATION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</si>
  <si>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</si>
  <si>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</si>
  <si>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</si>
  <si>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</si>
  <si>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</si>
  <si>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PUBLIC ISSUE APPROVAL</t>
  </si>
  <si>
    <t>3 Over</t>
  </si>
  <si>
    <t xml:space="preserve">5 Over </t>
  </si>
  <si>
    <t>Manufacturing &amp; Processing Entities</t>
  </si>
  <si>
    <t>Hotels</t>
  </si>
  <si>
    <t>Trading Entities</t>
  </si>
  <si>
    <t>Hydro Power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</si>
  <si>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</si>
  <si>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</si>
  <si>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</si>
  <si>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</si>
  <si>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</si>
  <si>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</si>
  <si>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</si>
  <si>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</si>
  <si>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</si>
  <si>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</si>
  <si>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</si>
  <si>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</si>
  <si>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 xml:space="preserve"> TURNOVER DETAILS</t>
  </si>
  <si>
    <t>MONETARY AUTHORITIES' ACCOUNT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</si>
  <si>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</si>
  <si>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</si>
  <si>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</si>
  <si>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</si>
  <si>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</si>
  <si>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</si>
  <si>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</si>
  <si>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</si>
  <si>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</si>
  <si>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</si>
  <si>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</si>
  <si>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</si>
  <si>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</si>
  <si>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 xml:space="preserve">  GOVERNMENT BUDGETARY OPERATION+</t>
  </si>
  <si>
    <t>Resources</t>
  </si>
  <si>
    <t xml:space="preserve">   Local Authority Accounts (LAA)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</si>
  <si>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</si>
  <si>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</si>
  <si>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</si>
  <si>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r>
      <t>2007/08</t>
    </r>
    <r>
      <rPr>
        <b/>
        <vertAlign val="superscript"/>
        <sz val="9"/>
        <rFont val="Times New Roman"/>
        <family val="1"/>
      </rPr>
      <t>P</t>
    </r>
  </si>
  <si>
    <t>OUTSTANDING DOMESTIC DEBT OF THE GON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</si>
  <si>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</si>
  <si>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</si>
  <si>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</si>
  <si>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</si>
  <si>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</si>
  <si>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</si>
  <si>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</si>
  <si>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</si>
  <si>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</si>
  <si>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</si>
  <si>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</si>
  <si>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</si>
  <si>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</si>
  <si>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</si>
  <si>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</si>
  <si>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</si>
  <si>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</si>
  <si>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</si>
  <si>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</si>
  <si>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</si>
  <si>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</si>
  <si>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</si>
  <si>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</si>
  <si>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</si>
  <si>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</si>
  <si>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</si>
  <si>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</si>
  <si>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</si>
  <si>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</si>
  <si>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</si>
  <si>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NATIONAL URBAN CONSUMER PRICE INDEX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</si>
  <si>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</si>
  <si>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</si>
  <si>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</si>
  <si>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</si>
  <si>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</si>
  <si>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</si>
  <si>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 xml:space="preserve">         Claims on Private Sector*</t>
  </si>
  <si>
    <t xml:space="preserve">        Net Non-monetary Liabilities*</t>
  </si>
  <si>
    <t xml:space="preserve">        Domestic Credit*</t>
  </si>
  <si>
    <t xml:space="preserve">   Loans and Advances*</t>
  </si>
  <si>
    <t xml:space="preserve">        Claims on Private Sector*</t>
  </si>
  <si>
    <t>Lumbini General Insurance Co.Ltd.</t>
  </si>
  <si>
    <t>Seti Bittiya Sanstha Ltd.</t>
  </si>
  <si>
    <t>23/09/2007 (2064/6/6)</t>
  </si>
  <si>
    <t>Infrastructure Development Bank Ltd.</t>
  </si>
  <si>
    <t>3/10/2007 (2064/6/16)</t>
  </si>
  <si>
    <t>Agriculture Development Bank Ltd.*</t>
  </si>
  <si>
    <t>4/10/2007 (2064/6/17)</t>
  </si>
  <si>
    <t>Kuber Merchant Banking and Finance Ltd.</t>
  </si>
  <si>
    <t>9/10/2007 (2064/6/22)</t>
  </si>
  <si>
    <t>Prabhu Finance Company Limited</t>
  </si>
  <si>
    <t>14/10/2007 (2064/6/27)</t>
  </si>
  <si>
    <t>Nirdhan Uttan Bank Ltd.</t>
  </si>
  <si>
    <t>26/09/2007 (2064/6/9)</t>
  </si>
  <si>
    <t>Nepal Share Markets and Finance Ltd.</t>
  </si>
  <si>
    <t>28/09/2007 (2064/6/11)</t>
  </si>
  <si>
    <t>** Base; July 16, 2006</t>
  </si>
  <si>
    <t>Gross Foreign Exchange Holdings of the Banking Sector in US$ Terms</t>
  </si>
  <si>
    <t>8. Other Assets</t>
  </si>
  <si>
    <t>(Y-o-Y Changes)</t>
  </si>
  <si>
    <t>Oct/Nov</t>
  </si>
  <si>
    <t>Factors Affecting Reserve Money</t>
  </si>
  <si>
    <t>Mid-July '05</t>
  </si>
  <si>
    <t>Mid-July '06</t>
  </si>
  <si>
    <t>Mid-Dec '06</t>
  </si>
  <si>
    <t>Mid-Jan '07</t>
  </si>
  <si>
    <t>Mid-Feb '07</t>
  </si>
  <si>
    <t>Mid-Mar '07</t>
  </si>
  <si>
    <t>Mid-Apr '07</t>
  </si>
  <si>
    <t>Mid-May '07</t>
  </si>
  <si>
    <t>Mid-Jun '07</t>
  </si>
  <si>
    <t>Mid-July '07</t>
  </si>
  <si>
    <t>Mid-Dec '07</t>
  </si>
  <si>
    <t>Mid-Jan '08</t>
  </si>
  <si>
    <t>Mid-Feb '08</t>
  </si>
  <si>
    <t>Ashadh  2062</t>
  </si>
  <si>
    <t>Ashadh   2063</t>
  </si>
  <si>
    <t>Mangsir   2064</t>
  </si>
  <si>
    <t>Poush   2064</t>
  </si>
  <si>
    <t>Magh   2064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</si>
  <si>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</si>
  <si>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</si>
  <si>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</si>
  <si>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</si>
  <si>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</si>
  <si>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</si>
  <si>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</si>
  <si>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</si>
  <si>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</si>
  <si>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</si>
  <si>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</si>
  <si>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</si>
  <si>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</si>
  <si>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</si>
  <si>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IME Financial Institution Ltd.</t>
  </si>
  <si>
    <t>31/10/2007 (2064/7/14)</t>
  </si>
  <si>
    <t xml:space="preserve">Paschimanchal Development Bank Ltd. </t>
  </si>
  <si>
    <t>4/11/2007 (2064/7/18)</t>
  </si>
  <si>
    <t>Bhrikuti Bikash Bank Ltd. </t>
  </si>
  <si>
    <t>12/11/2007 (2064/7/26)</t>
  </si>
  <si>
    <t>Capital Merchant Banking &amp; Finance Ltd.</t>
  </si>
  <si>
    <t xml:space="preserve"> EXPORT OF MAJOR COMMODITIES TO INDIA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</si>
  <si>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</si>
  <si>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</si>
  <si>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</si>
  <si>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</si>
  <si>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</si>
  <si>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</si>
  <si>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</si>
  <si>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</si>
  <si>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</si>
  <si>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</si>
  <si>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</si>
  <si>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</si>
  <si>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</si>
  <si>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</si>
  <si>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</si>
  <si>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</si>
  <si>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</si>
  <si>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</si>
  <si>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</si>
  <si>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</si>
  <si>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</si>
  <si>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</si>
  <si>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</si>
  <si>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</si>
  <si>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</si>
  <si>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</si>
  <si>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</si>
  <si>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</si>
  <si>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</si>
  <si>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</si>
  <si>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</si>
  <si>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</si>
  <si>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</si>
  <si>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</si>
  <si>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</si>
  <si>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</si>
  <si>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</si>
  <si>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</si>
  <si>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</si>
  <si>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</si>
  <si>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</si>
  <si>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</si>
  <si>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</si>
  <si>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</si>
  <si>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</si>
  <si>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</si>
  <si>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</si>
  <si>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</si>
  <si>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</si>
  <si>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</si>
  <si>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</si>
  <si>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</si>
  <si>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</si>
  <si>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</si>
  <si>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</si>
  <si>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EXPORT OF MAJOR COMMODITIES TO OTHER COUNTRIES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</si>
  <si>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</si>
  <si>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</si>
  <si>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</si>
  <si>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</si>
  <si>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</si>
  <si>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</si>
  <si>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</si>
  <si>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</si>
  <si>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</si>
  <si>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</si>
  <si>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IMPORT OF SELECTED COMMODITIES FROM INDIA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</si>
  <si>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</si>
  <si>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</si>
  <si>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</si>
  <si>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</si>
  <si>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</si>
  <si>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</si>
  <si>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</si>
  <si>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</si>
  <si>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</si>
  <si>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</si>
  <si>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</si>
  <si>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</si>
  <si>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</si>
  <si>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</si>
  <si>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</si>
  <si>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</si>
  <si>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</si>
  <si>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</si>
  <si>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</si>
  <si>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</si>
  <si>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</si>
  <si>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</si>
  <si>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</si>
  <si>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</si>
  <si>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</si>
  <si>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</si>
  <si>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</si>
  <si>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</si>
  <si>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</si>
  <si>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</si>
  <si>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</si>
  <si>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</si>
  <si>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</si>
  <si>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</si>
  <si>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</si>
  <si>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</si>
  <si>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</si>
  <si>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</si>
  <si>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</si>
  <si>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</si>
  <si>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</si>
  <si>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</si>
  <si>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</si>
  <si>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</si>
  <si>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IMPORT OF SELECTED COMMODITIES FROM OTHER COUNTRIES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</si>
  <si>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</si>
  <si>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</si>
  <si>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</si>
  <si>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</si>
  <si>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</si>
  <si>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</si>
  <si>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</si>
  <si>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</si>
  <si>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</si>
  <si>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</si>
  <si>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</si>
  <si>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</si>
  <si>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</si>
  <si>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</si>
  <si>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</si>
  <si>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</si>
  <si>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</si>
  <si>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</si>
  <si>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</si>
  <si>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</si>
  <si>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</si>
  <si>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</si>
  <si>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</si>
  <si>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</si>
  <si>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</si>
  <si>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</si>
  <si>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</si>
  <si>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</si>
  <si>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</si>
  <si>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</si>
  <si>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</si>
  <si>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</si>
  <si>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</si>
  <si>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</si>
  <si>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</si>
  <si>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</si>
  <si>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</si>
  <si>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</si>
  <si>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</si>
  <si>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</si>
  <si>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</si>
  <si>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</si>
  <si>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</si>
  <si>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</si>
  <si>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</si>
  <si>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</si>
  <si>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</si>
  <si>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</si>
  <si>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</si>
  <si>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</si>
  <si>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</si>
  <si>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</si>
  <si>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</si>
  <si>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</si>
  <si>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</si>
  <si>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</si>
  <si>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</si>
  <si>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 xml:space="preserve"> R= Revised</t>
  </si>
  <si>
    <t>Table 21</t>
  </si>
  <si>
    <t>Table 22</t>
  </si>
  <si>
    <t>Table 23</t>
  </si>
  <si>
    <t>Table 24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</si>
  <si>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</si>
  <si>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</si>
  <si>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</si>
  <si>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</si>
  <si>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Table 26</t>
  </si>
  <si>
    <t>Nov/Dec</t>
  </si>
  <si>
    <t>Number of Listed Shares (000)</t>
  </si>
  <si>
    <t>Premier Finance Company Ltd.</t>
  </si>
  <si>
    <t>28/11/2007 (2064/8/12)</t>
  </si>
  <si>
    <t>Development Credit Bank Ltd.</t>
  </si>
  <si>
    <t>13/12/2007 (2067/8/27)</t>
  </si>
  <si>
    <t>Nepal Merchant Banking and Finance Ltd.</t>
  </si>
  <si>
    <t>1 Adjusting the exchange valuation loss of Rs 3189.37 million</t>
  </si>
  <si>
    <t>2. Adjusting the exchange valuation loss of Rs 25.34 million</t>
  </si>
  <si>
    <t>Jan (e)</t>
  </si>
  <si>
    <t xml:space="preserve"> Changes in the First Six Months of </t>
  </si>
  <si>
    <t>Mid-January</t>
  </si>
  <si>
    <t>Mid January</t>
  </si>
  <si>
    <t>Mid-January 2008 (POUSH 2064)</t>
  </si>
  <si>
    <t>First Six Months</t>
  </si>
  <si>
    <t>Mid-Jan</t>
  </si>
  <si>
    <t>Jan-July</t>
  </si>
  <si>
    <t>Jan-Jan</t>
  </si>
  <si>
    <t>(Based on First Six Months' Data of 2007/08)</t>
  </si>
  <si>
    <t>-</t>
  </si>
  <si>
    <t>Nepal Investment Bank Ltd.</t>
  </si>
  <si>
    <t>9/1/2008 (2064/9/25) </t>
  </si>
  <si>
    <t>ACE</t>
  </si>
  <si>
    <t>Sagarmatha Insurance Company Ltd.</t>
  </si>
  <si>
    <t>14/01/2008 (2064/9/30)</t>
  </si>
  <si>
    <t>Issue Manager</t>
  </si>
  <si>
    <t>Date of issue</t>
  </si>
  <si>
    <t>NMB</t>
  </si>
  <si>
    <t>Not Issued</t>
  </si>
  <si>
    <t>NCML</t>
  </si>
  <si>
    <t>24/08/2007
 (2064/5/7)</t>
  </si>
  <si>
    <t>02/09/2007
 (2064/5/16)</t>
  </si>
  <si>
    <t>30/10/2007 
(2064/7/13)</t>
  </si>
  <si>
    <t>30/11/2007
 (2064/8/14)</t>
  </si>
  <si>
    <t>22/11/2007
 (2064/8/6)</t>
  </si>
  <si>
    <t>14/11/2007
 (2064/7/28)</t>
  </si>
  <si>
    <t>CIT</t>
  </si>
  <si>
    <t>NFL</t>
  </si>
  <si>
    <t>11/09/2007 
(2064/5/25)</t>
  </si>
  <si>
    <t>16/11/2007
 (2064/7/30)</t>
  </si>
  <si>
    <t>02/12/2007 
(2064/8/16)</t>
  </si>
  <si>
    <t>10/12/2007
 (2064/8/24)</t>
  </si>
  <si>
    <t>09/12/2007
 (2064/8/23)</t>
  </si>
  <si>
    <t>28/12/2007 
(2064/9/13)</t>
  </si>
  <si>
    <t>03/01/2008 
(2064/9/19)</t>
  </si>
  <si>
    <t>08/01/2008 
(2064/9/24)</t>
  </si>
  <si>
    <t>02/12/2007
 (2064/8/16)</t>
  </si>
  <si>
    <t>19/11/2007 
(2064/8/3)</t>
  </si>
  <si>
    <t>29/01/2008 
(2064/10/15)</t>
  </si>
  <si>
    <t>Note:</t>
  </si>
  <si>
    <t>Nepal Merchant Banking and Finance Company Limited (Bittiya Sanstha)</t>
  </si>
  <si>
    <t>NIDC Capital Markets Limited (Bittiya Sanstha)</t>
  </si>
  <si>
    <t>Citizen Investment Trust</t>
  </si>
  <si>
    <t xml:space="preserve">Ace Development Bank Ltd. </t>
  </si>
  <si>
    <t>National Finance Limited (Bittiya Sanstha)</t>
  </si>
  <si>
    <t>*</t>
  </si>
  <si>
    <t>Ordinary Share for its existing sharholders of Group B</t>
  </si>
  <si>
    <t>Dec/Jan</t>
  </si>
  <si>
    <t>SUMMARY OF BALANCE OF PAYMENTS  PRESENTATION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</si>
  <si>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</si>
  <si>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</si>
  <si>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</si>
  <si>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</si>
  <si>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</si>
  <si>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</si>
  <si>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</si>
  <si>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</si>
  <si>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</si>
  <si>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</si>
  <si>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</si>
  <si>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</si>
  <si>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</si>
  <si>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</si>
  <si>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</si>
  <si>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</si>
  <si>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</si>
  <si>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</si>
  <si>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</si>
  <si>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</si>
  <si>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</si>
  <si>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</si>
  <si>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</si>
  <si>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</si>
  <si>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</si>
  <si>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</si>
  <si>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</si>
  <si>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</si>
  <si>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</si>
  <si>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</si>
  <si>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</si>
  <si>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</si>
  <si>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</si>
  <si>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</si>
  <si>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</si>
  <si>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</si>
  <si>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</si>
  <si>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</si>
  <si>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</si>
  <si>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</si>
  <si>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</si>
  <si>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</si>
  <si>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</si>
  <si>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Deposit Money Banks</t>
  </si>
  <si>
    <t>Other Liabilities</t>
  </si>
  <si>
    <t>Total, Group A through C</t>
  </si>
  <si>
    <t>D.</t>
  </si>
  <si>
    <t>Miscellaneous Items, Net</t>
  </si>
  <si>
    <t>Total, Group A through D</t>
  </si>
  <si>
    <t>E. Reserves and Related Items</t>
  </si>
  <si>
    <t>Reserve Assets</t>
  </si>
  <si>
    <t>Use of Fund Credit and Loans</t>
  </si>
  <si>
    <t>Changes in Reserve Net ( - increase )</t>
  </si>
  <si>
    <t>Table 25</t>
  </si>
  <si>
    <t>6 months</t>
  </si>
  <si>
    <t>Summary of Balance of Payments Presentation</t>
  </si>
  <si>
    <t>1/</t>
  </si>
  <si>
    <t>2/</t>
  </si>
  <si>
    <t xml:space="preserve"> 1/ Adjusting the exchange valuation loss of  Rs. 4232.84 million.</t>
  </si>
  <si>
    <t xml:space="preserve"> 2/ Adjusting the exchange valuation gain of Rs 376.1 million.</t>
  </si>
  <si>
    <t>*Adjusting credit write-off of Rs 2869.3 million (Rs 821.7 million principal and Rs 2047.6 million interest) as at mid Oct-2006 by Nepal Bank Ltd. and Rs 13.2 billion (Rs 4055.2 million principal and Rs 9099.3 million interest) by RBB as at mid Dec-2006</t>
  </si>
  <si>
    <t xml:space="preserve"> 1/ Adjusting the exchange valuation loss of Rs. 4224.73 million.</t>
  </si>
  <si>
    <t xml:space="preserve"> 2/ Adjusting the exchange valuation loss of Rs. 331.11 million..</t>
  </si>
  <si>
    <t xml:space="preserve">                Principal*</t>
  </si>
  <si>
    <t xml:space="preserve">               Interest Accrued*</t>
  </si>
  <si>
    <t xml:space="preserve"> 1/ Adjusting the exchange valuation loss of  Rs. 8.11 million.</t>
  </si>
  <si>
    <t xml:space="preserve"> 2/ Adjusting the exchange valuation gain of Rs 44.98 million</t>
  </si>
  <si>
    <t>Mid-Nov '06</t>
  </si>
  <si>
    <t>Mid-Nov '07</t>
  </si>
  <si>
    <t>Ashadh (ADB)   2063</t>
  </si>
  <si>
    <t>Kartik   2063</t>
  </si>
  <si>
    <t>Mangsir   2063</t>
  </si>
  <si>
    <t>Poush   2063</t>
  </si>
  <si>
    <t>Magh   2063</t>
  </si>
  <si>
    <t>Falgun   2063</t>
  </si>
  <si>
    <t>Chaitra   2063</t>
  </si>
  <si>
    <t>Baisakh   2064</t>
  </si>
  <si>
    <t>Jestha   2064</t>
  </si>
  <si>
    <t>Ashadh   2064</t>
  </si>
  <si>
    <t>Kartik   2064</t>
  </si>
  <si>
    <t xml:space="preserve">   c. Claims on Non-Gov fin.Ent</t>
  </si>
  <si>
    <t>2.2 Other Items,Net</t>
  </si>
  <si>
    <t xml:space="preserve">3. Reserve Money (source) </t>
  </si>
  <si>
    <t xml:space="preserve">   b.  Deposits of Com.Banks</t>
  </si>
  <si>
    <t>Notes Issued</t>
  </si>
  <si>
    <t xml:space="preserve">Assets </t>
  </si>
  <si>
    <t xml:space="preserve">Liabilities </t>
  </si>
  <si>
    <t>4. Reserve Money (Use)</t>
  </si>
  <si>
    <t xml:space="preserve">                 Balance check:  Reserve Money</t>
  </si>
  <si>
    <t xml:space="preserve">                                          Assets/Liabilities</t>
  </si>
  <si>
    <t>5. Govt Overdraft</t>
  </si>
  <si>
    <t>Changes during the first six months of the year</t>
  </si>
  <si>
    <t>Mid Jul to Mid Jan</t>
  </si>
  <si>
    <t>(First Eleven Months)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</si>
  <si>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</si>
  <si>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</si>
  <si>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</si>
  <si>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</si>
  <si>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</si>
  <si>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</si>
  <si>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</si>
  <si>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</si>
  <si>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</si>
  <si>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</si>
  <si>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</si>
  <si>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</si>
  <si>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</si>
  <si>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 xml:space="preserve">   instrument at the initiative of NRB.</t>
  </si>
  <si>
    <t>* Since 2004/05, the outright purchase auction of treasury bills has been used as a monetary</t>
  </si>
  <si>
    <t>OUTRIGHT SALE AUCTION*</t>
  </si>
  <si>
    <t>OUTRIGHT PURCHASE AUCTION*</t>
  </si>
  <si>
    <t xml:space="preserve"> FACTORS AFFECTING RESERVE MONEY</t>
  </si>
  <si>
    <t>* Since 2004/05, the repo auction of treasury bills has been used as a monetary</t>
  </si>
  <si>
    <t>REPO AUCTION*</t>
  </si>
  <si>
    <t>* Since 2004/05, the reverse repo auction of treasury bills has been used as a monetary</t>
  </si>
  <si>
    <t>REVERSE REPO AUCTION*</t>
  </si>
  <si>
    <t>Foreign Exchange Intervention*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</si>
  <si>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</si>
  <si>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</si>
  <si>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</si>
  <si>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</si>
  <si>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</si>
  <si>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</si>
  <si>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</si>
  <si>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</si>
  <si>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</si>
  <si>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</si>
  <si>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</si>
  <si>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2002/03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</si>
  <si>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</si>
  <si>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</si>
  <si>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</si>
  <si>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</si>
  <si>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</si>
  <si>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</si>
  <si>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</si>
  <si>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</si>
  <si>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</si>
  <si>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</si>
  <si>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</si>
  <si>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</si>
  <si>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</si>
  <si>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</si>
  <si>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</si>
  <si>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</si>
  <si>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</si>
  <si>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</si>
  <si>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</si>
  <si>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</si>
  <si>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</si>
  <si>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</si>
  <si>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</si>
  <si>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</si>
  <si>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</si>
  <si>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</si>
  <si>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</si>
  <si>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</si>
  <si>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</si>
  <si>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</si>
  <si>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</si>
  <si>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</si>
  <si>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</si>
  <si>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</si>
  <si>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</si>
  <si>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</si>
  <si>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</si>
  <si>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</si>
  <si>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</si>
  <si>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</si>
  <si>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</si>
  <si>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</si>
  <si>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</si>
  <si>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</si>
  <si>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</si>
  <si>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</si>
  <si>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</si>
  <si>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</si>
  <si>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</si>
  <si>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</si>
  <si>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</si>
  <si>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</si>
  <si>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</si>
  <si>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</si>
  <si>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</si>
  <si>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</si>
  <si>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</si>
  <si>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</si>
  <si>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</si>
  <si>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</si>
  <si>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</si>
  <si>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</si>
  <si>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</si>
  <si>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</si>
  <si>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</si>
  <si>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</si>
  <si>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</si>
  <si>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</si>
  <si>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</si>
  <si>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</si>
  <si>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</si>
  <si>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</si>
  <si>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</si>
  <si>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</si>
  <si>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</si>
  <si>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</si>
  <si>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</si>
  <si>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</si>
  <si>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</si>
  <si>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</si>
  <si>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</si>
  <si>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</si>
  <si>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</si>
  <si>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</si>
  <si>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</si>
  <si>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</si>
  <si>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</si>
  <si>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</si>
  <si>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</si>
  <si>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</si>
  <si>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</si>
  <si>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</si>
  <si>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</si>
  <si>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</si>
  <si>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</si>
  <si>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</si>
  <si>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</si>
  <si>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</si>
  <si>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</si>
  <si>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</si>
  <si>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</si>
  <si>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</si>
  <si>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</si>
  <si>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</si>
  <si>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</si>
  <si>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</si>
  <si>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</si>
  <si>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</si>
  <si>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</si>
  <si>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</si>
  <si>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</si>
  <si>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</si>
  <si>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</si>
  <si>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</si>
  <si>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</si>
  <si>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</si>
  <si>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</si>
  <si>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</si>
  <si>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</si>
  <si>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</si>
  <si>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</si>
  <si>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</si>
  <si>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</si>
  <si>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</si>
  <si>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</si>
  <si>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</si>
  <si>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</si>
  <si>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</si>
  <si>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</si>
  <si>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</si>
  <si>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</si>
  <si>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</si>
  <si>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</si>
  <si>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</si>
  <si>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</si>
  <si>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</si>
  <si>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</si>
  <si>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</si>
  <si>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</si>
  <si>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</si>
  <si>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</si>
  <si>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</si>
  <si>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</si>
  <si>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</si>
  <si>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</si>
  <si>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</si>
  <si>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</si>
  <si>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</si>
  <si>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</si>
  <si>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</si>
  <si>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</si>
  <si>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</si>
  <si>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</si>
  <si>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</si>
  <si>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2060/61</t>
  </si>
  <si>
    <t>2061/62</t>
  </si>
  <si>
    <t>2062/63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</si>
  <si>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</si>
  <si>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</si>
  <si>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</si>
  <si>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</si>
  <si>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</si>
  <si>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</si>
  <si>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</si>
  <si>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(In million)</t>
  </si>
  <si>
    <t>IC Purchase</t>
  </si>
  <si>
    <t>US$ Sale</t>
  </si>
  <si>
    <t xml:space="preserve">                 </t>
  </si>
  <si>
    <t>INDIAN CURRENCY PURCHASE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</si>
  <si>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</si>
  <si>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</si>
  <si>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</si>
  <si>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</si>
  <si>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</si>
  <si>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</si>
  <si>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</si>
  <si>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</si>
  <si>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</si>
  <si>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</si>
  <si>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Table 37</t>
  </si>
  <si>
    <t>Table 38</t>
  </si>
  <si>
    <t>Table 39</t>
  </si>
  <si>
    <t>Table 40</t>
  </si>
  <si>
    <t>Table 41</t>
  </si>
  <si>
    <t>Outright Sale Auction</t>
  </si>
  <si>
    <t>Outright Purchase Auction</t>
  </si>
  <si>
    <t>Repo Auction</t>
  </si>
  <si>
    <t>Reverse Repo Auction</t>
  </si>
  <si>
    <t>Foreign Exchange Intervention (in NRS)</t>
  </si>
  <si>
    <t>Foreign Exchange Intervention (in USD$)</t>
  </si>
  <si>
    <t>Standing Liquidity Facility (SLF)</t>
  </si>
  <si>
    <t>Weighted Average Treasury Bills (91-days)</t>
  </si>
  <si>
    <t>Weighted Average Treasury Bills (364 days)</t>
  </si>
  <si>
    <t>Weighted Average Interbank Transaction Rate</t>
  </si>
  <si>
    <t>Import from India against US Dollar Payment</t>
  </si>
  <si>
    <t>Indian Currency Purchase</t>
  </si>
  <si>
    <t>Stock Market</t>
  </si>
  <si>
    <t>Prices</t>
  </si>
  <si>
    <t>Government Finance</t>
  </si>
  <si>
    <t>External Sector</t>
  </si>
  <si>
    <t>Monetary Operations</t>
  </si>
  <si>
    <t>Interbank Transaction and Interest Rates</t>
  </si>
  <si>
    <t>GDP for 2007/08 is projected taking 3.5 percent estimated growth rate and 6.5 percent inflation into account</t>
  </si>
  <si>
    <t>Total  Revenue</t>
  </si>
  <si>
    <t xml:space="preserve">   Non-Tax Revenue</t>
  </si>
  <si>
    <t xml:space="preserve">   Vechile Tax</t>
  </si>
  <si>
    <t xml:space="preserve">   Registration Fee</t>
  </si>
  <si>
    <t xml:space="preserve">   Excise</t>
  </si>
  <si>
    <t xml:space="preserve">   Income Tax</t>
  </si>
  <si>
    <t xml:space="preserve">   Customs</t>
  </si>
  <si>
    <t xml:space="preserve">   Value Added Tax</t>
  </si>
  <si>
    <t>Composition</t>
  </si>
  <si>
    <t xml:space="preserve">Revenue Collection </t>
  </si>
  <si>
    <t>Revenue Collection</t>
  </si>
  <si>
    <t>Amount Rs in million</t>
  </si>
  <si>
    <t>Source: MoF and NRB</t>
  </si>
  <si>
    <t>Table 42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</si>
</sst>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_)"/>
    <numFmt numFmtId="175" formatCode="0_)"/>
    <numFmt numFmtId="176" formatCode="0.00_)"/>
    <numFmt numFmtId="177" formatCode="0.000"/>
    <numFmt numFmtId="178" formatCode="0.000_)"/>
    <numFmt numFmtId="179" formatCode="0.0000000000000"/>
    <numFmt numFmtId="180" formatCode="0.000000000000"/>
    <numFmt numFmtId="181" formatCode="0.00000000000"/>
    <numFmt numFmtId="182" formatCode="0.0000000000"/>
    <numFmt numFmtId="183" formatCode="_-* #,##0.0_-;\-* #,##0.0_-;_-* &quot;-&quot;??_-;_-@_-"/>
    <numFmt numFmtId="184" formatCode="_-* #,##0.0000_-;\-* #,##0.0000_-;_-* &quot;-&quot;??_-;_-@_-"/>
    <numFmt numFmtId="185" formatCode="_(* #,##0.0_);_(* \(#,##0.0\);_(* &quot;-&quot;??_);_(@_)"/>
    <numFmt numFmtId="186" formatCode="0.0000"/>
    <numFmt numFmtId="187" formatCode="_(* #,##0.000_);_(* \(#,##0.000\);_(* &quot;-&quot;??_);_(@_)"/>
    <numFmt numFmtId="188" formatCode="0.0000000"/>
    <numFmt numFmtId="189" formatCode="0.000000"/>
    <numFmt numFmtId="190" formatCode="0.00000"/>
    <numFmt numFmtId="191" formatCode="#,##0.0"/>
  </numFmts>
  <fonts count="7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9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789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58">
      <alignment/>
      <protection/>
    </xf>
    <xf numFmtId="173" fontId="2" fillId="0" borderId="0" xfId="58" applyFont="1">
      <alignment/>
      <protection/>
    </xf>
    <xf numFmtId="173" fontId="1" fillId="0" borderId="0" xfId="58" applyFont="1" applyBorder="1" applyAlignment="1" quotePrefix="1">
      <alignment horizontal="center"/>
      <protection/>
    </xf>
    <xf numFmtId="172" fontId="4" fillId="0" borderId="0" xfId="58" applyNumberFormat="1">
      <alignment/>
      <protection/>
    </xf>
    <xf numFmtId="173" fontId="2" fillId="0" borderId="14" xfId="58" applyNumberFormat="1" applyFont="1" applyBorder="1" applyAlignment="1" applyProtection="1">
      <alignment horizontal="centerContinuous"/>
      <protection/>
    </xf>
    <xf numFmtId="173" fontId="2" fillId="0" borderId="15" xfId="58" applyFont="1" applyBorder="1" applyAlignment="1">
      <alignment horizontal="centerContinuous"/>
      <protection/>
    </xf>
    <xf numFmtId="173" fontId="2" fillId="0" borderId="13" xfId="58" applyNumberFormat="1" applyFont="1" applyBorder="1" applyAlignment="1" applyProtection="1">
      <alignment horizontal="center"/>
      <protection/>
    </xf>
    <xf numFmtId="173" fontId="2" fillId="0" borderId="0" xfId="58" applyNumberFormat="1" applyFont="1" applyAlignment="1" applyProtection="1">
      <alignment horizontal="left"/>
      <protection/>
    </xf>
    <xf numFmtId="172" fontId="2" fillId="0" borderId="0" xfId="5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3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12" xfId="58" applyNumberFormat="1" applyFont="1" applyBorder="1" applyAlignment="1">
      <alignment horizontal="center" vertical="center"/>
      <protection/>
    </xf>
    <xf numFmtId="174" fontId="2" fillId="0" borderId="22" xfId="58" applyNumberFormat="1" applyFont="1" applyBorder="1" applyAlignment="1" applyProtection="1">
      <alignment horizontal="center" vertical="center"/>
      <protection/>
    </xf>
    <xf numFmtId="174" fontId="2" fillId="0" borderId="23" xfId="58" applyNumberFormat="1" applyFont="1" applyBorder="1" applyAlignment="1" applyProtection="1">
      <alignment horizontal="center" vertical="center"/>
      <protection/>
    </xf>
    <xf numFmtId="172" fontId="1" fillId="0" borderId="35" xfId="58" applyNumberFormat="1" applyFont="1" applyBorder="1" applyAlignment="1">
      <alignment horizontal="center" vertical="center"/>
      <protection/>
    </xf>
    <xf numFmtId="173" fontId="2" fillId="0" borderId="28" xfId="58" applyNumberFormat="1" applyFont="1" applyBorder="1" applyAlignment="1" applyProtection="1">
      <alignment horizontal="center" vertical="center"/>
      <protection/>
    </xf>
    <xf numFmtId="173" fontId="1" fillId="0" borderId="34" xfId="58" applyNumberFormat="1" applyFont="1" applyBorder="1" applyAlignment="1" applyProtection="1">
      <alignment horizontal="center" vertical="center"/>
      <protection/>
    </xf>
    <xf numFmtId="172" fontId="1" fillId="0" borderId="36" xfId="58" applyNumberFormat="1" applyFont="1" applyBorder="1" applyAlignment="1">
      <alignment horizontal="center" vertical="center"/>
      <protection/>
    </xf>
    <xf numFmtId="172" fontId="2" fillId="0" borderId="37" xfId="58" applyNumberFormat="1" applyFont="1" applyBorder="1" applyAlignment="1">
      <alignment horizontal="center" vertical="center"/>
      <protection/>
    </xf>
    <xf numFmtId="172" fontId="1" fillId="0" borderId="38" xfId="58" applyNumberFormat="1" applyFont="1" applyBorder="1" applyAlignment="1">
      <alignment horizontal="center" vertical="center"/>
      <protection/>
    </xf>
    <xf numFmtId="174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39" xfId="58" applyNumberFormat="1" applyFont="1" applyBorder="1" applyAlignment="1">
      <alignment horizontal="center" vertical="center"/>
      <protection/>
    </xf>
    <xf numFmtId="172" fontId="2" fillId="0" borderId="40" xfId="58" applyNumberFormat="1" applyFont="1" applyBorder="1" applyAlignment="1">
      <alignment horizontal="center" vertical="center"/>
      <protection/>
    </xf>
    <xf numFmtId="172" fontId="9" fillId="0" borderId="24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2" fontId="1" fillId="0" borderId="14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2" fontId="1" fillId="0" borderId="32" xfId="58" applyNumberFormat="1" applyFont="1" applyBorder="1" applyAlignment="1">
      <alignment horizontal="center" vertical="center"/>
      <protection/>
    </xf>
    <xf numFmtId="172" fontId="1" fillId="0" borderId="34" xfId="58" applyNumberFormat="1" applyFont="1" applyBorder="1" applyAlignment="1">
      <alignment horizontal="center" vertical="center"/>
      <protection/>
    </xf>
    <xf numFmtId="173" fontId="2" fillId="0" borderId="41" xfId="58" applyNumberFormat="1" applyFont="1" applyBorder="1" applyAlignment="1" applyProtection="1">
      <alignment horizontal="center" vertical="center"/>
      <protection/>
    </xf>
    <xf numFmtId="173" fontId="1" fillId="0" borderId="42" xfId="58" applyNumberFormat="1" applyFont="1" applyBorder="1" applyAlignment="1" applyProtection="1">
      <alignment horizontal="center" vertical="center"/>
      <protection/>
    </xf>
    <xf numFmtId="172" fontId="1" fillId="0" borderId="43" xfId="0" applyNumberFormat="1" applyFont="1" applyBorder="1" applyAlignment="1">
      <alignment horizontal="center"/>
    </xf>
    <xf numFmtId="172" fontId="1" fillId="0" borderId="44" xfId="0" applyNumberFormat="1" applyFont="1" applyBorder="1" applyAlignment="1">
      <alignment horizontal="center"/>
    </xf>
    <xf numFmtId="172" fontId="2" fillId="0" borderId="43" xfId="0" applyNumberFormat="1" applyFont="1" applyBorder="1" applyAlignment="1">
      <alignment horizontal="center"/>
    </xf>
    <xf numFmtId="172" fontId="2" fillId="0" borderId="45" xfId="0" applyNumberFormat="1" applyFont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172" fontId="2" fillId="0" borderId="48" xfId="0" applyNumberFormat="1" applyFont="1" applyBorder="1" applyAlignment="1">
      <alignment horizontal="center"/>
    </xf>
    <xf numFmtId="172" fontId="1" fillId="0" borderId="49" xfId="0" applyNumberFormat="1" applyFont="1" applyBorder="1" applyAlignment="1">
      <alignment horizontal="center"/>
    </xf>
    <xf numFmtId="172" fontId="1" fillId="0" borderId="50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172" fontId="1" fillId="0" borderId="52" xfId="0" applyNumberFormat="1" applyFont="1" applyBorder="1" applyAlignment="1">
      <alignment horizontal="center"/>
    </xf>
    <xf numFmtId="172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0" fontId="17" fillId="0" borderId="54" xfId="0" applyFont="1" applyBorder="1" applyAlignment="1">
      <alignment/>
    </xf>
    <xf numFmtId="172" fontId="2" fillId="0" borderId="55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174" fontId="2" fillId="0" borderId="41" xfId="0" applyNumberFormat="1" applyFont="1" applyBorder="1" applyAlignment="1" applyProtection="1">
      <alignment horizontal="center"/>
      <protection/>
    </xf>
    <xf numFmtId="174" fontId="1" fillId="0" borderId="41" xfId="0" applyNumberFormat="1" applyFont="1" applyBorder="1" applyAlignment="1">
      <alignment horizontal="left"/>
    </xf>
    <xf numFmtId="174" fontId="2" fillId="0" borderId="41" xfId="0" applyNumberFormat="1" applyFont="1" applyBorder="1" applyAlignment="1">
      <alignment horizontal="left" indent="2"/>
    </xf>
    <xf numFmtId="0" fontId="2" fillId="0" borderId="41" xfId="0" applyFont="1" applyBorder="1" applyAlignment="1">
      <alignment horizontal="left" indent="2"/>
    </xf>
    <xf numFmtId="0" fontId="2" fillId="0" borderId="57" xfId="0" applyFont="1" applyBorder="1" applyAlignment="1">
      <alignment/>
    </xf>
    <xf numFmtId="2" fontId="2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2" fontId="2" fillId="0" borderId="36" xfId="0" applyNumberFormat="1" applyFont="1" applyBorder="1" applyAlignment="1">
      <alignment/>
    </xf>
    <xf numFmtId="172" fontId="15" fillId="0" borderId="0" xfId="0" applyNumberFormat="1" applyFont="1" applyBorder="1" applyAlignment="1">
      <alignment horizontal="right"/>
    </xf>
    <xf numFmtId="172" fontId="12" fillId="0" borderId="30" xfId="0" applyNumberFormat="1" applyFont="1" applyBorder="1" applyAlignment="1">
      <alignment/>
    </xf>
    <xf numFmtId="172" fontId="12" fillId="0" borderId="28" xfId="0" applyNumberFormat="1" applyFont="1" applyBorder="1" applyAlignment="1">
      <alignment/>
    </xf>
    <xf numFmtId="172" fontId="12" fillId="0" borderId="29" xfId="0" applyNumberFormat="1" applyFont="1" applyBorder="1" applyAlignment="1">
      <alignment/>
    </xf>
    <xf numFmtId="172" fontId="12" fillId="0" borderId="31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1" fillId="0" borderId="41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left"/>
      <protection/>
    </xf>
    <xf numFmtId="0" fontId="2" fillId="0" borderId="41" xfId="0" applyFont="1" applyBorder="1" applyAlignment="1">
      <alignment/>
    </xf>
    <xf numFmtId="0" fontId="2" fillId="0" borderId="57" xfId="0" applyFont="1" applyBorder="1" applyAlignment="1" applyProtection="1">
      <alignment horizontal="left"/>
      <protection/>
    </xf>
    <xf numFmtId="172" fontId="2" fillId="0" borderId="6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174" fontId="1" fillId="0" borderId="62" xfId="0" applyNumberFormat="1" applyFont="1" applyBorder="1" applyAlignment="1" applyProtection="1" quotePrefix="1">
      <alignment horizontal="left"/>
      <protection/>
    </xf>
    <xf numFmtId="174" fontId="2" fillId="0" borderId="59" xfId="0" applyNumberFormat="1" applyFont="1" applyBorder="1" applyAlignment="1" applyProtection="1" quotePrefix="1">
      <alignment horizontal="left"/>
      <protection/>
    </xf>
    <xf numFmtId="174" fontId="2" fillId="0" borderId="60" xfId="0" applyNumberFormat="1" applyFont="1" applyBorder="1" applyAlignment="1" applyProtection="1">
      <alignment horizontal="left"/>
      <protection/>
    </xf>
    <xf numFmtId="174" fontId="1" fillId="0" borderId="41" xfId="0" applyNumberFormat="1" applyFont="1" applyBorder="1" applyAlignment="1" applyProtection="1" quotePrefix="1">
      <alignment horizontal="left"/>
      <protection/>
    </xf>
    <xf numFmtId="174" fontId="2" fillId="0" borderId="41" xfId="0" applyNumberFormat="1" applyFont="1" applyBorder="1" applyAlignment="1" applyProtection="1">
      <alignment horizontal="left"/>
      <protection/>
    </xf>
    <xf numFmtId="174" fontId="1" fillId="0" borderId="63" xfId="0" applyNumberFormat="1" applyFont="1" applyBorder="1" applyAlignment="1" applyProtection="1" quotePrefix="1">
      <alignment horizontal="left"/>
      <protection/>
    </xf>
    <xf numFmtId="174" fontId="2" fillId="0" borderId="57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64" xfId="0" applyFont="1" applyFill="1" applyBorder="1" applyAlignment="1">
      <alignment horizontal="center" vertical="center"/>
    </xf>
    <xf numFmtId="172" fontId="2" fillId="0" borderId="22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/>
    </xf>
    <xf numFmtId="0" fontId="11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 quotePrefix="1">
      <alignment horizontal="center"/>
    </xf>
    <xf numFmtId="172" fontId="16" fillId="0" borderId="66" xfId="0" applyNumberFormat="1" applyFont="1" applyBorder="1" applyAlignment="1">
      <alignment horizontal="center"/>
    </xf>
    <xf numFmtId="172" fontId="16" fillId="0" borderId="66" xfId="0" applyNumberFormat="1" applyFont="1" applyBorder="1" applyAlignment="1" quotePrefix="1">
      <alignment horizontal="center"/>
    </xf>
    <xf numFmtId="172" fontId="16" fillId="0" borderId="66" xfId="0" applyNumberFormat="1" applyFont="1" applyFill="1" applyBorder="1" applyAlignment="1">
      <alignment horizontal="right" vertical="center"/>
    </xf>
    <xf numFmtId="172" fontId="16" fillId="0" borderId="14" xfId="0" applyNumberFormat="1" applyFont="1" applyBorder="1" applyAlignment="1">
      <alignment horizontal="center"/>
    </xf>
    <xf numFmtId="172" fontId="16" fillId="0" borderId="66" xfId="0" applyNumberFormat="1" applyFont="1" applyBorder="1" applyAlignment="1" quotePrefix="1">
      <alignment horizontal="right"/>
    </xf>
    <xf numFmtId="172" fontId="16" fillId="0" borderId="66" xfId="0" applyNumberFormat="1" applyFont="1" applyBorder="1" applyAlignment="1">
      <alignment horizontal="right"/>
    </xf>
    <xf numFmtId="0" fontId="1" fillId="0" borderId="66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1" fillId="33" borderId="64" xfId="0" applyFont="1" applyFill="1" applyBorder="1" applyAlignment="1">
      <alignment horizontal="left" vertical="top" wrapText="1"/>
    </xf>
    <xf numFmtId="0" fontId="2" fillId="0" borderId="66" xfId="0" applyFont="1" applyBorder="1" applyAlignment="1">
      <alignment vertical="center"/>
    </xf>
    <xf numFmtId="0" fontId="22" fillId="0" borderId="0" xfId="0" applyFont="1" applyBorder="1" applyAlignment="1">
      <alignment/>
    </xf>
    <xf numFmtId="172" fontId="1" fillId="33" borderId="67" xfId="0" applyNumberFormat="1" applyFont="1" applyFill="1" applyBorder="1" applyAlignment="1">
      <alignment/>
    </xf>
    <xf numFmtId="1" fontId="1" fillId="33" borderId="67" xfId="0" applyNumberFormat="1" applyFont="1" applyFill="1" applyBorder="1" applyAlignment="1">
      <alignment/>
    </xf>
    <xf numFmtId="1" fontId="1" fillId="33" borderId="68" xfId="0" applyNumberFormat="1" applyFont="1" applyFill="1" applyBorder="1" applyAlignment="1">
      <alignment/>
    </xf>
    <xf numFmtId="172" fontId="1" fillId="33" borderId="69" xfId="0" applyNumberFormat="1" applyFont="1" applyFill="1" applyBorder="1" applyAlignment="1">
      <alignment/>
    </xf>
    <xf numFmtId="172" fontId="1" fillId="33" borderId="68" xfId="0" applyNumberFormat="1" applyFont="1" applyFill="1" applyBorder="1" applyAlignment="1">
      <alignment/>
    </xf>
    <xf numFmtId="172" fontId="1" fillId="33" borderId="28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72" fontId="1" fillId="33" borderId="31" xfId="0" applyNumberFormat="1" applyFont="1" applyFill="1" applyBorder="1" applyAlignment="1">
      <alignment/>
    </xf>
    <xf numFmtId="172" fontId="1" fillId="33" borderId="31" xfId="0" applyNumberFormat="1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172" fontId="1" fillId="33" borderId="29" xfId="0" applyNumberFormat="1" applyFont="1" applyFill="1" applyBorder="1" applyAlignment="1">
      <alignment/>
    </xf>
    <xf numFmtId="172" fontId="1" fillId="33" borderId="29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23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70" xfId="0" applyFont="1" applyBorder="1" applyAlignment="1">
      <alignment horizontal="left" indent="1"/>
    </xf>
    <xf numFmtId="2" fontId="1" fillId="0" borderId="66" xfId="0" applyNumberFormat="1" applyFont="1" applyBorder="1" applyAlignment="1" quotePrefix="1">
      <alignment horizontal="center" vertical="center"/>
    </xf>
    <xf numFmtId="172" fontId="1" fillId="0" borderId="15" xfId="0" applyNumberFormat="1" applyFont="1" applyBorder="1" applyAlignment="1">
      <alignment vertical="center"/>
    </xf>
    <xf numFmtId="172" fontId="1" fillId="0" borderId="14" xfId="0" applyNumberFormat="1" applyFont="1" applyBorder="1" applyAlignment="1" applyProtection="1">
      <alignment horizontal="center" vertical="center"/>
      <protection/>
    </xf>
    <xf numFmtId="172" fontId="1" fillId="0" borderId="71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indent="1"/>
    </xf>
    <xf numFmtId="2" fontId="1" fillId="0" borderId="56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72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72" xfId="0" applyNumberFormat="1" applyFont="1" applyBorder="1" applyAlignment="1" applyProtection="1">
      <alignment horizontal="center" vertical="center"/>
      <protection/>
    </xf>
    <xf numFmtId="2" fontId="2" fillId="0" borderId="56" xfId="0" applyNumberFormat="1" applyFont="1" applyBorder="1" applyAlignment="1" quotePrefix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/>
    </xf>
    <xf numFmtId="0" fontId="2" fillId="0" borderId="73" xfId="0" applyFont="1" applyBorder="1" applyAlignment="1">
      <alignment horizontal="left" indent="1"/>
    </xf>
    <xf numFmtId="2" fontId="2" fillId="0" borderId="64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2" fillId="0" borderId="74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>
      <alignment/>
    </xf>
    <xf numFmtId="2" fontId="2" fillId="0" borderId="75" xfId="0" applyNumberFormat="1" applyFont="1" applyBorder="1" applyAlignment="1">
      <alignment/>
    </xf>
    <xf numFmtId="2" fontId="2" fillId="0" borderId="76" xfId="0" applyNumberFormat="1" applyFont="1" applyBorder="1" applyAlignment="1">
      <alignment horizontal="center" vertical="center"/>
    </xf>
    <xf numFmtId="172" fontId="2" fillId="0" borderId="77" xfId="0" applyNumberFormat="1" applyFont="1" applyBorder="1" applyAlignment="1">
      <alignment vertical="center"/>
    </xf>
    <xf numFmtId="172" fontId="2" fillId="0" borderId="78" xfId="0" applyNumberFormat="1" applyFont="1" applyBorder="1" applyAlignment="1">
      <alignment vertical="center"/>
    </xf>
    <xf numFmtId="172" fontId="2" fillId="0" borderId="77" xfId="0" applyNumberFormat="1" applyFont="1" applyBorder="1" applyAlignment="1" applyProtection="1">
      <alignment horizontal="center" vertical="center"/>
      <protection/>
    </xf>
    <xf numFmtId="172" fontId="2" fillId="0" borderId="79" xfId="0" applyNumberFormat="1" applyFont="1" applyBorder="1" applyAlignment="1" applyProtection="1">
      <alignment horizontal="center" vertical="center"/>
      <protection/>
    </xf>
    <xf numFmtId="0" fontId="2" fillId="0" borderId="80" xfId="0" applyFont="1" applyBorder="1" applyAlignment="1">
      <alignment/>
    </xf>
    <xf numFmtId="2" fontId="2" fillId="0" borderId="66" xfId="0" applyNumberFormat="1" applyFont="1" applyBorder="1" applyAlignment="1" quotePrefix="1">
      <alignment horizontal="center" vertical="center"/>
    </xf>
    <xf numFmtId="172" fontId="2" fillId="0" borderId="14" xfId="0" applyNumberFormat="1" applyFont="1" applyBorder="1" applyAlignment="1">
      <alignment vertical="center"/>
    </xf>
    <xf numFmtId="172" fontId="2" fillId="0" borderId="15" xfId="0" applyNumberFormat="1" applyFont="1" applyBorder="1" applyAlignment="1">
      <alignment vertical="center"/>
    </xf>
    <xf numFmtId="172" fontId="2" fillId="0" borderId="14" xfId="0" applyNumberFormat="1" applyFont="1" applyBorder="1" applyAlignment="1" applyProtection="1">
      <alignment horizontal="center" vertical="center"/>
      <protection/>
    </xf>
    <xf numFmtId="172" fontId="2" fillId="0" borderId="71" xfId="0" applyNumberFormat="1" applyFont="1" applyBorder="1" applyAlignment="1" applyProtection="1">
      <alignment horizontal="center" vertical="center"/>
      <protection/>
    </xf>
    <xf numFmtId="2" fontId="2" fillId="0" borderId="64" xfId="0" applyNumberFormat="1" applyFont="1" applyBorder="1" applyAlignment="1" quotePrefix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2" fillId="0" borderId="73" xfId="0" applyNumberFormat="1" applyFont="1" applyBorder="1" applyAlignment="1" quotePrefix="1">
      <alignment horizontal="left"/>
    </xf>
    <xf numFmtId="2" fontId="2" fillId="0" borderId="81" xfId="0" applyNumberFormat="1" applyFont="1" applyBorder="1" applyAlignment="1">
      <alignment/>
    </xf>
    <xf numFmtId="2" fontId="2" fillId="0" borderId="82" xfId="0" applyNumberFormat="1" applyFont="1" applyBorder="1" applyAlignment="1">
      <alignment horizontal="center" vertical="center"/>
    </xf>
    <xf numFmtId="172" fontId="2" fillId="0" borderId="55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2" fontId="2" fillId="0" borderId="83" xfId="0" applyNumberFormat="1" applyFont="1" applyBorder="1" applyAlignment="1">
      <alignment/>
    </xf>
    <xf numFmtId="0" fontId="23" fillId="0" borderId="71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72" fontId="2" fillId="0" borderId="17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0" fontId="2" fillId="0" borderId="72" xfId="0" applyFont="1" applyBorder="1" applyAlignment="1">
      <alignment/>
    </xf>
    <xf numFmtId="172" fontId="2" fillId="0" borderId="84" xfId="0" applyNumberFormat="1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1" fillId="33" borderId="85" xfId="0" applyFont="1" applyFill="1" applyBorder="1" applyAlignment="1">
      <alignment horizontal="left" vertical="center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 applyProtection="1">
      <alignment horizontal="center" vertical="center"/>
      <protection/>
    </xf>
    <xf numFmtId="0" fontId="1" fillId="33" borderId="88" xfId="0" applyFont="1" applyFill="1" applyBorder="1" applyAlignment="1">
      <alignment vertical="center"/>
    </xf>
    <xf numFmtId="0" fontId="1" fillId="33" borderId="89" xfId="0" applyFont="1" applyFill="1" applyBorder="1" applyAlignment="1">
      <alignment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72" fontId="12" fillId="0" borderId="66" xfId="0" applyNumberFormat="1" applyFont="1" applyBorder="1" applyAlignment="1">
      <alignment horizontal="center" vertical="center"/>
    </xf>
    <xf numFmtId="2" fontId="12" fillId="0" borderId="66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24" fillId="0" borderId="66" xfId="0" applyNumberFormat="1" applyFont="1" applyBorder="1" applyAlignment="1">
      <alignment horizontal="center" vertical="center"/>
    </xf>
    <xf numFmtId="2" fontId="24" fillId="0" borderId="66" xfId="0" applyNumberFormat="1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2" fontId="12" fillId="0" borderId="66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24" fillId="33" borderId="64" xfId="0" applyFont="1" applyFill="1" applyBorder="1" applyAlignment="1">
      <alignment horizontal="center" vertical="center" wrapText="1"/>
    </xf>
    <xf numFmtId="0" fontId="24" fillId="33" borderId="66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6" fontId="24" fillId="33" borderId="66" xfId="0" applyNumberFormat="1" applyFont="1" applyFill="1" applyBorder="1" applyAlignment="1">
      <alignment horizontal="center" vertical="center" wrapText="1"/>
    </xf>
    <xf numFmtId="172" fontId="12" fillId="0" borderId="64" xfId="0" applyNumberFormat="1" applyFont="1" applyFill="1" applyBorder="1" applyAlignment="1">
      <alignment horizontal="right" vertical="center"/>
    </xf>
    <xf numFmtId="2" fontId="12" fillId="0" borderId="66" xfId="0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4" fillId="33" borderId="82" xfId="0" applyFont="1" applyFill="1" applyBorder="1" applyAlignment="1">
      <alignment horizontal="center" vertical="center"/>
    </xf>
    <xf numFmtId="0" fontId="24" fillId="33" borderId="65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33" borderId="56" xfId="0" applyFont="1" applyFill="1" applyBorder="1" applyAlignment="1">
      <alignment horizontal="center" vertical="center"/>
    </xf>
    <xf numFmtId="0" fontId="12" fillId="33" borderId="82" xfId="0" applyFont="1" applyFill="1" applyBorder="1" applyAlignment="1">
      <alignment/>
    </xf>
    <xf numFmtId="0" fontId="24" fillId="33" borderId="15" xfId="0" applyFont="1" applyFill="1" applyBorder="1" applyAlignment="1">
      <alignment horizontal="center"/>
    </xf>
    <xf numFmtId="0" fontId="24" fillId="33" borderId="66" xfId="0" applyFont="1" applyFill="1" applyBorder="1" applyAlignment="1">
      <alignment horizontal="center" vertical="center"/>
    </xf>
    <xf numFmtId="0" fontId="24" fillId="33" borderId="64" xfId="0" applyFont="1" applyFill="1" applyBorder="1" applyAlignment="1">
      <alignment horizontal="center" vertical="center"/>
    </xf>
    <xf numFmtId="2" fontId="12" fillId="0" borderId="66" xfId="0" applyNumberFormat="1" applyFont="1" applyBorder="1" applyAlignment="1">
      <alignment/>
    </xf>
    <xf numFmtId="0" fontId="1" fillId="0" borderId="30" xfId="0" applyFont="1" applyBorder="1" applyAlignment="1">
      <alignment vertical="center"/>
    </xf>
    <xf numFmtId="2" fontId="1" fillId="0" borderId="90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2" fontId="1" fillId="0" borderId="65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vertical="center"/>
    </xf>
    <xf numFmtId="172" fontId="1" fillId="0" borderId="24" xfId="0" applyNumberFormat="1" applyFont="1" applyBorder="1" applyAlignment="1">
      <alignment vertical="center"/>
    </xf>
    <xf numFmtId="172" fontId="2" fillId="0" borderId="30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2" fontId="25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indent="1"/>
    </xf>
    <xf numFmtId="0" fontId="2" fillId="0" borderId="28" xfId="0" applyFont="1" applyBorder="1" applyAlignment="1">
      <alignment horizontal="left" indent="2"/>
    </xf>
    <xf numFmtId="0" fontId="2" fillId="0" borderId="31" xfId="0" applyFont="1" applyBorder="1" applyAlignment="1">
      <alignment vertical="center"/>
    </xf>
    <xf numFmtId="2" fontId="2" fillId="0" borderId="91" xfId="0" applyNumberFormat="1" applyFont="1" applyBorder="1" applyAlignment="1">
      <alignment horizontal="center" vertical="center"/>
    </xf>
    <xf numFmtId="2" fontId="2" fillId="0" borderId="92" xfId="0" applyNumberFormat="1" applyFont="1" applyBorder="1" applyAlignment="1">
      <alignment horizontal="center" vertical="center"/>
    </xf>
    <xf numFmtId="2" fontId="2" fillId="0" borderId="93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vertical="center"/>
    </xf>
    <xf numFmtId="172" fontId="2" fillId="0" borderId="27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85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vertical="center"/>
    </xf>
    <xf numFmtId="0" fontId="1" fillId="33" borderId="95" xfId="0" applyFont="1" applyFill="1" applyBorder="1" applyAlignment="1">
      <alignment horizontal="center" vertical="center"/>
    </xf>
    <xf numFmtId="0" fontId="1" fillId="33" borderId="85" xfId="0" applyFont="1" applyFill="1" applyBorder="1" applyAlignment="1" quotePrefix="1">
      <alignment horizontal="center" vertical="center"/>
    </xf>
    <xf numFmtId="0" fontId="1" fillId="33" borderId="94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23" xfId="0" applyFont="1" applyFill="1" applyBorder="1" applyAlignment="1" quotePrefix="1">
      <alignment horizontal="center" vertical="center"/>
    </xf>
    <xf numFmtId="173" fontId="1" fillId="33" borderId="40" xfId="58" applyNumberFormat="1" applyFont="1" applyFill="1" applyBorder="1" applyAlignment="1" applyProtection="1">
      <alignment horizontal="center" vertical="center"/>
      <protection/>
    </xf>
    <xf numFmtId="173" fontId="1" fillId="33" borderId="23" xfId="58" applyNumberFormat="1" applyFont="1" applyFill="1" applyBorder="1" applyAlignment="1" applyProtection="1">
      <alignment horizontal="center" vertical="center"/>
      <protection/>
    </xf>
    <xf numFmtId="173" fontId="1" fillId="33" borderId="13" xfId="58" applyNumberFormat="1" applyFont="1" applyFill="1" applyBorder="1" applyAlignment="1" applyProtection="1">
      <alignment horizontal="center" vertical="center"/>
      <protection/>
    </xf>
    <xf numFmtId="173" fontId="1" fillId="33" borderId="10" xfId="58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72" fontId="2" fillId="0" borderId="0" xfId="58" applyNumberFormat="1" applyFont="1" applyBorder="1" applyAlignment="1">
      <alignment horizontal="center" vertical="center"/>
      <protection/>
    </xf>
    <xf numFmtId="172" fontId="2" fillId="0" borderId="28" xfId="58" applyNumberFormat="1" applyFont="1" applyBorder="1" applyAlignment="1">
      <alignment horizontal="center" vertical="center"/>
      <protection/>
    </xf>
    <xf numFmtId="172" fontId="2" fillId="0" borderId="22" xfId="58" applyNumberFormat="1" applyFont="1" applyBorder="1" applyAlignment="1">
      <alignment horizontal="center" vertical="center"/>
      <protection/>
    </xf>
    <xf numFmtId="173" fontId="2" fillId="0" borderId="0" xfId="58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97" xfId="0" applyFont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49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99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52" xfId="0" applyFont="1" applyFill="1" applyBorder="1" applyAlignment="1">
      <alignment horizontal="right"/>
    </xf>
    <xf numFmtId="0" fontId="1" fillId="0" borderId="10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53" xfId="0" applyFont="1" applyBorder="1" applyAlignment="1">
      <alignment horizontal="right"/>
    </xf>
    <xf numFmtId="0" fontId="2" fillId="0" borderId="101" xfId="0" applyFont="1" applyFill="1" applyBorder="1" applyAlignment="1">
      <alignment/>
    </xf>
    <xf numFmtId="172" fontId="1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33" borderId="9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4" fillId="33" borderId="66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172" fontId="24" fillId="0" borderId="82" xfId="0" applyNumberFormat="1" applyFont="1" applyBorder="1" applyAlignment="1" applyProtection="1">
      <alignment horizontal="right" vertical="center"/>
      <protection/>
    </xf>
    <xf numFmtId="172" fontId="24" fillId="0" borderId="82" xfId="0" applyNumberFormat="1" applyFont="1" applyBorder="1" applyAlignment="1" applyProtection="1">
      <alignment horizontal="center" vertical="center"/>
      <protection/>
    </xf>
    <xf numFmtId="172" fontId="12" fillId="0" borderId="56" xfId="0" applyNumberFormat="1" applyFont="1" applyBorder="1" applyAlignment="1" applyProtection="1">
      <alignment horizontal="right" vertical="center"/>
      <protection/>
    </xf>
    <xf numFmtId="172" fontId="12" fillId="0" borderId="56" xfId="0" applyNumberFormat="1" applyFont="1" applyBorder="1" applyAlignment="1" applyProtection="1" quotePrefix="1">
      <alignment horizontal="center" vertical="center"/>
      <protection/>
    </xf>
    <xf numFmtId="172" fontId="12" fillId="0" borderId="56" xfId="0" applyNumberFormat="1" applyFont="1" applyBorder="1" applyAlignment="1" applyProtection="1">
      <alignment horizontal="center" vertical="center"/>
      <protection/>
    </xf>
    <xf numFmtId="172" fontId="28" fillId="0" borderId="56" xfId="0" applyNumberFormat="1" applyFont="1" applyBorder="1" applyAlignment="1" applyProtection="1">
      <alignment horizontal="right" vertical="center"/>
      <protection/>
    </xf>
    <xf numFmtId="172" fontId="28" fillId="0" borderId="56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172" fontId="12" fillId="0" borderId="64" xfId="0" applyNumberFormat="1" applyFont="1" applyBorder="1" applyAlignment="1" applyProtection="1">
      <alignment horizontal="right" vertical="center"/>
      <protection/>
    </xf>
    <xf numFmtId="172" fontId="12" fillId="0" borderId="64" xfId="0" applyNumberFormat="1" applyFont="1" applyBorder="1" applyAlignment="1" applyProtection="1">
      <alignment horizontal="center" vertical="center"/>
      <protection/>
    </xf>
    <xf numFmtId="172" fontId="24" fillId="0" borderId="56" xfId="0" applyNumberFormat="1" applyFont="1" applyBorder="1" applyAlignment="1" applyProtection="1">
      <alignment horizontal="right" vertical="center"/>
      <protection/>
    </xf>
    <xf numFmtId="172" fontId="24" fillId="0" borderId="56" xfId="0" applyNumberFormat="1" applyFont="1" applyBorder="1" applyAlignment="1" applyProtection="1">
      <alignment horizontal="center" vertical="center"/>
      <protection/>
    </xf>
    <xf numFmtId="172" fontId="12" fillId="0" borderId="64" xfId="0" applyNumberFormat="1" applyFont="1" applyBorder="1" applyAlignment="1" applyProtection="1" quotePrefix="1">
      <alignment horizontal="center" vertical="center"/>
      <protection/>
    </xf>
    <xf numFmtId="172" fontId="24" fillId="0" borderId="66" xfId="0" applyNumberFormat="1" applyFont="1" applyBorder="1" applyAlignment="1" applyProtection="1">
      <alignment vertical="center"/>
      <protection/>
    </xf>
    <xf numFmtId="172" fontId="24" fillId="0" borderId="66" xfId="0" applyNumberFormat="1" applyFont="1" applyBorder="1" applyAlignment="1" applyProtection="1">
      <alignment horizontal="center" vertical="center"/>
      <protection/>
    </xf>
    <xf numFmtId="172" fontId="24" fillId="0" borderId="56" xfId="0" applyNumberFormat="1" applyFont="1" applyBorder="1" applyAlignment="1">
      <alignment horizontal="right" vertical="center"/>
    </xf>
    <xf numFmtId="172" fontId="24" fillId="0" borderId="56" xfId="0" applyNumberFormat="1" applyFont="1" applyBorder="1" applyAlignment="1">
      <alignment horizontal="center" vertical="center"/>
    </xf>
    <xf numFmtId="172" fontId="12" fillId="0" borderId="56" xfId="0" applyNumberFormat="1" applyFont="1" applyBorder="1" applyAlignment="1" applyProtection="1" quotePrefix="1">
      <alignment horizontal="right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vertical="center"/>
    </xf>
    <xf numFmtId="172" fontId="24" fillId="0" borderId="0" xfId="0" applyNumberFormat="1" applyFont="1" applyBorder="1" applyAlignment="1">
      <alignment/>
    </xf>
    <xf numFmtId="172" fontId="24" fillId="0" borderId="0" xfId="0" applyNumberFormat="1" applyFont="1" applyBorder="1" applyAlignment="1" quotePrefix="1">
      <alignment horizontal="center"/>
    </xf>
    <xf numFmtId="172" fontId="24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4" fillId="33" borderId="64" xfId="0" applyFont="1" applyFill="1" applyBorder="1" applyAlignment="1" applyProtection="1">
      <alignment horizontal="center"/>
      <protection locked="0"/>
    </xf>
    <xf numFmtId="174" fontId="24" fillId="0" borderId="56" xfId="0" applyNumberFormat="1" applyFont="1" applyBorder="1" applyAlignment="1" applyProtection="1">
      <alignment horizontal="right"/>
      <protection locked="0"/>
    </xf>
    <xf numFmtId="174" fontId="12" fillId="0" borderId="56" xfId="0" applyNumberFormat="1" applyFont="1" applyBorder="1" applyAlignment="1" applyProtection="1">
      <alignment horizontal="right"/>
      <protection locked="0"/>
    </xf>
    <xf numFmtId="174" fontId="12" fillId="0" borderId="56" xfId="0" applyNumberFormat="1" applyFont="1" applyBorder="1" applyAlignment="1">
      <alignment horizontal="right"/>
    </xf>
    <xf numFmtId="174" fontId="12" fillId="0" borderId="56" xfId="0" applyNumberFormat="1" applyFont="1" applyBorder="1" applyAlignment="1" applyProtection="1">
      <alignment horizontal="right"/>
      <protection/>
    </xf>
    <xf numFmtId="174" fontId="24" fillId="0" borderId="56" xfId="0" applyNumberFormat="1" applyFont="1" applyBorder="1" applyAlignment="1" applyProtection="1">
      <alignment horizontal="right"/>
      <protection/>
    </xf>
    <xf numFmtId="174" fontId="24" fillId="0" borderId="56" xfId="0" applyNumberFormat="1" applyFont="1" applyBorder="1" applyAlignment="1">
      <alignment horizontal="right"/>
    </xf>
    <xf numFmtId="174" fontId="28" fillId="0" borderId="56" xfId="0" applyNumberFormat="1" applyFont="1" applyBorder="1" applyAlignment="1" applyProtection="1">
      <alignment horizontal="right"/>
      <protection locked="0"/>
    </xf>
    <xf numFmtId="174" fontId="28" fillId="0" borderId="56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 horizontal="right"/>
    </xf>
    <xf numFmtId="0" fontId="1" fillId="33" borderId="6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33" borderId="66" xfId="0" applyFont="1" applyFill="1" applyBorder="1" applyAlignment="1" applyProtection="1">
      <alignment horizontal="right"/>
      <protection/>
    </xf>
    <xf numFmtId="0" fontId="1" fillId="33" borderId="102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3" xfId="0" applyFont="1" applyBorder="1" applyAlignment="1">
      <alignment/>
    </xf>
    <xf numFmtId="0" fontId="2" fillId="0" borderId="29" xfId="0" applyFont="1" applyBorder="1" applyAlignment="1">
      <alignment/>
    </xf>
    <xf numFmtId="0" fontId="1" fillId="33" borderId="9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2" fontId="16" fillId="0" borderId="28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/>
      <protection/>
    </xf>
    <xf numFmtId="2" fontId="16" fillId="0" borderId="22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left"/>
    </xf>
    <xf numFmtId="2" fontId="16" fillId="0" borderId="31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2" fontId="16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172" fontId="2" fillId="0" borderId="103" xfId="0" applyNumberFormat="1" applyFont="1" applyBorder="1" applyAlignment="1">
      <alignment/>
    </xf>
    <xf numFmtId="172" fontId="2" fillId="0" borderId="67" xfId="0" applyNumberFormat="1" applyFont="1" applyBorder="1" applyAlignment="1">
      <alignment/>
    </xf>
    <xf numFmtId="172" fontId="2" fillId="0" borderId="86" xfId="0" applyNumberFormat="1" applyFont="1" applyBorder="1" applyAlignment="1">
      <alignment/>
    </xf>
    <xf numFmtId="172" fontId="2" fillId="0" borderId="68" xfId="0" applyNumberFormat="1" applyFont="1" applyBorder="1" applyAlignment="1">
      <alignment/>
    </xf>
    <xf numFmtId="172" fontId="2" fillId="0" borderId="69" xfId="0" applyNumberFormat="1" applyFont="1" applyBorder="1" applyAlignment="1">
      <alignment/>
    </xf>
    <xf numFmtId="172" fontId="2" fillId="0" borderId="95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93" xfId="0" applyNumberFormat="1" applyFont="1" applyBorder="1" applyAlignment="1">
      <alignment/>
    </xf>
    <xf numFmtId="172" fontId="12" fillId="0" borderId="103" xfId="0" applyNumberFormat="1" applyFont="1" applyBorder="1" applyAlignment="1">
      <alignment/>
    </xf>
    <xf numFmtId="172" fontId="2" fillId="0" borderId="103" xfId="0" applyNumberFormat="1" applyFont="1" applyFill="1" applyBorder="1" applyAlignment="1">
      <alignment/>
    </xf>
    <xf numFmtId="172" fontId="2" fillId="0" borderId="55" xfId="0" applyNumberFormat="1" applyFont="1" applyFill="1" applyBorder="1" applyAlignment="1">
      <alignment/>
    </xf>
    <xf numFmtId="172" fontId="2" fillId="0" borderId="61" xfId="0" applyNumberFormat="1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11" fillId="33" borderId="37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172" fontId="16" fillId="0" borderId="102" xfId="0" applyNumberFormat="1" applyFont="1" applyBorder="1" applyAlignment="1">
      <alignment horizontal="center"/>
    </xf>
    <xf numFmtId="172" fontId="16" fillId="0" borderId="102" xfId="0" applyNumberFormat="1" applyFont="1" applyBorder="1" applyAlignment="1" quotePrefix="1">
      <alignment horizontal="center"/>
    </xf>
    <xf numFmtId="172" fontId="16" fillId="0" borderId="24" xfId="0" applyNumberFormat="1" applyFont="1" applyBorder="1" applyAlignment="1">
      <alignment horizontal="center"/>
    </xf>
    <xf numFmtId="172" fontId="16" fillId="0" borderId="104" xfId="0" applyNumberFormat="1" applyFont="1" applyBorder="1" applyAlignment="1" quotePrefix="1">
      <alignment horizontal="center"/>
    </xf>
    <xf numFmtId="172" fontId="16" fillId="0" borderId="35" xfId="0" applyNumberFormat="1" applyFont="1" applyBorder="1" applyAlignment="1" quotePrefix="1">
      <alignment horizontal="center"/>
    </xf>
    <xf numFmtId="0" fontId="1" fillId="33" borderId="9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/>
    </xf>
    <xf numFmtId="0" fontId="1" fillId="0" borderId="29" xfId="0" applyFont="1" applyFill="1" applyBorder="1" applyAlignment="1">
      <alignment horizontal="left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58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105" xfId="0" applyFont="1" applyFill="1" applyBorder="1" applyAlignment="1">
      <alignment horizontal="center" vertical="center"/>
    </xf>
    <xf numFmtId="172" fontId="12" fillId="0" borderId="102" xfId="0" applyNumberFormat="1" applyFont="1" applyBorder="1" applyAlignment="1">
      <alignment horizontal="center" vertical="center"/>
    </xf>
    <xf numFmtId="2" fontId="12" fillId="0" borderId="104" xfId="0" applyNumberFormat="1" applyFont="1" applyBorder="1" applyAlignment="1" quotePrefix="1">
      <alignment horizontal="center" vertical="center"/>
    </xf>
    <xf numFmtId="2" fontId="12" fillId="0" borderId="104" xfId="0" applyNumberFormat="1" applyFont="1" applyBorder="1" applyAlignment="1" quotePrefix="1">
      <alignment horizontal="center"/>
    </xf>
    <xf numFmtId="2" fontId="12" fillId="0" borderId="104" xfId="0" applyNumberFormat="1" applyFont="1" applyBorder="1" applyAlignment="1">
      <alignment/>
    </xf>
    <xf numFmtId="2" fontId="12" fillId="0" borderId="104" xfId="0" applyNumberFormat="1" applyFont="1" applyBorder="1" applyAlignment="1">
      <alignment horizontal="center"/>
    </xf>
    <xf numFmtId="172" fontId="12" fillId="0" borderId="104" xfId="0" applyNumberFormat="1" applyFont="1" applyBorder="1" applyAlignment="1" quotePrefix="1">
      <alignment horizontal="center" vertical="center"/>
    </xf>
    <xf numFmtId="172" fontId="12" fillId="0" borderId="35" xfId="0" applyNumberFormat="1" applyFont="1" applyBorder="1" applyAlignment="1" quotePrefix="1">
      <alignment horizontal="center"/>
    </xf>
    <xf numFmtId="0" fontId="24" fillId="33" borderId="6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2" fontId="12" fillId="0" borderId="15" xfId="0" applyNumberFormat="1" applyFont="1" applyBorder="1" applyAlignment="1">
      <alignment/>
    </xf>
    <xf numFmtId="2" fontId="12" fillId="0" borderId="36" xfId="0" applyNumberFormat="1" applyFont="1" applyFill="1" applyBorder="1" applyAlignment="1">
      <alignment horizontal="center"/>
    </xf>
    <xf numFmtId="0" fontId="12" fillId="33" borderId="106" xfId="0" applyFont="1" applyFill="1" applyBorder="1" applyAlignment="1">
      <alignment/>
    </xf>
    <xf numFmtId="0" fontId="12" fillId="33" borderId="58" xfId="0" applyFont="1" applyFill="1" applyBorder="1" applyAlignment="1">
      <alignment/>
    </xf>
    <xf numFmtId="0" fontId="24" fillId="33" borderId="107" xfId="0" applyFont="1" applyFill="1" applyBorder="1" applyAlignment="1">
      <alignment horizontal="center"/>
    </xf>
    <xf numFmtId="0" fontId="24" fillId="33" borderId="105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11" fillId="33" borderId="10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left" vertical="center" indent="1"/>
    </xf>
    <xf numFmtId="2" fontId="12" fillId="0" borderId="32" xfId="0" applyNumberFormat="1" applyFont="1" applyBorder="1" applyAlignment="1">
      <alignment/>
    </xf>
    <xf numFmtId="2" fontId="12" fillId="0" borderId="104" xfId="0" applyNumberFormat="1" applyFont="1" applyBorder="1" applyAlignment="1">
      <alignment horizontal="center" vertical="center"/>
    </xf>
    <xf numFmtId="2" fontId="12" fillId="0" borderId="104" xfId="0" applyNumberFormat="1" applyFont="1" applyBorder="1" applyAlignment="1">
      <alignment vertical="center"/>
    </xf>
    <xf numFmtId="172" fontId="2" fillId="0" borderId="35" xfId="0" applyNumberFormat="1" applyFont="1" applyBorder="1" applyAlignment="1">
      <alignment vertical="center"/>
    </xf>
    <xf numFmtId="0" fontId="8" fillId="33" borderId="6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72" fontId="2" fillId="0" borderId="36" xfId="0" applyNumberFormat="1" applyFont="1" applyBorder="1" applyAlignment="1">
      <alignment vertical="center"/>
    </xf>
    <xf numFmtId="0" fontId="11" fillId="33" borderId="90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172" fontId="12" fillId="0" borderId="90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vertical="center"/>
    </xf>
    <xf numFmtId="2" fontId="24" fillId="0" borderId="90" xfId="0" applyNumberFormat="1" applyFont="1" applyBorder="1" applyAlignment="1">
      <alignment horizontal="center"/>
    </xf>
    <xf numFmtId="0" fontId="1" fillId="0" borderId="102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0" fontId="24" fillId="33" borderId="102" xfId="0" applyFont="1" applyFill="1" applyBorder="1" applyAlignment="1">
      <alignment horizontal="center" vertical="center" wrapText="1"/>
    </xf>
    <xf numFmtId="172" fontId="12" fillId="0" borderId="92" xfId="0" applyNumberFormat="1" applyFont="1" applyFill="1" applyBorder="1" applyAlignment="1">
      <alignment horizontal="right" vertical="center"/>
    </xf>
    <xf numFmtId="0" fontId="24" fillId="0" borderId="30" xfId="0" applyFont="1" applyBorder="1" applyAlignment="1">
      <alignment horizontal="left" vertical="center"/>
    </xf>
    <xf numFmtId="0" fontId="24" fillId="3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Continuous"/>
    </xf>
    <xf numFmtId="2" fontId="32" fillId="0" borderId="90" xfId="0" applyNumberFormat="1" applyFont="1" applyBorder="1" applyAlignment="1">
      <alignment horizontal="center" vertical="center"/>
    </xf>
    <xf numFmtId="2" fontId="32" fillId="0" borderId="37" xfId="0" applyNumberFormat="1" applyFont="1" applyBorder="1" applyAlignment="1">
      <alignment horizontal="center" vertical="center"/>
    </xf>
    <xf numFmtId="2" fontId="33" fillId="0" borderId="37" xfId="0" applyNumberFormat="1" applyFont="1" applyBorder="1" applyAlignment="1">
      <alignment horizontal="center" vertical="center"/>
    </xf>
    <xf numFmtId="172" fontId="9" fillId="0" borderId="54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1" fillId="0" borderId="65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2" fillId="0" borderId="54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1" fillId="0" borderId="65" xfId="0" applyNumberFormat="1" applyFont="1" applyBorder="1" applyAlignment="1">
      <alignment vertical="center"/>
    </xf>
    <xf numFmtId="172" fontId="2" fillId="0" borderId="54" xfId="0" applyNumberFormat="1" applyFont="1" applyBorder="1" applyAlignment="1">
      <alignment vertical="center"/>
    </xf>
    <xf numFmtId="172" fontId="2" fillId="0" borderId="93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2" fontId="9" fillId="0" borderId="56" xfId="0" applyNumberFormat="1" applyFont="1" applyBorder="1" applyAlignment="1">
      <alignment horizontal="right" vertical="center"/>
    </xf>
    <xf numFmtId="2" fontId="1" fillId="0" borderId="66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1" fillId="0" borderId="66" xfId="0" applyNumberFormat="1" applyFont="1" applyBorder="1" applyAlignment="1">
      <alignment vertical="center"/>
    </xf>
    <xf numFmtId="2" fontId="2" fillId="0" borderId="56" xfId="0" applyNumberFormat="1" applyFont="1" applyBorder="1" applyAlignment="1">
      <alignment vertical="center"/>
    </xf>
    <xf numFmtId="2" fontId="2" fillId="0" borderId="92" xfId="0" applyNumberFormat="1" applyFont="1" applyBorder="1" applyAlignment="1">
      <alignment vertical="center"/>
    </xf>
    <xf numFmtId="173" fontId="1" fillId="33" borderId="90" xfId="58" applyNumberFormat="1" applyFont="1" applyFill="1" applyBorder="1" applyAlignment="1" applyProtection="1">
      <alignment horizontal="center" vertical="center"/>
      <protection/>
    </xf>
    <xf numFmtId="172" fontId="2" fillId="0" borderId="37" xfId="58" applyNumberFormat="1" applyFont="1" applyBorder="1" applyAlignment="1">
      <alignment horizontal="center"/>
      <protection/>
    </xf>
    <xf numFmtId="173" fontId="1" fillId="33" borderId="29" xfId="58" applyNumberFormat="1" applyFont="1" applyFill="1" applyBorder="1" applyAlignment="1" applyProtection="1">
      <alignment horizontal="center" vertical="center"/>
      <protection/>
    </xf>
    <xf numFmtId="173" fontId="1" fillId="33" borderId="102" xfId="58" applyNumberFormat="1" applyFont="1" applyFill="1" applyBorder="1" applyAlignment="1" applyProtection="1">
      <alignment horizontal="center" vertical="center"/>
      <protection/>
    </xf>
    <xf numFmtId="172" fontId="2" fillId="0" borderId="107" xfId="58" applyNumberFormat="1" applyFont="1" applyBorder="1" applyAlignment="1">
      <alignment horizontal="center" vertical="center"/>
      <protection/>
    </xf>
    <xf numFmtId="172" fontId="1" fillId="0" borderId="33" xfId="58" applyNumberFormat="1" applyFont="1" applyBorder="1" applyAlignment="1">
      <alignment horizontal="center" vertical="center"/>
      <protection/>
    </xf>
    <xf numFmtId="0" fontId="1" fillId="33" borderId="6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08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109" xfId="0" applyNumberFormat="1" applyFont="1" applyBorder="1" applyAlignment="1">
      <alignment horizontal="center"/>
    </xf>
    <xf numFmtId="172" fontId="1" fillId="0" borderId="110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172" fontId="1" fillId="0" borderId="112" xfId="0" applyNumberFormat="1" applyFont="1" applyBorder="1" applyAlignment="1">
      <alignment horizontal="center"/>
    </xf>
    <xf numFmtId="172" fontId="1" fillId="0" borderId="113" xfId="0" applyNumberFormat="1" applyFont="1" applyBorder="1" applyAlignment="1">
      <alignment horizontal="center"/>
    </xf>
    <xf numFmtId="172" fontId="2" fillId="0" borderId="112" xfId="0" applyNumberFormat="1" applyFont="1" applyBorder="1" applyAlignment="1">
      <alignment horizontal="center"/>
    </xf>
    <xf numFmtId="172" fontId="2" fillId="0" borderId="114" xfId="0" applyNumberFormat="1" applyFont="1" applyBorder="1" applyAlignment="1">
      <alignment horizontal="center"/>
    </xf>
    <xf numFmtId="172" fontId="1" fillId="0" borderId="115" xfId="0" applyNumberFormat="1" applyFont="1" applyBorder="1" applyAlignment="1">
      <alignment horizontal="center"/>
    </xf>
    <xf numFmtId="172" fontId="2" fillId="0" borderId="116" xfId="0" applyNumberFormat="1" applyFont="1" applyBorder="1" applyAlignment="1">
      <alignment horizontal="center"/>
    </xf>
    <xf numFmtId="0" fontId="24" fillId="33" borderId="102" xfId="0" applyFont="1" applyFill="1" applyBorder="1" applyAlignment="1">
      <alignment horizontal="center"/>
    </xf>
    <xf numFmtId="172" fontId="24" fillId="0" borderId="58" xfId="0" applyNumberFormat="1" applyFont="1" applyBorder="1" applyAlignment="1" applyProtection="1">
      <alignment horizontal="center" vertical="center"/>
      <protection/>
    </xf>
    <xf numFmtId="172" fontId="12" fillId="0" borderId="107" xfId="0" applyNumberFormat="1" applyFont="1" applyBorder="1" applyAlignment="1" applyProtection="1">
      <alignment horizontal="center" vertical="center"/>
      <protection/>
    </xf>
    <xf numFmtId="172" fontId="28" fillId="0" borderId="107" xfId="0" applyNumberFormat="1" applyFont="1" applyBorder="1" applyAlignment="1" applyProtection="1">
      <alignment horizontal="center" vertical="center"/>
      <protection/>
    </xf>
    <xf numFmtId="172" fontId="12" fillId="0" borderId="107" xfId="0" applyNumberFormat="1" applyFont="1" applyBorder="1" applyAlignment="1" applyProtection="1" quotePrefix="1">
      <alignment horizontal="center" vertical="center"/>
      <protection/>
    </xf>
    <xf numFmtId="172" fontId="12" fillId="0" borderId="105" xfId="0" applyNumberFormat="1" applyFont="1" applyBorder="1" applyAlignment="1" applyProtection="1">
      <alignment horizontal="center" vertical="center"/>
      <protection/>
    </xf>
    <xf numFmtId="172" fontId="24" fillId="0" borderId="107" xfId="0" applyNumberFormat="1" applyFont="1" applyBorder="1" applyAlignment="1" applyProtection="1">
      <alignment horizontal="center" vertical="center"/>
      <protection/>
    </xf>
    <xf numFmtId="172" fontId="24" fillId="0" borderId="102" xfId="0" applyNumberFormat="1" applyFont="1" applyBorder="1" applyAlignment="1" applyProtection="1">
      <alignment horizontal="center" vertical="center"/>
      <protection/>
    </xf>
    <xf numFmtId="172" fontId="24" fillId="0" borderId="107" xfId="0" applyNumberFormat="1" applyFont="1" applyBorder="1" applyAlignment="1">
      <alignment horizontal="center" vertical="center"/>
    </xf>
    <xf numFmtId="172" fontId="12" fillId="0" borderId="92" xfId="0" applyNumberFormat="1" applyFont="1" applyBorder="1" applyAlignment="1" applyProtection="1">
      <alignment horizontal="right" vertical="center"/>
      <protection/>
    </xf>
    <xf numFmtId="172" fontId="12" fillId="0" borderId="92" xfId="0" applyNumberFormat="1" applyFont="1" applyBorder="1" applyAlignment="1" applyProtection="1">
      <alignment horizontal="center" vertical="center"/>
      <protection/>
    </xf>
    <xf numFmtId="172" fontId="12" fillId="0" borderId="117" xfId="0" applyNumberFormat="1" applyFont="1" applyBorder="1" applyAlignment="1" applyProtection="1">
      <alignment horizontal="center" vertical="center"/>
      <protection/>
    </xf>
    <xf numFmtId="0" fontId="24" fillId="33" borderId="67" xfId="0" applyFont="1" applyFill="1" applyBorder="1" applyAlignment="1">
      <alignment/>
    </xf>
    <xf numFmtId="0" fontId="24" fillId="33" borderId="29" xfId="0" applyFont="1" applyFill="1" applyBorder="1" applyAlignment="1" applyProtection="1">
      <alignment horizontal="center"/>
      <protection/>
    </xf>
    <xf numFmtId="0" fontId="24" fillId="0" borderId="28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28" fillId="0" borderId="28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24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24" fillId="33" borderId="90" xfId="0" applyFont="1" applyFill="1" applyBorder="1" applyAlignment="1">
      <alignment horizontal="center"/>
    </xf>
    <xf numFmtId="172" fontId="24" fillId="0" borderId="106" xfId="0" applyNumberFormat="1" applyFont="1" applyBorder="1" applyAlignment="1" applyProtection="1">
      <alignment horizontal="right" vertical="center"/>
      <protection/>
    </xf>
    <xf numFmtId="172" fontId="24" fillId="0" borderId="58" xfId="0" applyNumberFormat="1" applyFont="1" applyBorder="1" applyAlignment="1" applyProtection="1">
      <alignment horizontal="right" vertical="center"/>
      <protection/>
    </xf>
    <xf numFmtId="172" fontId="12" fillId="0" borderId="37" xfId="0" applyNumberFormat="1" applyFont="1" applyBorder="1" applyAlignment="1" applyProtection="1">
      <alignment horizontal="right" vertical="center"/>
      <protection/>
    </xf>
    <xf numFmtId="172" fontId="12" fillId="0" borderId="107" xfId="0" applyNumberFormat="1" applyFont="1" applyBorder="1" applyAlignment="1" applyProtection="1">
      <alignment horizontal="right" vertical="center"/>
      <protection/>
    </xf>
    <xf numFmtId="172" fontId="28" fillId="0" borderId="37" xfId="0" applyNumberFormat="1" applyFont="1" applyBorder="1" applyAlignment="1" applyProtection="1">
      <alignment horizontal="right" vertical="center"/>
      <protection/>
    </xf>
    <xf numFmtId="172" fontId="28" fillId="0" borderId="107" xfId="0" applyNumberFormat="1" applyFont="1" applyBorder="1" applyAlignment="1" applyProtection="1">
      <alignment horizontal="right" vertical="center"/>
      <protection/>
    </xf>
    <xf numFmtId="172" fontId="12" fillId="0" borderId="40" xfId="0" applyNumberFormat="1" applyFont="1" applyBorder="1" applyAlignment="1" applyProtection="1">
      <alignment horizontal="right" vertical="center"/>
      <protection/>
    </xf>
    <xf numFmtId="172" fontId="12" fillId="0" borderId="105" xfId="0" applyNumberFormat="1" applyFont="1" applyBorder="1" applyAlignment="1" applyProtection="1">
      <alignment horizontal="right" vertical="center"/>
      <protection/>
    </xf>
    <xf numFmtId="172" fontId="24" fillId="0" borderId="37" xfId="0" applyNumberFormat="1" applyFont="1" applyBorder="1" applyAlignment="1" applyProtection="1">
      <alignment horizontal="right" vertical="center"/>
      <protection/>
    </xf>
    <xf numFmtId="172" fontId="24" fillId="0" borderId="107" xfId="0" applyNumberFormat="1" applyFont="1" applyBorder="1" applyAlignment="1" applyProtection="1">
      <alignment horizontal="right" vertical="center"/>
      <protection/>
    </xf>
    <xf numFmtId="172" fontId="12" fillId="0" borderId="40" xfId="0" applyNumberFormat="1" applyFont="1" applyBorder="1" applyAlignment="1" applyProtection="1" quotePrefix="1">
      <alignment horizontal="right" vertical="center"/>
      <protection/>
    </xf>
    <xf numFmtId="172" fontId="24" fillId="0" borderId="90" xfId="0" applyNumberFormat="1" applyFont="1" applyBorder="1" applyAlignment="1" applyProtection="1">
      <alignment vertical="center"/>
      <protection/>
    </xf>
    <xf numFmtId="172" fontId="24" fillId="0" borderId="102" xfId="0" applyNumberFormat="1" applyFont="1" applyBorder="1" applyAlignment="1" applyProtection="1">
      <alignment vertical="center"/>
      <protection/>
    </xf>
    <xf numFmtId="172" fontId="24" fillId="0" borderId="37" xfId="0" applyNumberFormat="1" applyFont="1" applyBorder="1" applyAlignment="1">
      <alignment horizontal="right" vertical="center"/>
    </xf>
    <xf numFmtId="172" fontId="24" fillId="0" borderId="107" xfId="0" applyNumberFormat="1" applyFont="1" applyBorder="1" applyAlignment="1">
      <alignment horizontal="right" vertical="center"/>
    </xf>
    <xf numFmtId="172" fontId="12" fillId="0" borderId="107" xfId="0" applyNumberFormat="1" applyFont="1" applyBorder="1" applyAlignment="1" applyProtection="1" quotePrefix="1">
      <alignment horizontal="right" vertical="center"/>
      <protection/>
    </xf>
    <xf numFmtId="172" fontId="12" fillId="0" borderId="91" xfId="0" applyNumberFormat="1" applyFont="1" applyBorder="1" applyAlignment="1" applyProtection="1">
      <alignment horizontal="right" vertical="center"/>
      <protection/>
    </xf>
    <xf numFmtId="172" fontId="12" fillId="0" borderId="117" xfId="0" applyNumberFormat="1" applyFont="1" applyBorder="1" applyAlignment="1" applyProtection="1">
      <alignment horizontal="right" vertical="center"/>
      <protection/>
    </xf>
    <xf numFmtId="1" fontId="24" fillId="0" borderId="37" xfId="0" applyNumberFormat="1" applyFont="1" applyBorder="1" applyAlignment="1" applyProtection="1">
      <alignment horizontal="center"/>
      <protection locked="0"/>
    </xf>
    <xf numFmtId="174" fontId="24" fillId="0" borderId="107" xfId="0" applyNumberFormat="1" applyFont="1" applyBorder="1" applyAlignment="1" applyProtection="1">
      <alignment horizontal="right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174" fontId="12" fillId="0" borderId="107" xfId="0" applyNumberFormat="1" applyFont="1" applyBorder="1" applyAlignment="1" applyProtection="1">
      <alignment horizontal="right"/>
      <protection locked="0"/>
    </xf>
    <xf numFmtId="1" fontId="28" fillId="0" borderId="37" xfId="0" applyNumberFormat="1" applyFont="1" applyBorder="1" applyAlignment="1" applyProtection="1">
      <alignment horizontal="center"/>
      <protection locked="0"/>
    </xf>
    <xf numFmtId="174" fontId="12" fillId="0" borderId="107" xfId="0" applyNumberFormat="1" applyFont="1" applyBorder="1" applyAlignment="1">
      <alignment horizontal="right"/>
    </xf>
    <xf numFmtId="174" fontId="12" fillId="0" borderId="107" xfId="0" applyNumberFormat="1" applyFont="1" applyBorder="1" applyAlignment="1" applyProtection="1">
      <alignment horizontal="right"/>
      <protection/>
    </xf>
    <xf numFmtId="174" fontId="24" fillId="0" borderId="107" xfId="0" applyNumberFormat="1" applyFont="1" applyBorder="1" applyAlignment="1" applyProtection="1">
      <alignment horizontal="right"/>
      <protection/>
    </xf>
    <xf numFmtId="174" fontId="24" fillId="0" borderId="107" xfId="0" applyNumberFormat="1" applyFont="1" applyBorder="1" applyAlignment="1">
      <alignment horizontal="right"/>
    </xf>
    <xf numFmtId="1" fontId="12" fillId="0" borderId="37" xfId="0" applyNumberFormat="1" applyFont="1" applyBorder="1" applyAlignment="1" applyProtection="1">
      <alignment/>
      <protection locked="0"/>
    </xf>
    <xf numFmtId="174" fontId="28" fillId="0" borderId="107" xfId="0" applyNumberFormat="1" applyFont="1" applyBorder="1" applyAlignment="1" applyProtection="1">
      <alignment horizontal="right"/>
      <protection locked="0"/>
    </xf>
    <xf numFmtId="1" fontId="28" fillId="0" borderId="37" xfId="0" applyNumberFormat="1" applyFont="1" applyBorder="1" applyAlignment="1" applyProtection="1">
      <alignment/>
      <protection locked="0"/>
    </xf>
    <xf numFmtId="174" fontId="28" fillId="0" borderId="107" xfId="0" applyNumberFormat="1" applyFont="1" applyBorder="1" applyAlignment="1" applyProtection="1">
      <alignment horizontal="right"/>
      <protection/>
    </xf>
    <xf numFmtId="1" fontId="28" fillId="0" borderId="91" xfId="0" applyNumberFormat="1" applyFont="1" applyBorder="1" applyAlignment="1" applyProtection="1">
      <alignment/>
      <protection locked="0"/>
    </xf>
    <xf numFmtId="174" fontId="12" fillId="0" borderId="92" xfId="0" applyNumberFormat="1" applyFont="1" applyBorder="1" applyAlignment="1">
      <alignment horizontal="right"/>
    </xf>
    <xf numFmtId="174" fontId="12" fillId="0" borderId="117" xfId="0" applyNumberFormat="1" applyFont="1" applyBorder="1" applyAlignment="1">
      <alignment horizontal="right"/>
    </xf>
    <xf numFmtId="0" fontId="24" fillId="0" borderId="54" xfId="0" applyFont="1" applyBorder="1" applyAlignment="1" applyProtection="1">
      <alignment horizontal="left"/>
      <protection locked="0"/>
    </xf>
    <xf numFmtId="0" fontId="12" fillId="0" borderId="54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93" xfId="0" applyFont="1" applyBorder="1" applyAlignment="1" applyProtection="1">
      <alignment horizontal="left"/>
      <protection locked="0"/>
    </xf>
    <xf numFmtId="0" fontId="24" fillId="33" borderId="40" xfId="0" applyFont="1" applyFill="1" applyBorder="1" applyAlignment="1" applyProtection="1">
      <alignment horizontal="center"/>
      <protection locked="0"/>
    </xf>
    <xf numFmtId="174" fontId="24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>
      <alignment horizontal="right"/>
    </xf>
    <xf numFmtId="174" fontId="12" fillId="0" borderId="37" xfId="0" applyNumberFormat="1" applyFont="1" applyBorder="1" applyAlignment="1" applyProtection="1">
      <alignment horizontal="right"/>
      <protection/>
    </xf>
    <xf numFmtId="174" fontId="24" fillId="0" borderId="37" xfId="0" applyNumberFormat="1" applyFont="1" applyBorder="1" applyAlignment="1" applyProtection="1">
      <alignment horizontal="right"/>
      <protection/>
    </xf>
    <xf numFmtId="174" fontId="24" fillId="0" borderId="37" xfId="0" applyNumberFormat="1" applyFont="1" applyBorder="1" applyAlignment="1">
      <alignment horizontal="right"/>
    </xf>
    <xf numFmtId="174" fontId="28" fillId="0" borderId="37" xfId="0" applyNumberFormat="1" applyFont="1" applyBorder="1" applyAlignment="1" applyProtection="1">
      <alignment horizontal="right"/>
      <protection locked="0"/>
    </xf>
    <xf numFmtId="174" fontId="28" fillId="0" borderId="37" xfId="0" applyNumberFormat="1" applyFont="1" applyBorder="1" applyAlignment="1" applyProtection="1">
      <alignment horizontal="right"/>
      <protection/>
    </xf>
    <xf numFmtId="174" fontId="12" fillId="0" borderId="91" xfId="0" applyNumberFormat="1" applyFont="1" applyBorder="1" applyAlignment="1">
      <alignment horizontal="right"/>
    </xf>
    <xf numFmtId="0" fontId="24" fillId="33" borderId="13" xfId="0" applyFont="1" applyFill="1" applyBorder="1" applyAlignment="1">
      <alignment horizontal="center"/>
    </xf>
    <xf numFmtId="174" fontId="24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>
      <alignment horizontal="right"/>
    </xf>
    <xf numFmtId="174" fontId="12" fillId="0" borderId="12" xfId="0" applyNumberFormat="1" applyFont="1" applyBorder="1" applyAlignment="1" applyProtection="1">
      <alignment horizontal="right"/>
      <protection/>
    </xf>
    <xf numFmtId="174" fontId="24" fillId="0" borderId="12" xfId="0" applyNumberFormat="1" applyFont="1" applyBorder="1" applyAlignment="1" applyProtection="1">
      <alignment horizontal="right"/>
      <protection/>
    </xf>
    <xf numFmtId="174" fontId="24" fillId="0" borderId="12" xfId="0" applyNumberFormat="1" applyFont="1" applyBorder="1" applyAlignment="1">
      <alignment horizontal="right"/>
    </xf>
    <xf numFmtId="174" fontId="28" fillId="0" borderId="12" xfId="0" applyNumberFormat="1" applyFont="1" applyBorder="1" applyAlignment="1" applyProtection="1">
      <alignment horizontal="right"/>
      <protection locked="0"/>
    </xf>
    <xf numFmtId="174" fontId="28" fillId="0" borderId="12" xfId="0" applyNumberFormat="1" applyFont="1" applyBorder="1" applyAlignment="1" applyProtection="1">
      <alignment horizontal="right"/>
      <protection/>
    </xf>
    <xf numFmtId="174" fontId="12" fillId="0" borderId="26" xfId="0" applyNumberFormat="1" applyFont="1" applyBorder="1" applyAlignment="1">
      <alignment horizontal="right"/>
    </xf>
    <xf numFmtId="0" fontId="24" fillId="33" borderId="105" xfId="0" applyFont="1" applyFill="1" applyBorder="1" applyAlignment="1" applyProtection="1">
      <alignment horizontal="center"/>
      <protection locked="0"/>
    </xf>
    <xf numFmtId="174" fontId="10" fillId="0" borderId="58" xfId="0" applyNumberFormat="1" applyFont="1" applyBorder="1" applyAlignment="1" applyProtection="1">
      <alignment horizontal="right"/>
      <protection locked="0"/>
    </xf>
    <xf numFmtId="174" fontId="13" fillId="0" borderId="107" xfId="0" applyNumberFormat="1" applyFont="1" applyBorder="1" applyAlignment="1" applyProtection="1">
      <alignment horizontal="right"/>
      <protection locked="0"/>
    </xf>
    <xf numFmtId="174" fontId="13" fillId="0" borderId="107" xfId="0" applyNumberFormat="1" applyFont="1" applyBorder="1" applyAlignment="1">
      <alignment horizontal="right"/>
    </xf>
    <xf numFmtId="174" fontId="10" fillId="0" borderId="107" xfId="0" applyNumberFormat="1" applyFont="1" applyBorder="1" applyAlignment="1" applyProtection="1">
      <alignment horizontal="right"/>
      <protection locked="0"/>
    </xf>
    <xf numFmtId="174" fontId="13" fillId="0" borderId="107" xfId="0" applyNumberFormat="1" applyFont="1" applyBorder="1" applyAlignment="1" applyProtection="1">
      <alignment horizontal="right"/>
      <protection/>
    </xf>
    <xf numFmtId="174" fontId="10" fillId="0" borderId="107" xfId="0" applyNumberFormat="1" applyFont="1" applyBorder="1" applyAlignment="1" applyProtection="1">
      <alignment horizontal="right"/>
      <protection/>
    </xf>
    <xf numFmtId="174" fontId="10" fillId="0" borderId="107" xfId="0" applyNumberFormat="1" applyFont="1" applyBorder="1" applyAlignment="1">
      <alignment horizontal="right"/>
    </xf>
    <xf numFmtId="174" fontId="14" fillId="0" borderId="107" xfId="0" applyNumberFormat="1" applyFont="1" applyBorder="1" applyAlignment="1" applyProtection="1">
      <alignment horizontal="right"/>
      <protection/>
    </xf>
    <xf numFmtId="0" fontId="1" fillId="33" borderId="68" xfId="0" applyFont="1" applyFill="1" applyBorder="1" applyAlignment="1">
      <alignment/>
    </xf>
    <xf numFmtId="0" fontId="1" fillId="33" borderId="6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3" fillId="33" borderId="67" xfId="0" applyFont="1" applyFill="1" applyBorder="1" applyAlignment="1">
      <alignment/>
    </xf>
    <xf numFmtId="0" fontId="1" fillId="33" borderId="69" xfId="0" applyFont="1" applyFill="1" applyBorder="1" applyAlignment="1" quotePrefix="1">
      <alignment horizontal="centerContinuous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 quotePrefix="1">
      <alignment horizontal="centerContinuous"/>
    </xf>
    <xf numFmtId="0" fontId="1" fillId="0" borderId="28" xfId="0" applyFont="1" applyBorder="1" applyAlignment="1">
      <alignment/>
    </xf>
    <xf numFmtId="0" fontId="1" fillId="0" borderId="10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3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1" fillId="0" borderId="31" xfId="0" applyFont="1" applyBorder="1" applyAlignment="1" quotePrefix="1">
      <alignment horizontal="left"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55" xfId="0" applyFont="1" applyFill="1" applyBorder="1" applyAlignment="1">
      <alignment/>
    </xf>
    <xf numFmtId="0" fontId="1" fillId="33" borderId="68" xfId="0" applyFont="1" applyFill="1" applyBorder="1" applyAlignment="1" quotePrefix="1">
      <alignment horizontal="centerContinuous"/>
    </xf>
    <xf numFmtId="0" fontId="1" fillId="33" borderId="10" xfId="0" applyFont="1" applyFill="1" applyBorder="1" applyAlignment="1" quotePrefix="1">
      <alignment horizontal="centerContinuous"/>
    </xf>
    <xf numFmtId="0" fontId="1" fillId="33" borderId="118" xfId="0" applyFont="1" applyFill="1" applyBorder="1" applyAlignment="1">
      <alignment/>
    </xf>
    <xf numFmtId="0" fontId="1" fillId="33" borderId="119" xfId="0" applyFont="1" applyFill="1" applyBorder="1" applyAlignment="1">
      <alignment/>
    </xf>
    <xf numFmtId="0" fontId="1" fillId="33" borderId="120" xfId="0" applyFont="1" applyFill="1" applyBorder="1" applyAlignment="1">
      <alignment/>
    </xf>
    <xf numFmtId="0" fontId="1" fillId="33" borderId="49" xfId="0" applyFont="1" applyFill="1" applyBorder="1" applyAlignment="1" quotePrefix="1">
      <alignment horizontal="center"/>
    </xf>
    <xf numFmtId="0" fontId="1" fillId="33" borderId="18" xfId="0" applyFont="1" applyFill="1" applyBorder="1" applyAlignment="1" quotePrefix="1">
      <alignment horizontal="center"/>
    </xf>
    <xf numFmtId="0" fontId="1" fillId="33" borderId="43" xfId="0" applyFont="1" applyFill="1" applyBorder="1" applyAlignment="1" quotePrefix="1">
      <alignment horizontal="center"/>
    </xf>
    <xf numFmtId="0" fontId="2" fillId="0" borderId="97" xfId="0" applyFont="1" applyBorder="1" applyAlignment="1">
      <alignment/>
    </xf>
    <xf numFmtId="0" fontId="2" fillId="0" borderId="121" xfId="0" applyFont="1" applyBorder="1" applyAlignment="1">
      <alignment/>
    </xf>
    <xf numFmtId="0" fontId="2" fillId="0" borderId="122" xfId="0" applyFont="1" applyBorder="1" applyAlignment="1">
      <alignment/>
    </xf>
    <xf numFmtId="0" fontId="1" fillId="33" borderId="61" xfId="0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2" fillId="0" borderId="90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04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172" fontId="24" fillId="0" borderId="49" xfId="0" applyNumberFormat="1" applyFont="1" applyBorder="1" applyAlignment="1">
      <alignment horizontal="right"/>
    </xf>
    <xf numFmtId="172" fontId="24" fillId="0" borderId="18" xfId="0" applyNumberFormat="1" applyFont="1" applyBorder="1" applyAlignment="1">
      <alignment horizontal="right"/>
    </xf>
    <xf numFmtId="172" fontId="24" fillId="0" borderId="43" xfId="0" applyNumberFormat="1" applyFont="1" applyBorder="1" applyAlignment="1">
      <alignment horizontal="right"/>
    </xf>
    <xf numFmtId="172" fontId="12" fillId="0" borderId="49" xfId="0" applyNumberFormat="1" applyFont="1" applyFill="1" applyBorder="1" applyAlignment="1">
      <alignment horizontal="right"/>
    </xf>
    <xf numFmtId="172" fontId="12" fillId="0" borderId="18" xfId="0" applyNumberFormat="1" applyFont="1" applyFill="1" applyBorder="1" applyAlignment="1">
      <alignment horizontal="right"/>
    </xf>
    <xf numFmtId="172" fontId="12" fillId="0" borderId="43" xfId="0" applyNumberFormat="1" applyFont="1" applyFill="1" applyBorder="1" applyAlignment="1">
      <alignment horizontal="right"/>
    </xf>
    <xf numFmtId="172" fontId="12" fillId="0" borderId="123" xfId="0" applyNumberFormat="1" applyFont="1" applyFill="1" applyBorder="1" applyAlignment="1">
      <alignment horizontal="right"/>
    </xf>
    <xf numFmtId="172" fontId="12" fillId="0" borderId="124" xfId="0" applyNumberFormat="1" applyFont="1" applyFill="1" applyBorder="1" applyAlignment="1">
      <alignment horizontal="right"/>
    </xf>
    <xf numFmtId="172" fontId="12" fillId="0" borderId="125" xfId="0" applyNumberFormat="1" applyFont="1" applyFill="1" applyBorder="1" applyAlignment="1">
      <alignment horizontal="right"/>
    </xf>
    <xf numFmtId="172" fontId="12" fillId="0" borderId="97" xfId="0" applyNumberFormat="1" applyFont="1" applyFill="1" applyBorder="1" applyAlignment="1">
      <alignment horizontal="right"/>
    </xf>
    <xf numFmtId="172" fontId="12" fillId="0" borderId="121" xfId="0" applyNumberFormat="1" applyFont="1" applyFill="1" applyBorder="1" applyAlignment="1">
      <alignment horizontal="right"/>
    </xf>
    <xf numFmtId="172" fontId="12" fillId="0" borderId="122" xfId="0" applyNumberFormat="1" applyFont="1" applyFill="1" applyBorder="1" applyAlignment="1">
      <alignment horizontal="right"/>
    </xf>
    <xf numFmtId="172" fontId="24" fillId="0" borderId="49" xfId="0" applyNumberFormat="1" applyFont="1" applyFill="1" applyBorder="1" applyAlignment="1">
      <alignment horizontal="right"/>
    </xf>
    <xf numFmtId="172" fontId="24" fillId="0" borderId="18" xfId="0" applyNumberFormat="1" applyFont="1" applyFill="1" applyBorder="1" applyAlignment="1">
      <alignment horizontal="right"/>
    </xf>
    <xf numFmtId="172" fontId="24" fillId="0" borderId="43" xfId="0" applyNumberFormat="1" applyFont="1" applyFill="1" applyBorder="1" applyAlignment="1">
      <alignment horizontal="right"/>
    </xf>
    <xf numFmtId="172" fontId="12" fillId="0" borderId="123" xfId="0" applyNumberFormat="1" applyFont="1" applyFill="1" applyBorder="1" applyAlignment="1">
      <alignment/>
    </xf>
    <xf numFmtId="172" fontId="12" fillId="0" borderId="124" xfId="0" applyNumberFormat="1" applyFont="1" applyFill="1" applyBorder="1" applyAlignment="1">
      <alignment/>
    </xf>
    <xf numFmtId="172" fontId="12" fillId="0" borderId="125" xfId="0" applyNumberFormat="1" applyFont="1" applyFill="1" applyBorder="1" applyAlignment="1">
      <alignment/>
    </xf>
    <xf numFmtId="172" fontId="12" fillId="0" borderId="49" xfId="0" applyNumberFormat="1" applyFont="1" applyFill="1" applyBorder="1" applyAlignment="1">
      <alignment/>
    </xf>
    <xf numFmtId="172" fontId="12" fillId="0" borderId="18" xfId="0" applyNumberFormat="1" applyFont="1" applyFill="1" applyBorder="1" applyAlignment="1">
      <alignment/>
    </xf>
    <xf numFmtId="172" fontId="12" fillId="0" borderId="43" xfId="0" applyNumberFormat="1" applyFont="1" applyFill="1" applyBorder="1" applyAlignment="1">
      <alignment/>
    </xf>
    <xf numFmtId="172" fontId="12" fillId="0" borderId="125" xfId="0" applyNumberFormat="1" applyFont="1" applyFill="1" applyBorder="1" applyAlignment="1" quotePrefix="1">
      <alignment horizontal="right"/>
    </xf>
    <xf numFmtId="172" fontId="24" fillId="0" borderId="53" xfId="0" applyNumberFormat="1" applyFont="1" applyFill="1" applyBorder="1" applyAlignment="1">
      <alignment horizontal="right"/>
    </xf>
    <xf numFmtId="172" fontId="24" fillId="0" borderId="47" xfId="0" applyNumberFormat="1" applyFont="1" applyFill="1" applyBorder="1" applyAlignment="1">
      <alignment horizontal="right"/>
    </xf>
    <xf numFmtId="172" fontId="24" fillId="0" borderId="48" xfId="0" applyNumberFormat="1" applyFont="1" applyFill="1" applyBorder="1" applyAlignment="1">
      <alignment horizontal="right"/>
    </xf>
    <xf numFmtId="1" fontId="11" fillId="33" borderId="29" xfId="0" applyNumberFormat="1" applyFont="1" applyFill="1" applyBorder="1" applyAlignment="1" applyProtection="1">
      <alignment horizontal="right"/>
      <protection/>
    </xf>
    <xf numFmtId="1" fontId="11" fillId="33" borderId="10" xfId="0" applyNumberFormat="1" applyFont="1" applyFill="1" applyBorder="1" applyAlignment="1" applyProtection="1">
      <alignment horizontal="right"/>
      <protection/>
    </xf>
    <xf numFmtId="1" fontId="11" fillId="33" borderId="23" xfId="0" applyNumberFormat="1" applyFont="1" applyFill="1" applyBorder="1" applyAlignment="1" applyProtection="1">
      <alignment horizontal="right"/>
      <protection/>
    </xf>
    <xf numFmtId="172" fontId="16" fillId="0" borderId="28" xfId="0" applyNumberFormat="1" applyFont="1" applyBorder="1" applyAlignment="1">
      <alignment horizontal="center"/>
    </xf>
    <xf numFmtId="172" fontId="16" fillId="0" borderId="12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172" fontId="16" fillId="0" borderId="22" xfId="0" applyNumberFormat="1" applyFont="1" applyBorder="1" applyAlignment="1">
      <alignment horizontal="center"/>
    </xf>
    <xf numFmtId="172" fontId="16" fillId="0" borderId="31" xfId="0" applyNumberFormat="1" applyFont="1" applyBorder="1" applyAlignment="1">
      <alignment horizontal="center"/>
    </xf>
    <xf numFmtId="172" fontId="16" fillId="0" borderId="26" xfId="0" applyNumberFormat="1" applyFont="1" applyBorder="1" applyAlignment="1">
      <alignment horizontal="center"/>
    </xf>
    <xf numFmtId="172" fontId="16" fillId="0" borderId="25" xfId="0" applyNumberFormat="1" applyFont="1" applyBorder="1" applyAlignment="1">
      <alignment horizontal="center"/>
    </xf>
    <xf numFmtId="172" fontId="16" fillId="0" borderId="27" xfId="0" applyNumberFormat="1" applyFont="1" applyBorder="1" applyAlignment="1">
      <alignment horizontal="center"/>
    </xf>
    <xf numFmtId="0" fontId="2" fillId="33" borderId="126" xfId="0" applyFont="1" applyFill="1" applyBorder="1" applyAlignment="1" applyProtection="1">
      <alignment horizontal="center"/>
      <protection/>
    </xf>
    <xf numFmtId="0" fontId="1" fillId="33" borderId="89" xfId="0" applyFont="1" applyFill="1" applyBorder="1" applyAlignment="1" applyProtection="1">
      <alignment horizontal="center"/>
      <protection/>
    </xf>
    <xf numFmtId="0" fontId="1" fillId="33" borderId="88" xfId="0" applyFont="1" applyFill="1" applyBorder="1" applyAlignment="1" applyProtection="1">
      <alignment horizontal="center"/>
      <protection/>
    </xf>
    <xf numFmtId="1" fontId="11" fillId="33" borderId="29" xfId="0" applyNumberFormat="1" applyFont="1" applyFill="1" applyBorder="1" applyAlignment="1" applyProtection="1" quotePrefix="1">
      <alignment horizontal="center"/>
      <protection/>
    </xf>
    <xf numFmtId="1" fontId="11" fillId="33" borderId="15" xfId="0" applyNumberFormat="1" applyFont="1" applyFill="1" applyBorder="1" applyAlignment="1" applyProtection="1" quotePrefix="1">
      <alignment horizontal="center"/>
      <protection/>
    </xf>
    <xf numFmtId="1" fontId="11" fillId="33" borderId="10" xfId="0" applyNumberFormat="1" applyFont="1" applyFill="1" applyBorder="1" applyAlignment="1" applyProtection="1" quotePrefix="1">
      <alignment horizontal="center"/>
      <protection/>
    </xf>
    <xf numFmtId="1" fontId="11" fillId="33" borderId="23" xfId="0" applyNumberFormat="1" applyFont="1" applyFill="1" applyBorder="1" applyAlignment="1" applyProtection="1" quotePrefix="1">
      <alignment horizontal="center"/>
      <protection/>
    </xf>
    <xf numFmtId="0" fontId="12" fillId="0" borderId="90" xfId="0" applyFont="1" applyBorder="1" applyAlignment="1">
      <alignment/>
    </xf>
    <xf numFmtId="0" fontId="12" fillId="0" borderId="90" xfId="0" applyFont="1" applyBorder="1" applyAlignment="1">
      <alignment wrapText="1"/>
    </xf>
    <xf numFmtId="0" fontId="12" fillId="0" borderId="9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12" fillId="0" borderId="90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2" fillId="0" borderId="81" xfId="0" applyFont="1" applyBorder="1" applyAlignment="1">
      <alignment/>
    </xf>
    <xf numFmtId="0" fontId="2" fillId="0" borderId="83" xfId="0" applyFont="1" applyBorder="1" applyAlignment="1">
      <alignment/>
    </xf>
    <xf numFmtId="0" fontId="1" fillId="33" borderId="126" xfId="0" applyFont="1" applyFill="1" applyBorder="1" applyAlignment="1">
      <alignment horizontal="center" vertical="center"/>
    </xf>
    <xf numFmtId="0" fontId="1" fillId="33" borderId="126" xfId="0" applyFont="1" applyFill="1" applyBorder="1" applyAlignment="1">
      <alignment horizontal="center"/>
    </xf>
    <xf numFmtId="0" fontId="24" fillId="0" borderId="90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/>
    </xf>
    <xf numFmtId="0" fontId="24" fillId="0" borderId="102" xfId="0" applyFont="1" applyBorder="1" applyAlignment="1">
      <alignment horizontal="center"/>
    </xf>
    <xf numFmtId="2" fontId="24" fillId="0" borderId="15" xfId="0" applyNumberFormat="1" applyFont="1" applyFill="1" applyBorder="1" applyAlignment="1">
      <alignment horizontal="right" vertical="center"/>
    </xf>
    <xf numFmtId="2" fontId="24" fillId="0" borderId="66" xfId="0" applyNumberFormat="1" applyFont="1" applyFill="1" applyBorder="1" applyAlignment="1">
      <alignment horizontal="right" vertical="center"/>
    </xf>
    <xf numFmtId="2" fontId="24" fillId="0" borderId="66" xfId="0" applyNumberFormat="1" applyFont="1" applyFill="1" applyBorder="1" applyAlignment="1">
      <alignment horizontal="center" vertical="center"/>
    </xf>
    <xf numFmtId="172" fontId="24" fillId="0" borderId="66" xfId="0" applyNumberFormat="1" applyFont="1" applyBorder="1" applyAlignment="1">
      <alignment horizontal="center" vertical="center"/>
    </xf>
    <xf numFmtId="172" fontId="24" fillId="0" borderId="102" xfId="0" applyNumberFormat="1" applyFont="1" applyBorder="1" applyAlignment="1">
      <alignment horizontal="center" vertical="center"/>
    </xf>
    <xf numFmtId="0" fontId="1" fillId="33" borderId="127" xfId="0" applyFont="1" applyFill="1" applyBorder="1" applyAlignment="1" applyProtection="1">
      <alignment horizontal="center" vertical="center"/>
      <protection/>
    </xf>
    <xf numFmtId="0" fontId="1" fillId="33" borderId="128" xfId="0" applyFont="1" applyFill="1" applyBorder="1" applyAlignment="1">
      <alignment horizontal="center" vertical="center"/>
    </xf>
    <xf numFmtId="0" fontId="1" fillId="33" borderId="129" xfId="0" applyFont="1" applyFill="1" applyBorder="1" applyAlignment="1">
      <alignment horizontal="center" vertical="center"/>
    </xf>
    <xf numFmtId="0" fontId="1" fillId="33" borderId="127" xfId="0" applyFont="1" applyFill="1" applyBorder="1" applyAlignment="1">
      <alignment horizontal="center" vertical="center"/>
    </xf>
    <xf numFmtId="0" fontId="1" fillId="33" borderId="124" xfId="0" applyFont="1" applyFill="1" applyBorder="1" applyAlignment="1">
      <alignment horizontal="center" vertical="center"/>
    </xf>
    <xf numFmtId="172" fontId="9" fillId="0" borderId="112" xfId="0" applyNumberFormat="1" applyFont="1" applyBorder="1" applyAlignment="1">
      <alignment horizontal="right" vertical="center"/>
    </xf>
    <xf numFmtId="172" fontId="1" fillId="0" borderId="128" xfId="0" applyNumberFormat="1" applyFont="1" applyBorder="1" applyAlignment="1">
      <alignment horizontal="right" vertical="center"/>
    </xf>
    <xf numFmtId="172" fontId="2" fillId="0" borderId="112" xfId="0" applyNumberFormat="1" applyFont="1" applyBorder="1" applyAlignment="1">
      <alignment horizontal="right" vertical="center"/>
    </xf>
    <xf numFmtId="172" fontId="1" fillId="0" borderId="128" xfId="0" applyNumberFormat="1" applyFont="1" applyBorder="1" applyAlignment="1">
      <alignment vertical="center"/>
    </xf>
    <xf numFmtId="172" fontId="2" fillId="0" borderId="112" xfId="0" applyNumberFormat="1" applyFont="1" applyBorder="1" applyAlignment="1">
      <alignment vertical="center"/>
    </xf>
    <xf numFmtId="172" fontId="2" fillId="0" borderId="116" xfId="0" applyNumberFormat="1" applyFont="1" applyBorder="1" applyAlignment="1">
      <alignment vertical="center"/>
    </xf>
    <xf numFmtId="0" fontId="1" fillId="33" borderId="130" xfId="0" applyFont="1" applyFill="1" applyBorder="1" applyAlignment="1">
      <alignment horizontal="center" vertical="center"/>
    </xf>
    <xf numFmtId="0" fontId="1" fillId="33" borderId="131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/>
    </xf>
    <xf numFmtId="172" fontId="1" fillId="0" borderId="54" xfId="0" applyNumberFormat="1" applyFont="1" applyBorder="1" applyAlignment="1">
      <alignment horizontal="center"/>
    </xf>
    <xf numFmtId="172" fontId="1" fillId="0" borderId="132" xfId="0" applyNumberFormat="1" applyFont="1" applyBorder="1" applyAlignment="1">
      <alignment horizontal="center"/>
    </xf>
    <xf numFmtId="172" fontId="2" fillId="0" borderId="54" xfId="0" applyNumberFormat="1" applyFont="1" applyBorder="1" applyAlignment="1">
      <alignment horizontal="center"/>
    </xf>
    <xf numFmtId="172" fontId="2" fillId="0" borderId="133" xfId="0" applyNumberFormat="1" applyFont="1" applyBorder="1" applyAlignment="1">
      <alignment horizontal="center"/>
    </xf>
    <xf numFmtId="172" fontId="1" fillId="0" borderId="134" xfId="0" applyNumberFormat="1" applyFont="1" applyBorder="1" applyAlignment="1">
      <alignment horizontal="center"/>
    </xf>
    <xf numFmtId="172" fontId="2" fillId="0" borderId="93" xfId="0" applyNumberFormat="1" applyFont="1" applyBorder="1" applyAlignment="1">
      <alignment horizontal="center"/>
    </xf>
    <xf numFmtId="0" fontId="2" fillId="33" borderId="128" xfId="0" applyFont="1" applyFill="1" applyBorder="1" applyAlignment="1">
      <alignment horizontal="center"/>
    </xf>
    <xf numFmtId="0" fontId="1" fillId="0" borderId="135" xfId="0" applyFont="1" applyBorder="1" applyAlignment="1">
      <alignment horizontal="center"/>
    </xf>
    <xf numFmtId="1" fontId="2" fillId="33" borderId="23" xfId="0" applyNumberFormat="1" applyFont="1" applyFill="1" applyBorder="1" applyAlignment="1" quotePrefix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98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99" xfId="0" applyNumberFormat="1" applyFont="1" applyBorder="1" applyAlignment="1">
      <alignment horizontal="center"/>
    </xf>
    <xf numFmtId="172" fontId="1" fillId="0" borderId="100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6" fontId="21" fillId="0" borderId="54" xfId="0" applyNumberFormat="1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2" fillId="0" borderId="68" xfId="0" applyFont="1" applyBorder="1" applyAlignment="1">
      <alignment horizontal="left" vertical="center" wrapText="1"/>
    </xf>
    <xf numFmtId="176" fontId="2" fillId="0" borderId="0" xfId="0" applyNumberFormat="1" applyFont="1" applyAlignment="1" applyProtection="1">
      <alignment horizontal="left" vertical="center" wrapText="1"/>
      <protection/>
    </xf>
    <xf numFmtId="176" fontId="21" fillId="0" borderId="41" xfId="0" applyNumberFormat="1" applyFont="1" applyBorder="1" applyAlignment="1" applyProtection="1">
      <alignment horizontal="left"/>
      <protection/>
    </xf>
    <xf numFmtId="176" fontId="21" fillId="0" borderId="63" xfId="0" applyNumberFormat="1" applyFont="1" applyBorder="1" applyAlignment="1" applyProtection="1" quotePrefix="1">
      <alignment horizontal="left"/>
      <protection/>
    </xf>
    <xf numFmtId="176" fontId="21" fillId="0" borderId="41" xfId="0" applyNumberFormat="1" applyFont="1" applyBorder="1" applyAlignment="1" applyProtection="1" quotePrefix="1">
      <alignment horizontal="left"/>
      <protection/>
    </xf>
    <xf numFmtId="1" fontId="2" fillId="0" borderId="14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Continuous" vertical="center"/>
    </xf>
    <xf numFmtId="0" fontId="1" fillId="0" borderId="82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4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4" xfId="0" applyFont="1" applyBorder="1" applyAlignment="1">
      <alignment/>
    </xf>
    <xf numFmtId="172" fontId="2" fillId="0" borderId="56" xfId="0" applyNumberFormat="1" applyFont="1" applyBorder="1" applyAlignment="1">
      <alignment horizontal="center"/>
    </xf>
    <xf numFmtId="172" fontId="1" fillId="0" borderId="56" xfId="0" applyNumberFormat="1" applyFont="1" applyBorder="1" applyAlignment="1">
      <alignment horizontal="center"/>
    </xf>
    <xf numFmtId="172" fontId="2" fillId="0" borderId="82" xfId="0" applyNumberFormat="1" applyFont="1" applyBorder="1" applyAlignment="1">
      <alignment horizontal="center"/>
    </xf>
    <xf numFmtId="172" fontId="2" fillId="0" borderId="64" xfId="0" applyNumberFormat="1" applyFont="1" applyBorder="1" applyAlignment="1">
      <alignment horizontal="center"/>
    </xf>
    <xf numFmtId="0" fontId="2" fillId="33" borderId="64" xfId="0" applyFont="1" applyFill="1" applyBorder="1" applyAlignment="1">
      <alignment horizontal="center" vertical="center" wrapText="1"/>
    </xf>
    <xf numFmtId="174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4" fillId="33" borderId="85" xfId="0" applyFont="1" applyFill="1" applyBorder="1" applyAlignment="1">
      <alignment/>
    </xf>
    <xf numFmtId="0" fontId="24" fillId="33" borderId="68" xfId="0" applyFont="1" applyFill="1" applyBorder="1" applyAlignment="1">
      <alignment/>
    </xf>
    <xf numFmtId="0" fontId="24" fillId="33" borderId="4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90" xfId="0" applyFont="1" applyFill="1" applyBorder="1" applyAlignment="1" quotePrefix="1">
      <alignment horizontal="center"/>
    </xf>
    <xf numFmtId="0" fontId="24" fillId="33" borderId="66" xfId="0" applyFont="1" applyFill="1" applyBorder="1" applyAlignment="1" quotePrefix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15" xfId="0" applyFont="1" applyFill="1" applyBorder="1" applyAlignment="1" quotePrefix="1">
      <alignment horizontal="center"/>
    </xf>
    <xf numFmtId="0" fontId="24" fillId="33" borderId="102" xfId="0" applyFont="1" applyFill="1" applyBorder="1" applyAlignment="1">
      <alignment/>
    </xf>
    <xf numFmtId="0" fontId="12" fillId="0" borderId="106" xfId="0" applyFont="1" applyBorder="1" applyAlignment="1">
      <alignment/>
    </xf>
    <xf numFmtId="0" fontId="24" fillId="0" borderId="55" xfId="0" applyFont="1" applyBorder="1" applyAlignment="1" applyProtection="1">
      <alignment horizontal="left"/>
      <protection/>
    </xf>
    <xf numFmtId="172" fontId="24" fillId="0" borderId="106" xfId="0" applyNumberFormat="1" applyFont="1" applyBorder="1" applyAlignment="1">
      <alignment horizontal="right"/>
    </xf>
    <xf numFmtId="172" fontId="24" fillId="0" borderId="82" xfId="0" applyNumberFormat="1" applyFont="1" applyBorder="1" applyAlignment="1">
      <alignment horizontal="right"/>
    </xf>
    <xf numFmtId="172" fontId="24" fillId="0" borderId="58" xfId="0" applyNumberFormat="1" applyFont="1" applyFill="1" applyBorder="1" applyAlignment="1">
      <alignment horizontal="right"/>
    </xf>
    <xf numFmtId="175" fontId="12" fillId="0" borderId="37" xfId="0" applyNumberFormat="1" applyFont="1" applyBorder="1" applyAlignment="1">
      <alignment horizontal="left"/>
    </xf>
    <xf numFmtId="172" fontId="12" fillId="0" borderId="54" xfId="0" applyNumberFormat="1" applyFont="1" applyBorder="1" applyAlignment="1">
      <alignment/>
    </xf>
    <xf numFmtId="172" fontId="12" fillId="0" borderId="37" xfId="0" applyNumberFormat="1" applyFont="1" applyBorder="1" applyAlignment="1">
      <alignment horizontal="right"/>
    </xf>
    <xf numFmtId="172" fontId="12" fillId="0" borderId="56" xfId="0" applyNumberFormat="1" applyFont="1" applyBorder="1" applyAlignment="1">
      <alignment horizontal="right"/>
    </xf>
    <xf numFmtId="172" fontId="12" fillId="0" borderId="107" xfId="0" applyNumberFormat="1" applyFont="1" applyFill="1" applyBorder="1" applyAlignment="1">
      <alignment horizontal="right"/>
    </xf>
    <xf numFmtId="0" fontId="12" fillId="0" borderId="37" xfId="0" applyFont="1" applyBorder="1" applyAlignment="1">
      <alignment/>
    </xf>
    <xf numFmtId="172" fontId="24" fillId="0" borderId="37" xfId="0" applyNumberFormat="1" applyFont="1" applyBorder="1" applyAlignment="1">
      <alignment horizontal="right"/>
    </xf>
    <xf numFmtId="172" fontId="24" fillId="0" borderId="56" xfId="0" applyNumberFormat="1" applyFont="1" applyBorder="1" applyAlignment="1">
      <alignment horizontal="right"/>
    </xf>
    <xf numFmtId="172" fontId="24" fillId="0" borderId="107" xfId="0" applyNumberFormat="1" applyFont="1" applyFill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12" fillId="0" borderId="91" xfId="0" applyFont="1" applyBorder="1" applyAlignment="1">
      <alignment/>
    </xf>
    <xf numFmtId="0" fontId="24" fillId="0" borderId="25" xfId="0" applyFont="1" applyBorder="1" applyAlignment="1" applyProtection="1">
      <alignment horizontal="left"/>
      <protection/>
    </xf>
    <xf numFmtId="172" fontId="24" fillId="0" borderId="91" xfId="0" applyNumberFormat="1" applyFont="1" applyBorder="1" applyAlignment="1">
      <alignment horizontal="right"/>
    </xf>
    <xf numFmtId="172" fontId="24" fillId="0" borderId="92" xfId="0" applyNumberFormat="1" applyFont="1" applyBorder="1" applyAlignment="1">
      <alignment horizontal="right"/>
    </xf>
    <xf numFmtId="172" fontId="24" fillId="0" borderId="117" xfId="0" applyNumberFormat="1" applyFont="1" applyFill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33" borderId="85" xfId="0" applyFont="1" applyFill="1" applyBorder="1" applyAlignment="1">
      <alignment horizontal="left"/>
    </xf>
    <xf numFmtId="0" fontId="11" fillId="33" borderId="96" xfId="0" applyFont="1" applyFill="1" applyBorder="1" applyAlignment="1">
      <alignment/>
    </xf>
    <xf numFmtId="0" fontId="11" fillId="33" borderId="40" xfId="0" applyFont="1" applyFill="1" applyBorder="1" applyAlignment="1">
      <alignment horizontal="left"/>
    </xf>
    <xf numFmtId="0" fontId="11" fillId="33" borderId="105" xfId="0" applyFont="1" applyFill="1" applyBorder="1" applyAlignment="1">
      <alignment/>
    </xf>
    <xf numFmtId="0" fontId="11" fillId="33" borderId="90" xfId="0" applyFont="1" applyFill="1" applyBorder="1" applyAlignment="1" quotePrefix="1">
      <alignment horizontal="center"/>
    </xf>
    <xf numFmtId="0" fontId="11" fillId="33" borderId="66" xfId="0" applyFont="1" applyFill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5" xfId="0" applyFont="1" applyFill="1" applyBorder="1" applyAlignment="1" quotePrefix="1">
      <alignment horizontal="center"/>
    </xf>
    <xf numFmtId="0" fontId="11" fillId="33" borderId="102" xfId="0" applyFont="1" applyFill="1" applyBorder="1" applyAlignment="1">
      <alignment/>
    </xf>
    <xf numFmtId="0" fontId="16" fillId="0" borderId="37" xfId="0" applyFont="1" applyBorder="1" applyAlignment="1">
      <alignment horizontal="left"/>
    </xf>
    <xf numFmtId="0" fontId="11" fillId="0" borderId="58" xfId="0" applyFont="1" applyBorder="1" applyAlignment="1" applyProtection="1">
      <alignment horizontal="left"/>
      <protection/>
    </xf>
    <xf numFmtId="172" fontId="11" fillId="0" borderId="106" xfId="0" applyNumberFormat="1" applyFont="1" applyBorder="1" applyAlignment="1">
      <alignment/>
    </xf>
    <xf numFmtId="172" fontId="11" fillId="0" borderId="82" xfId="0" applyNumberFormat="1" applyFont="1" applyBorder="1" applyAlignment="1">
      <alignment/>
    </xf>
    <xf numFmtId="172" fontId="11" fillId="0" borderId="58" xfId="0" applyNumberFormat="1" applyFont="1" applyFill="1" applyBorder="1" applyAlignment="1">
      <alignment/>
    </xf>
    <xf numFmtId="172" fontId="11" fillId="0" borderId="58" xfId="0" applyNumberFormat="1" applyFont="1" applyBorder="1" applyAlignment="1">
      <alignment/>
    </xf>
    <xf numFmtId="175" fontId="16" fillId="0" borderId="37" xfId="0" applyNumberFormat="1" applyFont="1" applyBorder="1" applyAlignment="1">
      <alignment horizontal="left"/>
    </xf>
    <xf numFmtId="0" fontId="16" fillId="0" borderId="107" xfId="0" applyFont="1" applyBorder="1" applyAlignment="1" applyProtection="1" quotePrefix="1">
      <alignment horizontal="left"/>
      <protection/>
    </xf>
    <xf numFmtId="172" fontId="16" fillId="0" borderId="37" xfId="0" applyNumberFormat="1" applyFont="1" applyBorder="1" applyAlignment="1">
      <alignment/>
    </xf>
    <xf numFmtId="172" fontId="16" fillId="0" borderId="56" xfId="0" applyNumberFormat="1" applyFont="1" applyBorder="1" applyAlignment="1">
      <alignment/>
    </xf>
    <xf numFmtId="172" fontId="16" fillId="0" borderId="107" xfId="0" applyNumberFormat="1" applyFont="1" applyFill="1" applyBorder="1" applyAlignment="1">
      <alignment/>
    </xf>
    <xf numFmtId="172" fontId="16" fillId="0" borderId="56" xfId="0" applyNumberFormat="1" applyFont="1" applyBorder="1" applyAlignment="1">
      <alignment horizontal="right"/>
    </xf>
    <xf numFmtId="0" fontId="16" fillId="0" borderId="107" xfId="0" applyFont="1" applyBorder="1" applyAlignment="1">
      <alignment/>
    </xf>
    <xf numFmtId="0" fontId="11" fillId="0" borderId="107" xfId="0" applyFont="1" applyBorder="1" applyAlignment="1" applyProtection="1">
      <alignment horizontal="left"/>
      <protection/>
    </xf>
    <xf numFmtId="172" fontId="11" fillId="0" borderId="37" xfId="0" applyNumberFormat="1" applyFont="1" applyBorder="1" applyAlignment="1">
      <alignment/>
    </xf>
    <xf numFmtId="172" fontId="11" fillId="0" borderId="56" xfId="0" applyNumberFormat="1" applyFont="1" applyBorder="1" applyAlignment="1">
      <alignment/>
    </xf>
    <xf numFmtId="172" fontId="11" fillId="0" borderId="107" xfId="0" applyNumberFormat="1" applyFont="1" applyBorder="1" applyAlignment="1">
      <alignment/>
    </xf>
    <xf numFmtId="172" fontId="11" fillId="0" borderId="107" xfId="0" applyNumberFormat="1" applyFont="1" applyFill="1" applyBorder="1" applyAlignment="1">
      <alignment/>
    </xf>
    <xf numFmtId="0" fontId="16" fillId="0" borderId="91" xfId="0" applyFont="1" applyBorder="1" applyAlignment="1">
      <alignment horizontal="left"/>
    </xf>
    <xf numFmtId="0" fontId="11" fillId="0" borderId="117" xfId="0" applyFont="1" applyBorder="1" applyAlignment="1" applyProtection="1" quotePrefix="1">
      <alignment horizontal="left"/>
      <protection/>
    </xf>
    <xf numFmtId="172" fontId="11" fillId="0" borderId="91" xfId="0" applyNumberFormat="1" applyFont="1" applyBorder="1" applyAlignment="1">
      <alignment/>
    </xf>
    <xf numFmtId="172" fontId="11" fillId="0" borderId="92" xfId="0" applyNumberFormat="1" applyFont="1" applyBorder="1" applyAlignment="1">
      <alignment/>
    </xf>
    <xf numFmtId="172" fontId="11" fillId="0" borderId="117" xfId="0" applyNumberFormat="1" applyFont="1" applyFill="1" applyBorder="1" applyAlignment="1">
      <alignment/>
    </xf>
    <xf numFmtId="0" fontId="16" fillId="0" borderId="0" xfId="0" applyFont="1" applyAlignment="1" quotePrefix="1">
      <alignment horizontal="left"/>
    </xf>
    <xf numFmtId="172" fontId="16" fillId="0" borderId="0" xfId="0" applyNumberFormat="1" applyFont="1" applyAlignment="1">
      <alignment/>
    </xf>
    <xf numFmtId="172" fontId="16" fillId="0" borderId="0" xfId="0" applyNumberFormat="1" applyFont="1" applyFill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6" fillId="0" borderId="107" xfId="0" applyFont="1" applyBorder="1" applyAlignment="1" applyProtection="1">
      <alignment horizontal="left"/>
      <protection/>
    </xf>
    <xf numFmtId="172" fontId="16" fillId="0" borderId="56" xfId="0" applyNumberFormat="1" applyFont="1" applyBorder="1" applyAlignment="1">
      <alignment horizontal="center"/>
    </xf>
    <xf numFmtId="0" fontId="11" fillId="0" borderId="117" xfId="0" applyFont="1" applyBorder="1" applyAlignment="1" applyProtection="1">
      <alignment horizontal="left"/>
      <protection/>
    </xf>
    <xf numFmtId="0" fontId="16" fillId="0" borderId="0" xfId="0" applyFont="1" applyFill="1" applyBorder="1" applyAlignment="1">
      <alignment/>
    </xf>
    <xf numFmtId="172" fontId="11" fillId="0" borderId="106" xfId="0" applyNumberFormat="1" applyFont="1" applyBorder="1" applyAlignment="1">
      <alignment horizontal="right"/>
    </xf>
    <xf numFmtId="172" fontId="11" fillId="0" borderId="82" xfId="0" applyNumberFormat="1" applyFont="1" applyBorder="1" applyAlignment="1">
      <alignment horizontal="right"/>
    </xf>
    <xf numFmtId="172" fontId="11" fillId="0" borderId="58" xfId="0" applyNumberFormat="1" applyFont="1" applyBorder="1" applyAlignment="1">
      <alignment horizontal="right"/>
    </xf>
    <xf numFmtId="172" fontId="16" fillId="0" borderId="37" xfId="0" applyNumberFormat="1" applyFont="1" applyBorder="1" applyAlignment="1">
      <alignment horizontal="right"/>
    </xf>
    <xf numFmtId="172" fontId="16" fillId="0" borderId="107" xfId="0" applyNumberFormat="1" applyFont="1" applyFill="1" applyBorder="1" applyAlignment="1">
      <alignment horizontal="right"/>
    </xf>
    <xf numFmtId="172" fontId="11" fillId="0" borderId="37" xfId="0" applyNumberFormat="1" applyFont="1" applyBorder="1" applyAlignment="1">
      <alignment horizontal="right"/>
    </xf>
    <xf numFmtId="172" fontId="11" fillId="0" borderId="56" xfId="0" applyNumberFormat="1" applyFont="1" applyBorder="1" applyAlignment="1">
      <alignment horizontal="right"/>
    </xf>
    <xf numFmtId="172" fontId="11" fillId="0" borderId="107" xfId="0" applyNumberFormat="1" applyFont="1" applyBorder="1" applyAlignment="1">
      <alignment horizontal="right"/>
    </xf>
    <xf numFmtId="172" fontId="11" fillId="0" borderId="107" xfId="0" applyNumberFormat="1" applyFont="1" applyFill="1" applyBorder="1" applyAlignment="1">
      <alignment horizontal="right"/>
    </xf>
    <xf numFmtId="182" fontId="2" fillId="0" borderId="0" xfId="0" applyNumberFormat="1" applyFont="1" applyAlignment="1">
      <alignment/>
    </xf>
    <xf numFmtId="0" fontId="11" fillId="33" borderId="10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12" xfId="57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 horizontal="center" vertical="center"/>
    </xf>
    <xf numFmtId="172" fontId="9" fillId="0" borderId="136" xfId="0" applyNumberFormat="1" applyFont="1" applyBorder="1" applyAlignment="1">
      <alignment horizontal="right" vertical="center"/>
    </xf>
    <xf numFmtId="172" fontId="1" fillId="0" borderId="130" xfId="0" applyNumberFormat="1" applyFont="1" applyBorder="1" applyAlignment="1">
      <alignment horizontal="right" vertical="center"/>
    </xf>
    <xf numFmtId="172" fontId="2" fillId="0" borderId="136" xfId="0" applyNumberFormat="1" applyFont="1" applyBorder="1" applyAlignment="1">
      <alignment horizontal="right" vertical="center"/>
    </xf>
    <xf numFmtId="172" fontId="1" fillId="0" borderId="130" xfId="0" applyNumberFormat="1" applyFont="1" applyBorder="1" applyAlignment="1">
      <alignment vertical="center"/>
    </xf>
    <xf numFmtId="172" fontId="2" fillId="0" borderId="136" xfId="0" applyNumberFormat="1" applyFont="1" applyBorder="1" applyAlignment="1">
      <alignment vertical="center"/>
    </xf>
    <xf numFmtId="172" fontId="2" fillId="0" borderId="137" xfId="0" applyNumberFormat="1" applyFont="1" applyBorder="1" applyAlignment="1">
      <alignment vertical="center"/>
    </xf>
    <xf numFmtId="0" fontId="1" fillId="33" borderId="138" xfId="0" applyFont="1" applyFill="1" applyBorder="1" applyAlignment="1">
      <alignment horizontal="center" vertical="center"/>
    </xf>
    <xf numFmtId="172" fontId="9" fillId="0" borderId="101" xfId="0" applyNumberFormat="1" applyFont="1" applyBorder="1" applyAlignment="1">
      <alignment horizontal="right" vertical="center"/>
    </xf>
    <xf numFmtId="172" fontId="1" fillId="0" borderId="138" xfId="0" applyNumberFormat="1" applyFont="1" applyBorder="1" applyAlignment="1">
      <alignment horizontal="right" vertical="center"/>
    </xf>
    <xf numFmtId="172" fontId="2" fillId="0" borderId="101" xfId="0" applyNumberFormat="1" applyFont="1" applyBorder="1" applyAlignment="1">
      <alignment horizontal="right" vertical="center"/>
    </xf>
    <xf numFmtId="172" fontId="1" fillId="0" borderId="138" xfId="0" applyNumberFormat="1" applyFont="1" applyBorder="1" applyAlignment="1">
      <alignment vertical="center"/>
    </xf>
    <xf numFmtId="172" fontId="2" fillId="0" borderId="101" xfId="0" applyNumberFormat="1" applyFont="1" applyBorder="1" applyAlignment="1">
      <alignment vertical="center"/>
    </xf>
    <xf numFmtId="172" fontId="2" fillId="0" borderId="139" xfId="0" applyNumberFormat="1" applyFont="1" applyBorder="1" applyAlignment="1">
      <alignment vertical="center"/>
    </xf>
    <xf numFmtId="172" fontId="1" fillId="33" borderId="64" xfId="0" applyNumberFormat="1" applyFont="1" applyFill="1" applyBorder="1" applyAlignment="1">
      <alignment horizontal="center"/>
    </xf>
    <xf numFmtId="172" fontId="1" fillId="33" borderId="128" xfId="0" applyNumberFormat="1" applyFont="1" applyFill="1" applyBorder="1" applyAlignment="1">
      <alignment horizontal="center"/>
    </xf>
    <xf numFmtId="0" fontId="2" fillId="33" borderId="130" xfId="0" applyFont="1" applyFill="1" applyBorder="1" applyAlignment="1">
      <alignment horizontal="center"/>
    </xf>
    <xf numFmtId="172" fontId="1" fillId="0" borderId="140" xfId="0" applyNumberFormat="1" applyFont="1" applyBorder="1" applyAlignment="1">
      <alignment horizontal="center"/>
    </xf>
    <xf numFmtId="172" fontId="1" fillId="0" borderId="136" xfId="0" applyNumberFormat="1" applyFont="1" applyBorder="1" applyAlignment="1">
      <alignment horizontal="center"/>
    </xf>
    <xf numFmtId="172" fontId="1" fillId="0" borderId="141" xfId="0" applyNumberFormat="1" applyFont="1" applyBorder="1" applyAlignment="1">
      <alignment horizontal="center"/>
    </xf>
    <xf numFmtId="172" fontId="2" fillId="0" borderId="136" xfId="0" applyNumberFormat="1" applyFont="1" applyBorder="1" applyAlignment="1">
      <alignment horizontal="center"/>
    </xf>
    <xf numFmtId="172" fontId="2" fillId="0" borderId="142" xfId="0" applyNumberFormat="1" applyFont="1" applyBorder="1" applyAlignment="1">
      <alignment horizontal="center"/>
    </xf>
    <xf numFmtId="172" fontId="1" fillId="0" borderId="143" xfId="0" applyNumberFormat="1" applyFont="1" applyBorder="1" applyAlignment="1">
      <alignment horizontal="center"/>
    </xf>
    <xf numFmtId="172" fontId="2" fillId="0" borderId="137" xfId="0" applyNumberFormat="1" applyFont="1" applyBorder="1" applyAlignment="1">
      <alignment horizontal="center"/>
    </xf>
    <xf numFmtId="172" fontId="1" fillId="33" borderId="138" xfId="0" applyNumberFormat="1" applyFont="1" applyFill="1" applyBorder="1" applyAlignment="1">
      <alignment horizontal="center"/>
    </xf>
    <xf numFmtId="0" fontId="2" fillId="33" borderId="144" xfId="0" applyFont="1" applyFill="1" applyBorder="1" applyAlignment="1">
      <alignment horizontal="center"/>
    </xf>
    <xf numFmtId="0" fontId="1" fillId="0" borderId="145" xfId="0" applyFont="1" applyBorder="1" applyAlignment="1">
      <alignment horizontal="center"/>
    </xf>
    <xf numFmtId="172" fontId="1" fillId="0" borderId="101" xfId="0" applyNumberFormat="1" applyFont="1" applyBorder="1" applyAlignment="1">
      <alignment horizontal="center"/>
    </xf>
    <xf numFmtId="172" fontId="1" fillId="0" borderId="146" xfId="0" applyNumberFormat="1" applyFont="1" applyBorder="1" applyAlignment="1">
      <alignment horizontal="center"/>
    </xf>
    <xf numFmtId="172" fontId="2" fillId="0" borderId="101" xfId="0" applyNumberFormat="1" applyFont="1" applyBorder="1" applyAlignment="1">
      <alignment horizontal="center"/>
    </xf>
    <xf numFmtId="172" fontId="2" fillId="0" borderId="147" xfId="0" applyNumberFormat="1" applyFont="1" applyBorder="1" applyAlignment="1">
      <alignment horizontal="center"/>
    </xf>
    <xf numFmtId="172" fontId="1" fillId="0" borderId="148" xfId="0" applyNumberFormat="1" applyFont="1" applyBorder="1" applyAlignment="1">
      <alignment horizontal="center"/>
    </xf>
    <xf numFmtId="172" fontId="2" fillId="0" borderId="139" xfId="0" applyNumberFormat="1" applyFont="1" applyBorder="1" applyAlignment="1">
      <alignment horizontal="center"/>
    </xf>
    <xf numFmtId="172" fontId="1" fillId="0" borderId="135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72" fontId="16" fillId="0" borderId="14" xfId="0" applyNumberFormat="1" applyFont="1" applyBorder="1" applyAlignment="1">
      <alignment horizontal="right"/>
    </xf>
    <xf numFmtId="172" fontId="16" fillId="0" borderId="10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172" fontId="12" fillId="0" borderId="90" xfId="0" applyNumberFormat="1" applyFont="1" applyFill="1" applyBorder="1" applyAlignment="1">
      <alignment horizontal="right" vertical="center"/>
    </xf>
    <xf numFmtId="172" fontId="12" fillId="0" borderId="66" xfId="0" applyNumberFormat="1" applyFont="1" applyFill="1" applyBorder="1" applyAlignment="1">
      <alignment horizontal="right" vertical="center"/>
    </xf>
    <xf numFmtId="172" fontId="2" fillId="0" borderId="66" xfId="0" applyNumberFormat="1" applyFont="1" applyBorder="1" applyAlignment="1">
      <alignment horizontal="right" vertical="center"/>
    </xf>
    <xf numFmtId="172" fontId="2" fillId="0" borderId="102" xfId="0" applyNumberFormat="1" applyFont="1" applyBorder="1" applyAlignment="1">
      <alignment horizontal="right" vertical="center"/>
    </xf>
    <xf numFmtId="172" fontId="2" fillId="0" borderId="90" xfId="0" applyNumberFormat="1" applyFont="1" applyBorder="1" applyAlignment="1">
      <alignment horizontal="right" vertical="center"/>
    </xf>
    <xf numFmtId="172" fontId="12" fillId="0" borderId="38" xfId="0" applyNumberFormat="1" applyFont="1" applyFill="1" applyBorder="1" applyAlignment="1">
      <alignment horizontal="right" vertical="center"/>
    </xf>
    <xf numFmtId="172" fontId="12" fillId="0" borderId="104" xfId="0" applyNumberFormat="1" applyFont="1" applyFill="1" applyBorder="1" applyAlignment="1">
      <alignment horizontal="right" vertical="center"/>
    </xf>
    <xf numFmtId="172" fontId="2" fillId="0" borderId="104" xfId="0" applyNumberFormat="1" applyFont="1" applyBorder="1" applyAlignment="1">
      <alignment horizontal="right" vertical="center"/>
    </xf>
    <xf numFmtId="172" fontId="2" fillId="0" borderId="35" xfId="0" applyNumberFormat="1" applyFont="1" applyBorder="1" applyAlignment="1">
      <alignment horizontal="right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104" xfId="0" applyNumberFormat="1" applyFont="1" applyBorder="1" applyAlignment="1">
      <alignment horizontal="center" vertical="center"/>
    </xf>
    <xf numFmtId="172" fontId="12" fillId="0" borderId="35" xfId="0" applyNumberFormat="1" applyFont="1" applyBorder="1" applyAlignment="1">
      <alignment horizontal="center" vertical="center"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quotePrefix="1">
      <alignment horizontal="left"/>
    </xf>
    <xf numFmtId="176" fontId="2" fillId="0" borderId="0" xfId="0" applyNumberFormat="1" applyFont="1" applyAlignment="1" applyProtection="1" quotePrefix="1">
      <alignment horizontal="left"/>
      <protection/>
    </xf>
    <xf numFmtId="176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72" fontId="2" fillId="0" borderId="0" xfId="0" applyNumberFormat="1" applyFont="1" applyFill="1" applyAlignment="1">
      <alignment/>
    </xf>
    <xf numFmtId="172" fontId="1" fillId="0" borderId="56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56" xfId="0" applyNumberFormat="1" applyFont="1" applyBorder="1" applyAlignment="1">
      <alignment/>
    </xf>
    <xf numFmtId="172" fontId="2" fillId="0" borderId="64" xfId="0" applyNumberFormat="1" applyFont="1" applyBorder="1" applyAlignment="1">
      <alignment/>
    </xf>
    <xf numFmtId="172" fontId="2" fillId="0" borderId="105" xfId="0" applyNumberFormat="1" applyFont="1" applyBorder="1" applyAlignment="1">
      <alignment/>
    </xf>
    <xf numFmtId="172" fontId="2" fillId="0" borderId="92" xfId="0" applyNumberFormat="1" applyFont="1" applyBorder="1" applyAlignment="1">
      <alignment/>
    </xf>
    <xf numFmtId="172" fontId="2" fillId="0" borderId="117" xfId="0" applyNumberFormat="1" applyFont="1" applyBorder="1" applyAlignment="1">
      <alignment/>
    </xf>
    <xf numFmtId="172" fontId="2" fillId="0" borderId="126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172" fontId="2" fillId="0" borderId="149" xfId="0" applyNumberFormat="1" applyFont="1" applyBorder="1" applyAlignment="1">
      <alignment/>
    </xf>
    <xf numFmtId="172" fontId="2" fillId="0" borderId="111" xfId="0" applyNumberFormat="1" applyFont="1" applyBorder="1" applyAlignment="1">
      <alignment/>
    </xf>
    <xf numFmtId="172" fontId="2" fillId="0" borderId="82" xfId="0" applyNumberFormat="1" applyFont="1" applyBorder="1" applyAlignment="1">
      <alignment/>
    </xf>
    <xf numFmtId="172" fontId="2" fillId="0" borderId="58" xfId="0" applyNumberFormat="1" applyFont="1" applyBorder="1" applyAlignment="1">
      <alignment/>
    </xf>
    <xf numFmtId="172" fontId="2" fillId="0" borderId="8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24" xfId="0" applyFont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0" borderId="61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1" fillId="0" borderId="107" xfId="0" applyNumberFormat="1" applyFont="1" applyBorder="1" applyAlignment="1">
      <alignment horizontal="center"/>
    </xf>
    <xf numFmtId="172" fontId="2" fillId="0" borderId="107" xfId="0" applyNumberFormat="1" applyFont="1" applyBorder="1" applyAlignment="1">
      <alignment horizontal="center"/>
    </xf>
    <xf numFmtId="172" fontId="2" fillId="0" borderId="105" xfId="0" applyNumberFormat="1" applyFont="1" applyBorder="1" applyAlignment="1">
      <alignment horizontal="center"/>
    </xf>
    <xf numFmtId="172" fontId="2" fillId="0" borderId="92" xfId="0" applyNumberFormat="1" applyFont="1" applyBorder="1" applyAlignment="1">
      <alignment horizontal="center"/>
    </xf>
    <xf numFmtId="172" fontId="2" fillId="0" borderId="117" xfId="0" applyNumberFormat="1" applyFont="1" applyBorder="1" applyAlignment="1">
      <alignment horizontal="center"/>
    </xf>
    <xf numFmtId="172" fontId="24" fillId="0" borderId="11" xfId="0" applyNumberFormat="1" applyFont="1" applyBorder="1" applyAlignment="1">
      <alignment horizontal="center"/>
    </xf>
    <xf numFmtId="172" fontId="24" fillId="0" borderId="82" xfId="0" applyNumberFormat="1" applyFont="1" applyBorder="1" applyAlignment="1">
      <alignment horizontal="center"/>
    </xf>
    <xf numFmtId="172" fontId="24" fillId="0" borderId="58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center"/>
    </xf>
    <xf numFmtId="172" fontId="12" fillId="0" borderId="56" xfId="0" applyNumberFormat="1" applyFont="1" applyBorder="1" applyAlignment="1">
      <alignment horizontal="center"/>
    </xf>
    <xf numFmtId="172" fontId="12" fillId="0" borderId="107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172" fontId="24" fillId="0" borderId="56" xfId="0" applyNumberFormat="1" applyFont="1" applyBorder="1" applyAlignment="1">
      <alignment horizontal="center"/>
    </xf>
    <xf numFmtId="172" fontId="24" fillId="0" borderId="107" xfId="0" applyNumberFormat="1" applyFont="1" applyBorder="1" applyAlignment="1">
      <alignment horizontal="center"/>
    </xf>
    <xf numFmtId="172" fontId="24" fillId="0" borderId="26" xfId="0" applyNumberFormat="1" applyFont="1" applyBorder="1" applyAlignment="1">
      <alignment horizontal="center"/>
    </xf>
    <xf numFmtId="172" fontId="24" fillId="0" borderId="92" xfId="0" applyNumberFormat="1" applyFont="1" applyBorder="1" applyAlignment="1">
      <alignment horizontal="center"/>
    </xf>
    <xf numFmtId="172" fontId="24" fillId="0" borderId="117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1" fillId="0" borderId="82" xfId="0" applyNumberFormat="1" applyFont="1" applyBorder="1" applyAlignment="1">
      <alignment horizontal="center"/>
    </xf>
    <xf numFmtId="172" fontId="11" fillId="0" borderId="58" xfId="0" applyNumberFormat="1" applyFont="1" applyBorder="1" applyAlignment="1">
      <alignment horizontal="center"/>
    </xf>
    <xf numFmtId="172" fontId="16" fillId="0" borderId="107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11" fillId="0" borderId="56" xfId="0" applyNumberFormat="1" applyFont="1" applyBorder="1" applyAlignment="1">
      <alignment horizontal="center"/>
    </xf>
    <xf numFmtId="172" fontId="11" fillId="0" borderId="107" xfId="0" applyNumberFormat="1" applyFont="1" applyBorder="1" applyAlignment="1">
      <alignment horizontal="center"/>
    </xf>
    <xf numFmtId="172" fontId="11" fillId="0" borderId="26" xfId="0" applyNumberFormat="1" applyFont="1" applyBorder="1" applyAlignment="1">
      <alignment horizontal="center"/>
    </xf>
    <xf numFmtId="172" fontId="11" fillId="0" borderId="92" xfId="0" applyNumberFormat="1" applyFont="1" applyBorder="1" applyAlignment="1">
      <alignment horizontal="center"/>
    </xf>
    <xf numFmtId="172" fontId="11" fillId="0" borderId="117" xfId="0" applyNumberFormat="1" applyFont="1" applyBorder="1" applyAlignment="1">
      <alignment horizontal="center"/>
    </xf>
    <xf numFmtId="172" fontId="24" fillId="0" borderId="49" xfId="0" applyNumberFormat="1" applyFont="1" applyBorder="1" applyAlignment="1">
      <alignment horizontal="center"/>
    </xf>
    <xf numFmtId="172" fontId="24" fillId="0" borderId="22" xfId="0" applyNumberFormat="1" applyFont="1" applyBorder="1" applyAlignment="1">
      <alignment horizontal="center"/>
    </xf>
    <xf numFmtId="172" fontId="12" fillId="0" borderId="49" xfId="0" applyNumberFormat="1" applyFont="1" applyBorder="1" applyAlignment="1">
      <alignment horizontal="center"/>
    </xf>
    <xf numFmtId="172" fontId="12" fillId="0" borderId="22" xfId="0" applyNumberFormat="1" applyFont="1" applyBorder="1" applyAlignment="1">
      <alignment horizontal="center"/>
    </xf>
    <xf numFmtId="172" fontId="12" fillId="0" borderId="123" xfId="0" applyNumberFormat="1" applyFont="1" applyBorder="1" applyAlignment="1">
      <alignment horizontal="center"/>
    </xf>
    <xf numFmtId="172" fontId="12" fillId="0" borderId="23" xfId="0" applyNumberFormat="1" applyFont="1" applyBorder="1" applyAlignment="1">
      <alignment horizontal="center"/>
    </xf>
    <xf numFmtId="172" fontId="12" fillId="0" borderId="97" xfId="0" applyNumberFormat="1" applyFont="1" applyBorder="1" applyAlignment="1">
      <alignment horizontal="center"/>
    </xf>
    <xf numFmtId="172" fontId="12" fillId="0" borderId="61" xfId="0" applyNumberFormat="1" applyFont="1" applyBorder="1" applyAlignment="1">
      <alignment horizontal="center"/>
    </xf>
    <xf numFmtId="172" fontId="12" fillId="0" borderId="53" xfId="0" applyNumberFormat="1" applyFont="1" applyBorder="1" applyAlignment="1">
      <alignment horizontal="center"/>
    </xf>
    <xf numFmtId="172" fontId="12" fillId="0" borderId="27" xfId="0" applyNumberFormat="1" applyFont="1" applyBorder="1" applyAlignment="1">
      <alignment horizontal="center"/>
    </xf>
    <xf numFmtId="0" fontId="1" fillId="33" borderId="131" xfId="0" applyFont="1" applyFill="1" applyBorder="1" applyAlignment="1" applyProtection="1">
      <alignment horizontal="center" vertical="center"/>
      <protection/>
    </xf>
    <xf numFmtId="0" fontId="24" fillId="33" borderId="23" xfId="0" applyFont="1" applyFill="1" applyBorder="1" applyAlignment="1">
      <alignment horizontal="center" vertical="center"/>
    </xf>
    <xf numFmtId="0" fontId="24" fillId="33" borderId="86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69" xfId="0" applyFont="1" applyFill="1" applyBorder="1" applyAlignment="1">
      <alignment horizontal="center" vertical="center"/>
    </xf>
    <xf numFmtId="0" fontId="24" fillId="33" borderId="85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/>
    </xf>
    <xf numFmtId="0" fontId="24" fillId="33" borderId="9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1" fillId="0" borderId="38" xfId="0" applyFont="1" applyFill="1" applyBorder="1" applyAlignment="1">
      <alignment horizontal="right" vertical="center"/>
    </xf>
    <xf numFmtId="0" fontId="1" fillId="0" borderId="84" xfId="0" applyFont="1" applyBorder="1" applyAlignment="1">
      <alignment horizontal="center" vertical="top" wrapText="1"/>
    </xf>
    <xf numFmtId="0" fontId="2" fillId="0" borderId="111" xfId="0" applyFont="1" applyBorder="1" applyAlignment="1">
      <alignment/>
    </xf>
    <xf numFmtId="0" fontId="2" fillId="0" borderId="66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/>
    </xf>
    <xf numFmtId="0" fontId="2" fillId="0" borderId="90" xfId="0" applyFont="1" applyBorder="1" applyAlignment="1">
      <alignment horizontal="left" vertical="center" wrapText="1"/>
    </xf>
    <xf numFmtId="2" fontId="2" fillId="0" borderId="66" xfId="0" applyNumberFormat="1" applyFont="1" applyBorder="1" applyAlignment="1">
      <alignment horizontal="right" vertical="center" wrapText="1"/>
    </xf>
    <xf numFmtId="0" fontId="2" fillId="0" borderId="65" xfId="0" applyFont="1" applyBorder="1" applyAlignment="1">
      <alignment horizontal="right" vertical="center" wrapText="1"/>
    </xf>
    <xf numFmtId="0" fontId="2" fillId="0" borderId="102" xfId="0" applyFont="1" applyBorder="1" applyAlignment="1">
      <alignment horizontal="center" vertical="center"/>
    </xf>
    <xf numFmtId="2" fontId="2" fillId="0" borderId="65" xfId="0" applyNumberFormat="1" applyFont="1" applyBorder="1" applyAlignment="1">
      <alignment horizontal="right" vertical="center" wrapText="1"/>
    </xf>
    <xf numFmtId="0" fontId="2" fillId="0" borderId="84" xfId="0" applyFont="1" applyBorder="1" applyAlignment="1">
      <alignment horizontal="right" vertical="center" wrapText="1"/>
    </xf>
    <xf numFmtId="2" fontId="1" fillId="0" borderId="6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90" xfId="0" applyFont="1" applyBorder="1" applyAlignment="1">
      <alignment vertical="center" wrapText="1"/>
    </xf>
    <xf numFmtId="172" fontId="2" fillId="0" borderId="66" xfId="0" applyNumberFormat="1" applyFont="1" applyBorder="1" applyAlignment="1">
      <alignment horizontal="right" vertical="center" wrapText="1"/>
    </xf>
    <xf numFmtId="0" fontId="1" fillId="0" borderId="90" xfId="0" applyFont="1" applyBorder="1" applyAlignment="1">
      <alignment horizontal="right" vertical="center"/>
    </xf>
    <xf numFmtId="172" fontId="1" fillId="0" borderId="66" xfId="0" applyNumberFormat="1" applyFont="1" applyBorder="1" applyAlignment="1">
      <alignment vertical="center"/>
    </xf>
    <xf numFmtId="172" fontId="1" fillId="0" borderId="104" xfId="0" applyNumberFormat="1" applyFont="1" applyBorder="1" applyAlignment="1">
      <alignment vertical="center"/>
    </xf>
    <xf numFmtId="0" fontId="2" fillId="0" borderId="93" xfId="0" applyFont="1" applyBorder="1" applyAlignment="1">
      <alignment horizontal="right" vertical="center"/>
    </xf>
    <xf numFmtId="0" fontId="2" fillId="0" borderId="104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10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0" fillId="0" borderId="55" xfId="0" applyBorder="1" applyAlignment="1">
      <alignment horizontal="right"/>
    </xf>
    <xf numFmtId="172" fontId="2" fillId="0" borderId="15" xfId="0" applyNumberFormat="1" applyFont="1" applyBorder="1" applyAlignment="1">
      <alignment horizontal="center" vertical="center"/>
    </xf>
    <xf numFmtId="172" fontId="2" fillId="0" borderId="102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02" xfId="0" applyNumberFormat="1" applyFont="1" applyBorder="1" applyAlignment="1">
      <alignment horizontal="center" vertical="center"/>
    </xf>
    <xf numFmtId="0" fontId="1" fillId="33" borderId="90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172" fontId="2" fillId="0" borderId="82" xfId="0" applyNumberFormat="1" applyFont="1" applyBorder="1" applyAlignment="1">
      <alignment/>
    </xf>
    <xf numFmtId="172" fontId="2" fillId="0" borderId="58" xfId="0" applyNumberFormat="1" applyFont="1" applyBorder="1" applyAlignment="1">
      <alignment horizontal="center"/>
    </xf>
    <xf numFmtId="172" fontId="1" fillId="0" borderId="82" xfId="0" applyNumberFormat="1" applyFont="1" applyBorder="1" applyAlignment="1" applyProtection="1">
      <alignment horizontal="center"/>
      <protection/>
    </xf>
    <xf numFmtId="0" fontId="1" fillId="33" borderId="6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2" xfId="0" applyFont="1" applyFill="1" applyBorder="1" applyAlignment="1">
      <alignment/>
    </xf>
    <xf numFmtId="0" fontId="2" fillId="0" borderId="12" xfId="0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2" fillId="0" borderId="41" xfId="0" applyNumberFormat="1" applyFont="1" applyBorder="1" applyAlignment="1">
      <alignment/>
    </xf>
    <xf numFmtId="172" fontId="2" fillId="0" borderId="56" xfId="0" applyNumberFormat="1" applyFont="1" applyBorder="1" applyAlignment="1">
      <alignment/>
    </xf>
    <xf numFmtId="172" fontId="2" fillId="0" borderId="12" xfId="0" applyNumberFormat="1" applyFont="1" applyBorder="1" applyAlignment="1" quotePrefix="1">
      <alignment horizontal="right"/>
    </xf>
    <xf numFmtId="0" fontId="0" fillId="0" borderId="12" xfId="0" applyFont="1" applyBorder="1" applyAlignment="1">
      <alignment/>
    </xf>
    <xf numFmtId="172" fontId="2" fillId="0" borderId="40" xfId="0" applyNumberFormat="1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06" xfId="0" applyNumberFormat="1" applyFont="1" applyBorder="1" applyAlignment="1">
      <alignment/>
    </xf>
    <xf numFmtId="172" fontId="2" fillId="0" borderId="59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64" xfId="0" applyNumberFormat="1" applyFont="1" applyBorder="1" applyAlignment="1">
      <alignment/>
    </xf>
    <xf numFmtId="172" fontId="2" fillId="0" borderId="60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172" fontId="2" fillId="0" borderId="38" xfId="0" applyNumberFormat="1" applyFont="1" applyFill="1" applyBorder="1" applyAlignment="1">
      <alignment/>
    </xf>
    <xf numFmtId="172" fontId="2" fillId="0" borderId="104" xfId="0" applyNumberFormat="1" applyFont="1" applyFill="1" applyBorder="1" applyAlignment="1">
      <alignment/>
    </xf>
    <xf numFmtId="172" fontId="2" fillId="0" borderId="42" xfId="0" applyNumberFormat="1" applyFont="1" applyFill="1" applyBorder="1" applyAlignment="1">
      <alignment/>
    </xf>
    <xf numFmtId="0" fontId="1" fillId="0" borderId="66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14" xfId="0" applyFont="1" applyBorder="1" applyAlignment="1">
      <alignment/>
    </xf>
    <xf numFmtId="1" fontId="16" fillId="33" borderId="82" xfId="0" applyNumberFormat="1" applyFont="1" applyFill="1" applyBorder="1" applyAlignment="1" applyProtection="1">
      <alignment horizontal="center" vertical="center"/>
      <protection/>
    </xf>
    <xf numFmtId="172" fontId="1" fillId="0" borderId="82" xfId="0" applyNumberFormat="1" applyFont="1" applyBorder="1" applyAlignment="1">
      <alignment/>
    </xf>
    <xf numFmtId="172" fontId="1" fillId="0" borderId="111" xfId="0" applyNumberFormat="1" applyFont="1" applyBorder="1" applyAlignment="1">
      <alignment/>
    </xf>
    <xf numFmtId="172" fontId="11" fillId="0" borderId="111" xfId="0" applyNumberFormat="1" applyFont="1" applyFill="1" applyBorder="1" applyAlignment="1" applyProtection="1">
      <alignment vertical="center"/>
      <protection/>
    </xf>
    <xf numFmtId="172" fontId="16" fillId="0" borderId="11" xfId="0" applyNumberFormat="1" applyFont="1" applyFill="1" applyBorder="1" applyAlignment="1" applyProtection="1">
      <alignment vertical="center"/>
      <protection/>
    </xf>
    <xf numFmtId="172" fontId="11" fillId="0" borderId="82" xfId="0" applyNumberFormat="1" applyFont="1" applyFill="1" applyBorder="1" applyAlignment="1" applyProtection="1">
      <alignment vertical="center"/>
      <protection/>
    </xf>
    <xf numFmtId="172" fontId="11" fillId="0" borderId="54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  <xf numFmtId="172" fontId="16" fillId="0" borderId="54" xfId="0" applyNumberFormat="1" applyFont="1" applyFill="1" applyBorder="1" applyAlignment="1" applyProtection="1">
      <alignment vertical="center"/>
      <protection/>
    </xf>
    <xf numFmtId="172" fontId="16" fillId="0" borderId="12" xfId="0" applyNumberFormat="1" applyFont="1" applyFill="1" applyBorder="1" applyAlignment="1" applyProtection="1">
      <alignment vertical="center"/>
      <protection/>
    </xf>
    <xf numFmtId="172" fontId="16" fillId="0" borderId="56" xfId="0" applyNumberFormat="1" applyFont="1" applyFill="1" applyBorder="1" applyAlignment="1" applyProtection="1">
      <alignment vertical="center"/>
      <protection/>
    </xf>
    <xf numFmtId="172" fontId="16" fillId="0" borderId="54" xfId="0" applyNumberFormat="1" applyFont="1" applyBorder="1" applyAlignment="1">
      <alignment/>
    </xf>
    <xf numFmtId="172" fontId="2" fillId="0" borderId="84" xfId="0" applyNumberFormat="1" applyFont="1" applyBorder="1" applyAlignment="1">
      <alignment/>
    </xf>
    <xf numFmtId="172" fontId="1" fillId="0" borderId="66" xfId="0" applyNumberFormat="1" applyFont="1" applyBorder="1" applyAlignment="1">
      <alignment/>
    </xf>
    <xf numFmtId="172" fontId="1" fillId="0" borderId="65" xfId="0" applyNumberFormat="1" applyFont="1" applyBorder="1" applyAlignment="1">
      <alignment/>
    </xf>
    <xf numFmtId="172" fontId="11" fillId="0" borderId="65" xfId="0" applyNumberFormat="1" applyFont="1" applyFill="1" applyBorder="1" applyAlignment="1" applyProtection="1">
      <alignment vertical="center"/>
      <protection/>
    </xf>
    <xf numFmtId="172" fontId="16" fillId="0" borderId="15" xfId="0" applyNumberFormat="1" applyFont="1" applyFill="1" applyBorder="1" applyAlignment="1" applyProtection="1">
      <alignment vertical="center"/>
      <protection/>
    </xf>
    <xf numFmtId="172" fontId="11" fillId="0" borderId="66" xfId="0" applyNumberFormat="1" applyFont="1" applyFill="1" applyBorder="1" applyAlignment="1" applyProtection="1">
      <alignment vertical="center"/>
      <protection/>
    </xf>
    <xf numFmtId="172" fontId="11" fillId="0" borderId="65" xfId="0" applyNumberFormat="1" applyFont="1" applyBorder="1" applyAlignment="1">
      <alignment/>
    </xf>
    <xf numFmtId="172" fontId="16" fillId="0" borderId="15" xfId="0" applyNumberFormat="1" applyFont="1" applyBorder="1" applyAlignment="1">
      <alignment/>
    </xf>
    <xf numFmtId="172" fontId="11" fillId="0" borderId="66" xfId="0" applyNumberFormat="1" applyFont="1" applyBorder="1" applyAlignment="1">
      <alignment/>
    </xf>
    <xf numFmtId="172" fontId="1" fillId="0" borderId="56" xfId="0" applyNumberFormat="1" applyFont="1" applyBorder="1" applyAlignment="1">
      <alignment/>
    </xf>
    <xf numFmtId="172" fontId="1" fillId="0" borderId="54" xfId="0" applyNumberFormat="1" applyFont="1" applyBorder="1" applyAlignment="1">
      <alignment/>
    </xf>
    <xf numFmtId="172" fontId="1" fillId="0" borderId="64" xfId="0" applyNumberFormat="1" applyFont="1" applyBorder="1" applyAlignment="1">
      <alignment/>
    </xf>
    <xf numFmtId="172" fontId="1" fillId="0" borderId="84" xfId="0" applyNumberFormat="1" applyFont="1" applyBorder="1" applyAlignment="1">
      <alignment/>
    </xf>
    <xf numFmtId="172" fontId="11" fillId="0" borderId="54" xfId="0" applyNumberFormat="1" applyFont="1" applyFill="1" applyBorder="1" applyAlignment="1" applyProtection="1">
      <alignment vertical="center"/>
      <protection/>
    </xf>
    <xf numFmtId="172" fontId="16" fillId="0" borderId="13" xfId="0" applyNumberFormat="1" applyFont="1" applyFill="1" applyBorder="1" applyAlignment="1" applyProtection="1">
      <alignment vertical="center"/>
      <protection/>
    </xf>
    <xf numFmtId="172" fontId="11" fillId="0" borderId="56" xfId="0" applyNumberFormat="1" applyFont="1" applyFill="1" applyBorder="1" applyAlignment="1" applyProtection="1">
      <alignment vertical="center"/>
      <protection/>
    </xf>
    <xf numFmtId="172" fontId="11" fillId="0" borderId="12" xfId="0" applyNumberFormat="1" applyFont="1" applyFill="1" applyBorder="1" applyAlignment="1" applyProtection="1">
      <alignment vertical="center"/>
      <protection/>
    </xf>
    <xf numFmtId="172" fontId="16" fillId="0" borderId="82" xfId="0" applyNumberFormat="1" applyFont="1" applyFill="1" applyBorder="1" applyAlignment="1" applyProtection="1">
      <alignment vertical="center"/>
      <protection/>
    </xf>
    <xf numFmtId="172" fontId="11" fillId="0" borderId="1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16" fillId="0" borderId="82" xfId="0" applyNumberFormat="1" applyFont="1" applyBorder="1" applyAlignment="1">
      <alignment/>
    </xf>
    <xf numFmtId="172" fontId="16" fillId="0" borderId="84" xfId="0" applyNumberFormat="1" applyFont="1" applyFill="1" applyBorder="1" applyAlignment="1" applyProtection="1">
      <alignment vertical="center"/>
      <protection/>
    </xf>
    <xf numFmtId="172" fontId="16" fillId="0" borderId="64" xfId="0" applyNumberFormat="1" applyFont="1" applyFill="1" applyBorder="1" applyAlignment="1" applyProtection="1">
      <alignment vertical="center"/>
      <protection/>
    </xf>
    <xf numFmtId="172" fontId="16" fillId="0" borderId="84" xfId="0" applyNumberFormat="1" applyFont="1" applyBorder="1" applyAlignment="1">
      <alignment/>
    </xf>
    <xf numFmtId="172" fontId="16" fillId="0" borderId="13" xfId="0" applyNumberFormat="1" applyFont="1" applyBorder="1" applyAlignment="1">
      <alignment/>
    </xf>
    <xf numFmtId="172" fontId="16" fillId="0" borderId="64" xfId="0" applyNumberFormat="1" applyFont="1" applyBorder="1" applyAlignment="1">
      <alignment/>
    </xf>
    <xf numFmtId="172" fontId="11" fillId="0" borderId="12" xfId="0" applyNumberFormat="1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55" xfId="0" applyNumberFormat="1" applyFont="1" applyBorder="1" applyAlignment="1">
      <alignment/>
    </xf>
    <xf numFmtId="172" fontId="11" fillId="0" borderId="55" xfId="0" applyNumberFormat="1" applyFont="1" applyFill="1" applyBorder="1" applyAlignment="1" applyProtection="1">
      <alignment vertical="center"/>
      <protection/>
    </xf>
    <xf numFmtId="172" fontId="11" fillId="0" borderId="5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Continuous"/>
    </xf>
    <xf numFmtId="176" fontId="2" fillId="0" borderId="0" xfId="0" applyNumberFormat="1" applyFont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4" fillId="33" borderId="150" xfId="0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4" fillId="33" borderId="89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37" xfId="0" applyFont="1" applyBorder="1" applyAlignment="1">
      <alignment/>
    </xf>
    <xf numFmtId="183" fontId="2" fillId="0" borderId="0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83" fontId="2" fillId="0" borderId="54" xfId="0" applyNumberFormat="1" applyFont="1" applyBorder="1" applyAlignment="1">
      <alignment/>
    </xf>
    <xf numFmtId="183" fontId="2" fillId="0" borderId="0" xfId="0" applyNumberFormat="1" applyFont="1" applyFill="1" applyBorder="1" applyAlignment="1">
      <alignment/>
    </xf>
    <xf numFmtId="43" fontId="2" fillId="0" borderId="22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183" fontId="2" fillId="0" borderId="54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183" fontId="2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183" fontId="2" fillId="0" borderId="10" xfId="0" applyNumberFormat="1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183" fontId="2" fillId="0" borderId="84" xfId="0" applyNumberFormat="1" applyFont="1" applyFill="1" applyBorder="1" applyAlignment="1">
      <alignment/>
    </xf>
    <xf numFmtId="43" fontId="2" fillId="0" borderId="23" xfId="0" applyNumberFormat="1" applyFont="1" applyFill="1" applyBorder="1" applyAlignment="1">
      <alignment/>
    </xf>
    <xf numFmtId="0" fontId="1" fillId="0" borderId="91" xfId="0" applyFont="1" applyBorder="1" applyAlignment="1">
      <alignment horizontal="center" vertical="center"/>
    </xf>
    <xf numFmtId="183" fontId="24" fillId="0" borderId="25" xfId="0" applyNumberFormat="1" applyFont="1" applyBorder="1" applyAlignment="1">
      <alignment vertical="center"/>
    </xf>
    <xf numFmtId="43" fontId="24" fillId="0" borderId="26" xfId="0" applyNumberFormat="1" applyFont="1" applyBorder="1" applyAlignment="1">
      <alignment vertical="center"/>
    </xf>
    <xf numFmtId="183" fontId="24" fillId="0" borderId="93" xfId="0" applyNumberFormat="1" applyFont="1" applyFill="1" applyBorder="1" applyAlignment="1">
      <alignment vertical="center"/>
    </xf>
    <xf numFmtId="43" fontId="24" fillId="0" borderId="26" xfId="0" applyNumberFormat="1" applyFont="1" applyFill="1" applyBorder="1" applyAlignment="1">
      <alignment vertical="center"/>
    </xf>
    <xf numFmtId="183" fontId="24" fillId="0" borderId="25" xfId="0" applyNumberFormat="1" applyFont="1" applyFill="1" applyBorder="1" applyAlignment="1">
      <alignment vertical="center"/>
    </xf>
    <xf numFmtId="43" fontId="24" fillId="0" borderId="2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2" fillId="0" borderId="54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22" xfId="0" applyNumberFormat="1" applyFont="1" applyFill="1" applyBorder="1" applyAlignment="1">
      <alignment/>
    </xf>
    <xf numFmtId="43" fontId="2" fillId="0" borderId="54" xfId="0" applyNumberFormat="1" applyFont="1" applyFill="1" applyBorder="1" applyAlignment="1">
      <alignment/>
    </xf>
    <xf numFmtId="183" fontId="2" fillId="0" borderId="84" xfId="0" applyNumberFormat="1" applyFont="1" applyBorder="1" applyAlignment="1">
      <alignment/>
    </xf>
    <xf numFmtId="43" fontId="2" fillId="0" borderId="84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83" fontId="24" fillId="0" borderId="93" xfId="0" applyNumberFormat="1" applyFont="1" applyBorder="1" applyAlignment="1">
      <alignment vertical="center"/>
    </xf>
    <xf numFmtId="43" fontId="24" fillId="0" borderId="93" xfId="0" applyNumberFormat="1" applyFont="1" applyFill="1" applyBorder="1" applyAlignment="1">
      <alignment vertical="center"/>
    </xf>
    <xf numFmtId="43" fontId="24" fillId="0" borderId="25" xfId="0" applyNumberFormat="1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wrapText="1"/>
    </xf>
    <xf numFmtId="0" fontId="24" fillId="33" borderId="8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 wrapText="1"/>
    </xf>
    <xf numFmtId="183" fontId="2" fillId="0" borderId="56" xfId="0" applyNumberFormat="1" applyFont="1" applyBorder="1" applyAlignment="1">
      <alignment/>
    </xf>
    <xf numFmtId="183" fontId="2" fillId="0" borderId="12" xfId="0" applyNumberFormat="1" applyFont="1" applyBorder="1" applyAlignment="1">
      <alignment/>
    </xf>
    <xf numFmtId="183" fontId="2" fillId="0" borderId="22" xfId="0" applyNumberFormat="1" applyFont="1" applyFill="1" applyBorder="1" applyAlignment="1">
      <alignment/>
    </xf>
    <xf numFmtId="183" fontId="2" fillId="0" borderId="56" xfId="0" applyNumberFormat="1" applyFont="1" applyFill="1" applyBorder="1" applyAlignment="1">
      <alignment/>
    </xf>
    <xf numFmtId="183" fontId="2" fillId="0" borderId="64" xfId="0" applyNumberFormat="1" applyFont="1" applyBorder="1" applyAlignment="1">
      <alignment/>
    </xf>
    <xf numFmtId="183" fontId="2" fillId="0" borderId="13" xfId="0" applyNumberFormat="1" applyFont="1" applyFill="1" applyBorder="1" applyAlignment="1">
      <alignment/>
    </xf>
    <xf numFmtId="183" fontId="2" fillId="0" borderId="64" xfId="0" applyNumberFormat="1" applyFont="1" applyFill="1" applyBorder="1" applyAlignment="1">
      <alignment/>
    </xf>
    <xf numFmtId="183" fontId="2" fillId="0" borderId="23" xfId="0" applyNumberFormat="1" applyFont="1" applyFill="1" applyBorder="1" applyAlignment="1">
      <alignment/>
    </xf>
    <xf numFmtId="183" fontId="24" fillId="0" borderId="26" xfId="0" applyNumberFormat="1" applyFont="1" applyBorder="1" applyAlignment="1">
      <alignment horizontal="center" vertical="center"/>
    </xf>
    <xf numFmtId="183" fontId="24" fillId="0" borderId="92" xfId="0" applyNumberFormat="1" applyFont="1" applyFill="1" applyBorder="1" applyAlignment="1">
      <alignment horizontal="center" vertical="center"/>
    </xf>
    <xf numFmtId="183" fontId="24" fillId="0" borderId="27" xfId="0" applyNumberFormat="1" applyFont="1" applyFill="1" applyBorder="1" applyAlignment="1">
      <alignment horizontal="center" vertical="center"/>
    </xf>
    <xf numFmtId="183" fontId="2" fillId="0" borderId="22" xfId="0" applyNumberFormat="1" applyFont="1" applyBorder="1" applyAlignment="1">
      <alignment/>
    </xf>
    <xf numFmtId="183" fontId="2" fillId="0" borderId="12" xfId="0" applyNumberFormat="1" applyFont="1" applyFill="1" applyBorder="1" applyAlignment="1">
      <alignment/>
    </xf>
    <xf numFmtId="183" fontId="24" fillId="0" borderId="26" xfId="0" applyNumberFormat="1" applyFont="1" applyFill="1" applyBorder="1" applyAlignment="1">
      <alignment horizontal="center" vertical="center"/>
    </xf>
    <xf numFmtId="39" fontId="2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43" fontId="12" fillId="0" borderId="5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12" xfId="0" applyNumberFormat="1" applyFont="1" applyFill="1" applyBorder="1" applyAlignment="1">
      <alignment/>
    </xf>
    <xf numFmtId="43" fontId="12" fillId="0" borderId="54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12" xfId="0" applyNumberFormat="1" applyFont="1" applyBorder="1" applyAlignment="1">
      <alignment/>
    </xf>
    <xf numFmtId="43" fontId="12" fillId="0" borderId="22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43" fontId="12" fillId="0" borderId="84" xfId="0" applyNumberFormat="1" applyFont="1" applyFill="1" applyBorder="1" applyAlignment="1">
      <alignment/>
    </xf>
    <xf numFmtId="43" fontId="12" fillId="0" borderId="10" xfId="0" applyNumberFormat="1" applyFont="1" applyFill="1" applyBorder="1" applyAlignment="1">
      <alignment/>
    </xf>
    <xf numFmtId="43" fontId="12" fillId="0" borderId="84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24" fillId="0" borderId="91" xfId="0" applyFont="1" applyFill="1" applyBorder="1" applyAlignment="1">
      <alignment horizontal="center" vertical="center"/>
    </xf>
    <xf numFmtId="43" fontId="24" fillId="0" borderId="39" xfId="0" applyNumberFormat="1" applyFont="1" applyFill="1" applyBorder="1" applyAlignment="1">
      <alignment vertical="center"/>
    </xf>
    <xf numFmtId="43" fontId="24" fillId="0" borderId="32" xfId="0" applyNumberFormat="1" applyFont="1" applyFill="1" applyBorder="1" applyAlignment="1">
      <alignment vertical="center"/>
    </xf>
    <xf numFmtId="43" fontId="24" fillId="0" borderId="36" xfId="0" applyNumberFormat="1" applyFont="1" applyFill="1" applyBorder="1" applyAlignment="1">
      <alignment vertical="center"/>
    </xf>
    <xf numFmtId="43" fontId="24" fillId="0" borderId="3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51" xfId="0" applyFont="1" applyFill="1" applyBorder="1" applyAlignment="1">
      <alignment horizontal="left"/>
    </xf>
    <xf numFmtId="0" fontId="24" fillId="33" borderId="87" xfId="0" applyFont="1" applyFill="1" applyBorder="1" applyAlignment="1" quotePrefix="1">
      <alignment horizontal="center"/>
    </xf>
    <xf numFmtId="39" fontId="24" fillId="33" borderId="85" xfId="0" applyNumberFormat="1" applyFont="1" applyFill="1" applyBorder="1" applyAlignment="1" applyProtection="1">
      <alignment horizontal="center" vertical="center"/>
      <protection/>
    </xf>
    <xf numFmtId="43" fontId="24" fillId="33" borderId="40" xfId="0" applyNumberFormat="1" applyFont="1" applyFill="1" applyBorder="1" applyAlignment="1">
      <alignment horizontal="left" vertical="center"/>
    </xf>
    <xf numFmtId="39" fontId="24" fillId="33" borderId="84" xfId="0" applyNumberFormat="1" applyFont="1" applyFill="1" applyBorder="1" applyAlignment="1" applyProtection="1">
      <alignment horizontal="center" vertical="center"/>
      <protection/>
    </xf>
    <xf numFmtId="39" fontId="24" fillId="33" borderId="10" xfId="0" applyNumberFormat="1" applyFont="1" applyFill="1" applyBorder="1" applyAlignment="1" applyProtection="1">
      <alignment horizontal="center" vertical="center"/>
      <protection/>
    </xf>
    <xf numFmtId="39" fontId="24" fillId="33" borderId="13" xfId="0" applyNumberFormat="1" applyFont="1" applyFill="1" applyBorder="1" applyAlignment="1" applyProtection="1">
      <alignment horizontal="center" vertical="center" wrapText="1"/>
      <protection/>
    </xf>
    <xf numFmtId="39" fontId="24" fillId="33" borderId="23" xfId="0" applyNumberFormat="1" applyFont="1" applyFill="1" applyBorder="1" applyAlignment="1" applyProtection="1">
      <alignment horizontal="center" vertical="center" wrapText="1"/>
      <protection/>
    </xf>
    <xf numFmtId="43" fontId="12" fillId="0" borderId="22" xfId="0" applyNumberFormat="1" applyFont="1" applyBorder="1" applyAlignment="1">
      <alignment/>
    </xf>
    <xf numFmtId="43" fontId="2" fillId="0" borderId="56" xfId="0" applyNumberFormat="1" applyFont="1" applyBorder="1" applyAlignment="1">
      <alignment/>
    </xf>
    <xf numFmtId="43" fontId="2" fillId="0" borderId="64" xfId="0" applyNumberFormat="1" applyFont="1" applyBorder="1" applyAlignment="1">
      <alignment/>
    </xf>
    <xf numFmtId="0" fontId="24" fillId="0" borderId="9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/>
    </xf>
    <xf numFmtId="185" fontId="2" fillId="0" borderId="56" xfId="42" applyNumberFormat="1" applyFont="1" applyBorder="1" applyAlignment="1">
      <alignment/>
    </xf>
    <xf numFmtId="185" fontId="2" fillId="0" borderId="12" xfId="42" applyNumberFormat="1" applyFont="1" applyBorder="1" applyAlignment="1">
      <alignment/>
    </xf>
    <xf numFmtId="185" fontId="2" fillId="0" borderId="22" xfId="42" applyNumberFormat="1" applyFont="1" applyFill="1" applyBorder="1" applyAlignment="1">
      <alignment/>
    </xf>
    <xf numFmtId="185" fontId="2" fillId="0" borderId="12" xfId="42" applyNumberFormat="1" applyFont="1" applyFill="1" applyBorder="1" applyAlignment="1">
      <alignment/>
    </xf>
    <xf numFmtId="185" fontId="2" fillId="0" borderId="64" xfId="42" applyNumberFormat="1" applyFont="1" applyBorder="1" applyAlignment="1">
      <alignment/>
    </xf>
    <xf numFmtId="185" fontId="2" fillId="0" borderId="64" xfId="42" applyNumberFormat="1" applyFont="1" applyFill="1" applyBorder="1" applyAlignment="1">
      <alignment/>
    </xf>
    <xf numFmtId="185" fontId="2" fillId="0" borderId="105" xfId="42" applyNumberFormat="1" applyFont="1" applyFill="1" applyBorder="1" applyAlignment="1">
      <alignment/>
    </xf>
    <xf numFmtId="0" fontId="24" fillId="0" borderId="31" xfId="0" applyFont="1" applyBorder="1" applyAlignment="1">
      <alignment horizontal="center" vertical="center"/>
    </xf>
    <xf numFmtId="185" fontId="24" fillId="0" borderId="92" xfId="42" applyNumberFormat="1" applyFont="1" applyBorder="1" applyAlignment="1">
      <alignment horizontal="center" vertical="center"/>
    </xf>
    <xf numFmtId="185" fontId="24" fillId="0" borderId="26" xfId="42" applyNumberFormat="1" applyFont="1" applyBorder="1" applyAlignment="1">
      <alignment horizontal="center" vertical="center"/>
    </xf>
    <xf numFmtId="185" fontId="24" fillId="0" borderId="26" xfId="42" applyNumberFormat="1" applyFont="1" applyFill="1" applyBorder="1" applyAlignment="1">
      <alignment horizontal="center" vertical="center"/>
    </xf>
    <xf numFmtId="185" fontId="24" fillId="0" borderId="27" xfId="4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1" xfId="0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54" xfId="0" applyFont="1" applyBorder="1" applyAlignment="1">
      <alignment/>
    </xf>
    <xf numFmtId="2" fontId="2" fillId="0" borderId="56" xfId="0" applyNumberFormat="1" applyFont="1" applyFill="1" applyBorder="1" applyAlignment="1">
      <alignment horizontal="center"/>
    </xf>
    <xf numFmtId="2" fontId="2" fillId="0" borderId="54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71" fontId="2" fillId="0" borderId="56" xfId="42" applyFont="1" applyFill="1" applyBorder="1" applyAlignment="1">
      <alignment horizontal="center"/>
    </xf>
    <xf numFmtId="171" fontId="2" fillId="0" borderId="56" xfId="42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4" xfId="0" applyFont="1" applyBorder="1" applyAlignment="1">
      <alignment/>
    </xf>
    <xf numFmtId="172" fontId="2" fillId="0" borderId="56" xfId="0" applyNumberFormat="1" applyFont="1" applyFill="1" applyBorder="1" applyAlignment="1">
      <alignment horizontal="center"/>
    </xf>
    <xf numFmtId="172" fontId="2" fillId="0" borderId="54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177" fontId="2" fillId="0" borderId="66" xfId="0" applyNumberFormat="1" applyFont="1" applyFill="1" applyBorder="1" applyAlignment="1">
      <alignment horizontal="center"/>
    </xf>
    <xf numFmtId="177" fontId="2" fillId="0" borderId="65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1" fillId="0" borderId="8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172" fontId="1" fillId="0" borderId="66" xfId="0" applyNumberFormat="1" applyFont="1" applyFill="1" applyBorder="1" applyAlignment="1">
      <alignment/>
    </xf>
    <xf numFmtId="172" fontId="1" fillId="0" borderId="65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2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71" fontId="2" fillId="0" borderId="10" xfId="42" applyFont="1" applyFill="1" applyBorder="1" applyAlignment="1">
      <alignment horizontal="center"/>
    </xf>
    <xf numFmtId="172" fontId="25" fillId="0" borderId="10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2" fillId="0" borderId="0" xfId="42" applyFont="1" applyFill="1" applyBorder="1" applyAlignment="1">
      <alignment horizontal="center"/>
    </xf>
    <xf numFmtId="0" fontId="24" fillId="0" borderId="34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36" xfId="0" applyFont="1" applyBorder="1" applyAlignment="1">
      <alignment vertical="center"/>
    </xf>
    <xf numFmtId="172" fontId="24" fillId="0" borderId="32" xfId="0" applyNumberFormat="1" applyFont="1" applyFill="1" applyBorder="1" applyAlignment="1">
      <alignment horizontal="center" vertical="center"/>
    </xf>
    <xf numFmtId="172" fontId="24" fillId="0" borderId="32" xfId="0" applyNumberFormat="1" applyFont="1" applyBorder="1" applyAlignment="1">
      <alignment vertical="center"/>
    </xf>
    <xf numFmtId="172" fontId="24" fillId="0" borderId="32" xfId="0" applyNumberFormat="1" applyFont="1" applyFill="1" applyBorder="1" applyAlignment="1">
      <alignment vertical="center"/>
    </xf>
    <xf numFmtId="172" fontId="24" fillId="0" borderId="32" xfId="0" applyNumberFormat="1" applyFont="1" applyBorder="1" applyAlignment="1">
      <alignment horizontal="center" vertical="center"/>
    </xf>
    <xf numFmtId="172" fontId="24" fillId="0" borderId="3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4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76" fontId="2" fillId="0" borderId="54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91" xfId="0" applyNumberFormat="1" applyFont="1" applyFill="1" applyBorder="1" applyAlignment="1" applyProtection="1">
      <alignment horizontal="center" vertical="center"/>
      <protection/>
    </xf>
    <xf numFmtId="176" fontId="2" fillId="0" borderId="93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Fill="1" applyBorder="1" applyAlignment="1" applyProtection="1">
      <alignment horizontal="right" vertical="center"/>
      <protection/>
    </xf>
    <xf numFmtId="176" fontId="2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54" xfId="0" applyFont="1" applyBorder="1" applyAlignment="1" applyProtection="1">
      <alignment horizontal="center" vertical="center"/>
      <protection/>
    </xf>
    <xf numFmtId="0" fontId="16" fillId="0" borderId="54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6" fillId="0" borderId="84" xfId="0" applyNumberFormat="1" applyFont="1" applyBorder="1" applyAlignment="1" applyProtection="1">
      <alignment horizontal="center" vertical="center"/>
      <protection/>
    </xf>
    <xf numFmtId="0" fontId="2" fillId="0" borderId="91" xfId="0" applyNumberFormat="1" applyFont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86" fontId="1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/>
    </xf>
    <xf numFmtId="176" fontId="2" fillId="0" borderId="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0" xfId="42" applyNumberFormat="1" applyFont="1" applyBorder="1" applyAlignment="1">
      <alignment horizontal="right" vertical="center"/>
    </xf>
    <xf numFmtId="176" fontId="2" fillId="0" borderId="0" xfId="42" applyNumberFormat="1" applyFont="1" applyFill="1" applyBorder="1" applyAlignment="1">
      <alignment horizontal="right" vertical="center"/>
    </xf>
    <xf numFmtId="176" fontId="2" fillId="0" borderId="22" xfId="42" applyNumberFormat="1" applyFont="1" applyFill="1" applyBorder="1" applyAlignment="1">
      <alignment horizontal="right" vertical="center"/>
    </xf>
    <xf numFmtId="0" fontId="2" fillId="0" borderId="40" xfId="0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2" applyNumberFormat="1" applyFont="1" applyBorder="1" applyAlignment="1">
      <alignment horizontal="right" vertical="center"/>
    </xf>
    <xf numFmtId="176" fontId="2" fillId="0" borderId="10" xfId="42" applyNumberFormat="1" applyFont="1" applyFill="1" applyBorder="1" applyAlignment="1">
      <alignment horizontal="right" vertical="center"/>
    </xf>
    <xf numFmtId="176" fontId="2" fillId="0" borderId="23" xfId="42" applyNumberFormat="1" applyFont="1" applyFill="1" applyBorder="1" applyAlignment="1">
      <alignment horizontal="right" vertical="center"/>
    </xf>
    <xf numFmtId="0" fontId="24" fillId="0" borderId="91" xfId="0" applyFont="1" applyBorder="1" applyAlignment="1" applyProtection="1">
      <alignment horizontal="left" vertical="center"/>
      <protection/>
    </xf>
    <xf numFmtId="176" fontId="24" fillId="0" borderId="25" xfId="0" applyNumberFormat="1" applyFont="1" applyBorder="1" applyAlignment="1">
      <alignment horizontal="right" vertical="center"/>
    </xf>
    <xf numFmtId="176" fontId="24" fillId="0" borderId="25" xfId="42" applyNumberFormat="1" applyFont="1" applyBorder="1" applyAlignment="1">
      <alignment horizontal="right" vertical="center"/>
    </xf>
    <xf numFmtId="176" fontId="24" fillId="0" borderId="25" xfId="42" applyNumberFormat="1" applyFont="1" applyFill="1" applyBorder="1" applyAlignment="1">
      <alignment horizontal="right" vertical="center"/>
    </xf>
    <xf numFmtId="176" fontId="24" fillId="0" borderId="27" xfId="4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horizontal="right"/>
    </xf>
    <xf numFmtId="174" fontId="2" fillId="0" borderId="12" xfId="42" applyNumberFormat="1" applyFont="1" applyBorder="1" applyAlignment="1">
      <alignment horizontal="right" vertical="center"/>
    </xf>
    <xf numFmtId="174" fontId="2" fillId="0" borderId="56" xfId="42" applyNumberFormat="1" applyFont="1" applyBorder="1" applyAlignment="1">
      <alignment horizontal="right" vertical="center"/>
    </xf>
    <xf numFmtId="174" fontId="2" fillId="0" borderId="12" xfId="42" applyNumberFormat="1" applyFont="1" applyFill="1" applyBorder="1" applyAlignment="1">
      <alignment horizontal="right" vertical="center"/>
    </xf>
    <xf numFmtId="174" fontId="2" fillId="0" borderId="13" xfId="42" applyNumberFormat="1" applyFont="1" applyBorder="1" applyAlignment="1">
      <alignment horizontal="right" vertical="center"/>
    </xf>
    <xf numFmtId="174" fontId="2" fillId="0" borderId="64" xfId="42" applyNumberFormat="1" applyFont="1" applyBorder="1" applyAlignment="1">
      <alignment horizontal="right" vertical="center"/>
    </xf>
    <xf numFmtId="174" fontId="2" fillId="0" borderId="13" xfId="42" applyNumberFormat="1" applyFont="1" applyFill="1" applyBorder="1" applyAlignment="1">
      <alignment horizontal="right" vertical="center"/>
    </xf>
    <xf numFmtId="0" fontId="24" fillId="0" borderId="66" xfId="0" applyFont="1" applyBorder="1" applyAlignment="1">
      <alignment vertical="center"/>
    </xf>
    <xf numFmtId="174" fontId="24" fillId="0" borderId="13" xfId="42" applyNumberFormat="1" applyFont="1" applyBorder="1" applyAlignment="1">
      <alignment horizontal="right" vertical="center"/>
    </xf>
    <xf numFmtId="174" fontId="24" fillId="0" borderId="13" xfId="42" applyNumberFormat="1" applyFont="1" applyFill="1" applyBorder="1" applyAlignment="1">
      <alignment horizontal="right" vertical="center"/>
    </xf>
    <xf numFmtId="174" fontId="24" fillId="0" borderId="66" xfId="42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171" fontId="2" fillId="0" borderId="54" xfId="42" applyFont="1" applyBorder="1" applyAlignment="1">
      <alignment horizontal="right"/>
    </xf>
    <xf numFmtId="171" fontId="2" fillId="0" borderId="12" xfId="42" applyFont="1" applyBorder="1" applyAlignment="1">
      <alignment horizontal="right"/>
    </xf>
    <xf numFmtId="171" fontId="2" fillId="0" borderId="54" xfId="42" applyFont="1" applyBorder="1" applyAlignment="1">
      <alignment horizontal="right" vertical="center"/>
    </xf>
    <xf numFmtId="176" fontId="2" fillId="0" borderId="12" xfId="42" applyNumberFormat="1" applyFont="1" applyBorder="1" applyAlignment="1">
      <alignment horizontal="right" vertical="center"/>
    </xf>
    <xf numFmtId="171" fontId="2" fillId="0" borderId="0" xfId="42" applyFont="1" applyBorder="1" applyAlignment="1">
      <alignment horizontal="right" vertical="center"/>
    </xf>
    <xf numFmtId="171" fontId="2" fillId="0" borderId="0" xfId="42" applyNumberFormat="1" applyFont="1" applyBorder="1" applyAlignment="1">
      <alignment horizontal="right" vertical="center"/>
    </xf>
    <xf numFmtId="171" fontId="2" fillId="0" borderId="12" xfId="42" applyFont="1" applyBorder="1" applyAlignment="1">
      <alignment horizontal="right" vertical="center"/>
    </xf>
    <xf numFmtId="171" fontId="2" fillId="0" borderId="0" xfId="42" applyNumberFormat="1" applyFont="1" applyFill="1" applyBorder="1" applyAlignment="1">
      <alignment horizontal="right" vertical="center"/>
    </xf>
    <xf numFmtId="176" fontId="2" fillId="0" borderId="12" xfId="42" applyNumberFormat="1" applyFont="1" applyFill="1" applyBorder="1" applyAlignment="1">
      <alignment horizontal="right" vertical="center"/>
    </xf>
    <xf numFmtId="171" fontId="2" fillId="0" borderId="0" xfId="42" applyFont="1" applyFill="1" applyBorder="1" applyAlignment="1">
      <alignment horizontal="right" vertical="center"/>
    </xf>
    <xf numFmtId="171" fontId="2" fillId="0" borderId="84" xfId="42" applyFont="1" applyBorder="1" applyAlignment="1">
      <alignment horizontal="right"/>
    </xf>
    <xf numFmtId="171" fontId="2" fillId="0" borderId="13" xfId="42" applyFont="1" applyBorder="1" applyAlignment="1">
      <alignment horizontal="right"/>
    </xf>
    <xf numFmtId="171" fontId="2" fillId="0" borderId="84" xfId="42" applyFont="1" applyBorder="1" applyAlignment="1">
      <alignment horizontal="right" vertical="center"/>
    </xf>
    <xf numFmtId="176" fontId="2" fillId="0" borderId="13" xfId="42" applyNumberFormat="1" applyFont="1" applyBorder="1" applyAlignment="1">
      <alignment horizontal="right" vertical="center"/>
    </xf>
    <xf numFmtId="171" fontId="2" fillId="0" borderId="10" xfId="42" applyFont="1" applyFill="1" applyBorder="1" applyAlignment="1">
      <alignment horizontal="right" vertical="center"/>
    </xf>
    <xf numFmtId="176" fontId="2" fillId="0" borderId="13" xfId="42" applyNumberFormat="1" applyFont="1" applyFill="1" applyBorder="1" applyAlignment="1">
      <alignment horizontal="right" vertical="center"/>
    </xf>
    <xf numFmtId="0" fontId="24" fillId="0" borderId="66" xfId="0" applyFont="1" applyBorder="1" applyAlignment="1">
      <alignment/>
    </xf>
    <xf numFmtId="171" fontId="24" fillId="0" borderId="84" xfId="42" applyFont="1" applyBorder="1" applyAlignment="1">
      <alignment horizontal="right"/>
    </xf>
    <xf numFmtId="171" fontId="24" fillId="0" borderId="13" xfId="42" applyFont="1" applyBorder="1" applyAlignment="1">
      <alignment horizontal="right"/>
    </xf>
    <xf numFmtId="171" fontId="24" fillId="0" borderId="10" xfId="42" applyFont="1" applyBorder="1" applyAlignment="1">
      <alignment horizontal="right" vertical="center"/>
    </xf>
    <xf numFmtId="176" fontId="24" fillId="0" borderId="10" xfId="42" applyNumberFormat="1" applyFont="1" applyBorder="1" applyAlignment="1">
      <alignment horizontal="right" vertical="center"/>
    </xf>
    <xf numFmtId="171" fontId="24" fillId="0" borderId="65" xfId="42" applyFont="1" applyFill="1" applyBorder="1" applyAlignment="1">
      <alignment horizontal="right" vertical="center"/>
    </xf>
    <xf numFmtId="176" fontId="24" fillId="0" borderId="15" xfId="42" applyNumberFormat="1" applyFont="1" applyFill="1" applyBorder="1" applyAlignment="1">
      <alignment horizontal="right" vertical="center"/>
    </xf>
    <xf numFmtId="171" fontId="24" fillId="0" borderId="65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2" fillId="33" borderId="82" xfId="0" applyFont="1" applyFill="1" applyBorder="1" applyAlignment="1">
      <alignment horizontal="center"/>
    </xf>
    <xf numFmtId="0" fontId="24" fillId="33" borderId="64" xfId="0" applyFont="1" applyFill="1" applyBorder="1" applyAlignment="1">
      <alignment/>
    </xf>
    <xf numFmtId="0" fontId="24" fillId="33" borderId="84" xfId="0" applyFont="1" applyFill="1" applyBorder="1" applyAlignment="1">
      <alignment horizontal="right"/>
    </xf>
    <xf numFmtId="0" fontId="24" fillId="33" borderId="13" xfId="0" applyFont="1" applyFill="1" applyBorder="1" applyAlignment="1">
      <alignment horizontal="right"/>
    </xf>
    <xf numFmtId="0" fontId="24" fillId="33" borderId="10" xfId="0" applyFont="1" applyFill="1" applyBorder="1" applyAlignment="1">
      <alignment horizontal="right"/>
    </xf>
    <xf numFmtId="0" fontId="24" fillId="33" borderId="151" xfId="0" applyFont="1" applyFill="1" applyBorder="1" applyAlignment="1" applyProtection="1">
      <alignment horizontal="left" vertical="center"/>
      <protection/>
    </xf>
    <xf numFmtId="0" fontId="24" fillId="33" borderId="88" xfId="0" applyFont="1" applyFill="1" applyBorder="1" applyAlignment="1" quotePrefix="1">
      <alignment horizontal="center" vertical="center"/>
    </xf>
    <xf numFmtId="0" fontId="24" fillId="33" borderId="88" xfId="0" applyNumberFormat="1" applyFont="1" applyFill="1" applyBorder="1" applyAlignment="1" quotePrefix="1">
      <alignment horizontal="center" vertical="center"/>
    </xf>
    <xf numFmtId="0" fontId="24" fillId="33" borderId="89" xfId="0" applyNumberFormat="1" applyFont="1" applyFill="1" applyBorder="1" applyAlignment="1" quotePrefix="1">
      <alignment horizontal="center" vertical="center"/>
    </xf>
    <xf numFmtId="0" fontId="24" fillId="33" borderId="15" xfId="0" applyFont="1" applyFill="1" applyBorder="1" applyAlignment="1" quotePrefix="1">
      <alignment horizontal="center" vertical="center"/>
    </xf>
    <xf numFmtId="174" fontId="24" fillId="33" borderId="66" xfId="0" applyNumberFormat="1" applyFont="1" applyFill="1" applyBorder="1" applyAlignment="1" quotePrefix="1">
      <alignment horizontal="center" vertical="center"/>
    </xf>
    <xf numFmtId="174" fontId="24" fillId="33" borderId="15" xfId="0" applyNumberFormat="1" applyFont="1" applyFill="1" applyBorder="1" applyAlignment="1" quotePrefix="1">
      <alignment horizontal="center" vertical="center"/>
    </xf>
    <xf numFmtId="176" fontId="2" fillId="0" borderId="54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1" fillId="0" borderId="22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5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2" fillId="0" borderId="93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1" fillId="0" borderId="27" xfId="0" applyNumberFormat="1" applyFont="1" applyFill="1" applyBorder="1" applyAlignment="1">
      <alignment horizontal="right" vertical="center"/>
    </xf>
    <xf numFmtId="0" fontId="1" fillId="33" borderId="85" xfId="0" applyFont="1" applyFill="1" applyBorder="1" applyAlignment="1" applyProtection="1">
      <alignment horizontal="center" vertical="center"/>
      <protection/>
    </xf>
    <xf numFmtId="0" fontId="1" fillId="33" borderId="69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 applyProtection="1">
      <alignment horizontal="center" vertical="center"/>
      <protection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176" fontId="1" fillId="0" borderId="58" xfId="0" applyNumberFormat="1" applyFont="1" applyBorder="1" applyAlignment="1" applyProtection="1">
      <alignment horizontal="right" vertical="center"/>
      <protection/>
    </xf>
    <xf numFmtId="176" fontId="1" fillId="0" borderId="107" xfId="0" applyNumberFormat="1" applyFont="1" applyBorder="1" applyAlignment="1" applyProtection="1">
      <alignment horizontal="right" vertical="center"/>
      <protection/>
    </xf>
    <xf numFmtId="176" fontId="1" fillId="0" borderId="107" xfId="0" applyNumberFormat="1" applyFont="1" applyFill="1" applyBorder="1" applyAlignment="1" applyProtection="1">
      <alignment horizontal="right" vertical="center"/>
      <protection/>
    </xf>
    <xf numFmtId="176" fontId="1" fillId="0" borderId="117" xfId="0" applyNumberFormat="1" applyFont="1" applyFill="1" applyBorder="1" applyAlignment="1" applyProtection="1">
      <alignment horizontal="right" vertical="center"/>
      <protection/>
    </xf>
    <xf numFmtId="0" fontId="1" fillId="33" borderId="68" xfId="0" applyNumberFormat="1" applyFont="1" applyFill="1" applyBorder="1" applyAlignment="1">
      <alignment horizontal="center"/>
    </xf>
    <xf numFmtId="0" fontId="1" fillId="33" borderId="69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4" fillId="33" borderId="152" xfId="0" applyFont="1" applyFill="1" applyBorder="1" applyAlignment="1">
      <alignment horizontal="left"/>
    </xf>
    <xf numFmtId="0" fontId="24" fillId="33" borderId="151" xfId="0" applyFont="1" applyFill="1" applyBorder="1" applyAlignment="1">
      <alignment horizontal="left" vertical="center"/>
    </xf>
    <xf numFmtId="0" fontId="24" fillId="33" borderId="87" xfId="0" applyFont="1" applyFill="1" applyBorder="1" applyAlignment="1" quotePrefix="1">
      <alignment horizontal="center" vertical="center"/>
    </xf>
    <xf numFmtId="0" fontId="24" fillId="33" borderId="150" xfId="0" applyFont="1" applyFill="1" applyBorder="1" applyAlignment="1" quotePrefix="1">
      <alignment horizontal="center" vertical="center"/>
    </xf>
    <xf numFmtId="0" fontId="24" fillId="33" borderId="89" xfId="0" applyFont="1" applyFill="1" applyBorder="1" applyAlignment="1" quotePrefix="1">
      <alignment horizontal="center" vertical="center"/>
    </xf>
    <xf numFmtId="0" fontId="24" fillId="33" borderId="15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2" fillId="0" borderId="68" xfId="0" applyFont="1" applyFill="1" applyBorder="1" applyAlignment="1" quotePrefix="1">
      <alignment horizontal="left"/>
    </xf>
    <xf numFmtId="17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2" fontId="13" fillId="0" borderId="68" xfId="0" applyNumberFormat="1" applyFont="1" applyFill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2" fontId="10" fillId="0" borderId="91" xfId="0" applyNumberFormat="1" applyFont="1" applyBorder="1" applyAlignment="1">
      <alignment horizontal="center"/>
    </xf>
    <xf numFmtId="191" fontId="10" fillId="0" borderId="117" xfId="0" applyNumberFormat="1" applyFont="1" applyBorder="1" applyAlignment="1">
      <alignment horizontal="center"/>
    </xf>
    <xf numFmtId="191" fontId="10" fillId="0" borderId="92" xfId="0" applyNumberFormat="1" applyFont="1" applyBorder="1" applyAlignment="1">
      <alignment horizontal="center"/>
    </xf>
    <xf numFmtId="172" fontId="10" fillId="0" borderId="117" xfId="0" applyNumberFormat="1" applyFont="1" applyBorder="1" applyAlignment="1">
      <alignment horizontal="right"/>
    </xf>
    <xf numFmtId="172" fontId="10" fillId="0" borderId="92" xfId="0" applyNumberFormat="1" applyFont="1" applyBorder="1" applyAlignment="1">
      <alignment/>
    </xf>
    <xf numFmtId="0" fontId="39" fillId="0" borderId="57" xfId="0" applyFont="1" applyBorder="1" applyAlignment="1">
      <alignment/>
    </xf>
    <xf numFmtId="172" fontId="13" fillId="0" borderId="22" xfId="0" applyNumberFormat="1" applyFont="1" applyBorder="1" applyAlignment="1">
      <alignment horizontal="center"/>
    </xf>
    <xf numFmtId="172" fontId="13" fillId="0" borderId="37" xfId="0" applyNumberFormat="1" applyFont="1" applyBorder="1" applyAlignment="1">
      <alignment horizontal="center"/>
    </xf>
    <xf numFmtId="191" fontId="13" fillId="0" borderId="107" xfId="0" applyNumberFormat="1" applyFont="1" applyBorder="1" applyAlignment="1">
      <alignment horizontal="center"/>
    </xf>
    <xf numFmtId="191" fontId="13" fillId="0" borderId="56" xfId="0" applyNumberFormat="1" applyFont="1" applyBorder="1" applyAlignment="1">
      <alignment horizontal="center"/>
    </xf>
    <xf numFmtId="172" fontId="13" fillId="0" borderId="107" xfId="0" applyNumberFormat="1" applyFont="1" applyFill="1" applyBorder="1" applyAlignment="1">
      <alignment horizontal="right"/>
    </xf>
    <xf numFmtId="172" fontId="13" fillId="0" borderId="56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39" fillId="33" borderId="62" xfId="0" applyFont="1" applyFill="1" applyBorder="1" applyAlignment="1">
      <alignment vertical="center"/>
    </xf>
    <xf numFmtId="0" fontId="39" fillId="33" borderId="57" xfId="0" applyFont="1" applyFill="1" applyBorder="1" applyAlignment="1">
      <alignment vertical="center"/>
    </xf>
    <xf numFmtId="0" fontId="10" fillId="33" borderId="91" xfId="0" applyFont="1" applyFill="1" applyBorder="1" applyAlignment="1">
      <alignment horizontal="center" vertical="center"/>
    </xf>
    <xf numFmtId="0" fontId="10" fillId="33" borderId="92" xfId="0" applyFont="1" applyFill="1" applyBorder="1" applyAlignment="1">
      <alignment horizontal="center" vertical="center"/>
    </xf>
    <xf numFmtId="0" fontId="10" fillId="33" borderId="11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left" vertical="center" wrapText="1"/>
      <protection/>
    </xf>
    <xf numFmtId="172" fontId="1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1" fillId="33" borderId="65" xfId="0" applyNumberFormat="1" applyFont="1" applyFill="1" applyBorder="1" applyAlignment="1" quotePrefix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24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 quotePrefix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>
      <alignment horizontal="center"/>
    </xf>
    <xf numFmtId="172" fontId="1" fillId="33" borderId="65" xfId="0" applyNumberFormat="1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4" fontId="11" fillId="33" borderId="65" xfId="0" applyNumberFormat="1" applyFont="1" applyFill="1" applyBorder="1" applyAlignment="1" applyProtection="1">
      <alignment horizontal="center" vertical="center"/>
      <protection/>
    </xf>
    <xf numFmtId="174" fontId="11" fillId="33" borderId="14" xfId="0" applyNumberFormat="1" applyFont="1" applyFill="1" applyBorder="1" applyAlignment="1" applyProtection="1">
      <alignment horizontal="center" vertical="center"/>
      <protection/>
    </xf>
    <xf numFmtId="174" fontId="11" fillId="33" borderId="15" xfId="0" applyNumberFormat="1" applyFont="1" applyFill="1" applyBorder="1" applyAlignment="1" applyProtection="1">
      <alignment horizontal="center" vertical="center"/>
      <protection/>
    </xf>
    <xf numFmtId="1" fontId="11" fillId="33" borderId="65" xfId="0" applyNumberFormat="1" applyFont="1" applyFill="1" applyBorder="1" applyAlignment="1" applyProtection="1" quotePrefix="1">
      <alignment horizontal="center" vertical="center"/>
      <protection/>
    </xf>
    <xf numFmtId="1" fontId="11" fillId="33" borderId="14" xfId="0" applyNumberFormat="1" applyFont="1" applyFill="1" applyBorder="1" applyAlignment="1" applyProtection="1" quotePrefix="1">
      <alignment horizontal="center" vertical="center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1" fontId="1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>
      <alignment horizontal="center" vertical="center" wrapText="1"/>
    </xf>
    <xf numFmtId="172" fontId="11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6" fillId="33" borderId="111" xfId="0" applyNumberFormat="1" applyFont="1" applyFill="1" applyBorder="1" applyAlignment="1" applyProtection="1">
      <alignment horizontal="center" vertical="center"/>
      <protection/>
    </xf>
    <xf numFmtId="1" fontId="16" fillId="33" borderId="11" xfId="0" applyNumberFormat="1" applyFont="1" applyFill="1" applyBorder="1" applyAlignment="1" applyProtection="1">
      <alignment horizontal="center" vertical="center"/>
      <protection/>
    </xf>
    <xf numFmtId="1" fontId="16" fillId="33" borderId="65" xfId="0" applyNumberFormat="1" applyFont="1" applyFill="1" applyBorder="1" applyAlignment="1" applyProtection="1">
      <alignment horizontal="center" vertical="center"/>
      <protection/>
    </xf>
    <xf numFmtId="1" fontId="16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82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4" fillId="33" borderId="88" xfId="0" applyFont="1" applyFill="1" applyBorder="1" applyAlignment="1" quotePrefix="1">
      <alignment horizontal="center"/>
    </xf>
    <xf numFmtId="0" fontId="24" fillId="33" borderId="89" xfId="0" applyFont="1" applyFill="1" applyBorder="1" applyAlignment="1" quotePrefix="1">
      <alignment horizontal="center"/>
    </xf>
    <xf numFmtId="0" fontId="24" fillId="33" borderId="85" xfId="0" applyFont="1" applyFill="1" applyBorder="1" applyAlignment="1">
      <alignment horizontal="left" vertical="center"/>
    </xf>
    <xf numFmtId="0" fontId="13" fillId="33" borderId="40" xfId="0" applyFont="1" applyFill="1" applyBorder="1" applyAlignment="1">
      <alignment horizontal="left" vertical="center"/>
    </xf>
    <xf numFmtId="0" fontId="24" fillId="33" borderId="126" xfId="0" applyFont="1" applyFill="1" applyBorder="1" applyAlignment="1" quotePrefix="1">
      <alignment horizontal="center"/>
    </xf>
    <xf numFmtId="0" fontId="24" fillId="33" borderId="150" xfId="0" applyFont="1" applyFill="1" applyBorder="1" applyAlignment="1" quotePrefix="1">
      <alignment horizontal="center"/>
    </xf>
    <xf numFmtId="0" fontId="8" fillId="0" borderId="0" xfId="0" applyFont="1" applyAlignment="1">
      <alignment horizontal="center" vertical="center"/>
    </xf>
    <xf numFmtId="39" fontId="37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4" fillId="33" borderId="126" xfId="0" applyNumberFormat="1" applyFont="1" applyFill="1" applyBorder="1" applyAlignment="1" applyProtection="1" quotePrefix="1">
      <alignment horizontal="center"/>
      <protection/>
    </xf>
    <xf numFmtId="39" fontId="24" fillId="33" borderId="88" xfId="0" applyNumberFormat="1" applyFont="1" applyFill="1" applyBorder="1" applyAlignment="1" applyProtection="1" quotePrefix="1">
      <alignment horizontal="center"/>
      <protection/>
    </xf>
    <xf numFmtId="39" fontId="24" fillId="33" borderId="150" xfId="0" applyNumberFormat="1" applyFont="1" applyFill="1" applyBorder="1" applyAlignment="1" applyProtection="1" quotePrefix="1">
      <alignment horizontal="center"/>
      <protection/>
    </xf>
    <xf numFmtId="39" fontId="24" fillId="33" borderId="89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Fill="1" applyBorder="1" applyAlignment="1">
      <alignment horizontal="center"/>
    </xf>
    <xf numFmtId="39" fontId="3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33" borderId="65" xfId="0" applyFont="1" applyFill="1" applyBorder="1" applyAlignment="1" quotePrefix="1">
      <alignment horizontal="center"/>
    </xf>
    <xf numFmtId="0" fontId="24" fillId="33" borderId="15" xfId="0" applyFont="1" applyFill="1" applyBorder="1" applyAlignment="1" quotePrefix="1">
      <alignment horizontal="center"/>
    </xf>
    <xf numFmtId="0" fontId="24" fillId="33" borderId="14" xfId="0" applyFont="1" applyFill="1" applyBorder="1" applyAlignment="1" quotePrefix="1">
      <alignment horizontal="center"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11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1" xfId="0" applyFont="1" applyBorder="1" applyAlignment="1" applyProtection="1">
      <alignment horizontal="center" vertic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33" borderId="88" xfId="0" applyFont="1" applyFill="1" applyBorder="1" applyAlignment="1" applyProtection="1">
      <alignment horizontal="center" vertical="center"/>
      <protection/>
    </xf>
    <xf numFmtId="0" fontId="1" fillId="33" borderId="150" xfId="0" applyFont="1" applyFill="1" applyBorder="1" applyAlignment="1" applyProtection="1">
      <alignment horizontal="center" vertical="center"/>
      <protection/>
    </xf>
    <xf numFmtId="0" fontId="11" fillId="0" borderId="111" xfId="0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" fillId="33" borderId="85" xfId="0" applyFont="1" applyFill="1" applyBorder="1" applyAlignment="1" applyProtection="1">
      <alignment horizontal="center" vertical="center"/>
      <protection/>
    </xf>
    <xf numFmtId="0" fontId="1" fillId="33" borderId="40" xfId="0" applyFont="1" applyFill="1" applyBorder="1" applyAlignment="1" applyProtection="1">
      <alignment horizontal="center" vertical="center"/>
      <protection/>
    </xf>
    <xf numFmtId="0" fontId="1" fillId="33" borderId="126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1" fillId="33" borderId="82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10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3" borderId="126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1" fillId="33" borderId="150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1" fillId="33" borderId="8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95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6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33" borderId="66" xfId="0" applyFont="1" applyFill="1" applyBorder="1" applyAlignment="1">
      <alignment horizontal="center" vertical="center"/>
    </xf>
    <xf numFmtId="0" fontId="24" fillId="33" borderId="10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33" borderId="152" xfId="0" applyFont="1" applyFill="1" applyBorder="1" applyAlignment="1">
      <alignment horizontal="center" vertical="center"/>
    </xf>
    <xf numFmtId="0" fontId="24" fillId="33" borderId="88" xfId="0" applyFont="1" applyFill="1" applyBorder="1" applyAlignment="1">
      <alignment horizontal="center" vertical="center"/>
    </xf>
    <xf numFmtId="0" fontId="24" fillId="33" borderId="89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52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1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84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8" fillId="33" borderId="152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3" xfId="0" applyFont="1" applyBorder="1" applyAlignment="1">
      <alignment horizontal="center"/>
    </xf>
    <xf numFmtId="0" fontId="1" fillId="0" borderId="154" xfId="0" applyFont="1" applyBorder="1" applyAlignment="1">
      <alignment horizontal="center"/>
    </xf>
    <xf numFmtId="0" fontId="1" fillId="0" borderId="15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3" fontId="1" fillId="33" borderId="67" xfId="58" applyNumberFormat="1" applyFont="1" applyFill="1" applyBorder="1" applyAlignment="1" applyProtection="1">
      <alignment horizontal="center" vertical="center"/>
      <protection/>
    </xf>
    <xf numFmtId="173" fontId="1" fillId="33" borderId="29" xfId="58" applyFont="1" applyFill="1" applyBorder="1" applyAlignment="1">
      <alignment horizontal="center" vertical="center"/>
      <protection/>
    </xf>
    <xf numFmtId="173" fontId="1" fillId="33" borderId="152" xfId="58" applyNumberFormat="1" applyFont="1" applyFill="1" applyBorder="1" applyAlignment="1" applyProtection="1">
      <alignment horizontal="center" vertical="center"/>
      <protection/>
    </xf>
    <xf numFmtId="173" fontId="1" fillId="33" borderId="89" xfId="58" applyNumberFormat="1" applyFont="1" applyFill="1" applyBorder="1" applyAlignment="1" applyProtection="1">
      <alignment horizontal="center" vertical="center"/>
      <protection/>
    </xf>
    <xf numFmtId="173" fontId="1" fillId="33" borderId="88" xfId="58" applyNumberFormat="1" applyFont="1" applyFill="1" applyBorder="1" applyAlignment="1" applyProtection="1">
      <alignment horizontal="center" vertical="center"/>
      <protection/>
    </xf>
    <xf numFmtId="173" fontId="1" fillId="0" borderId="0" xfId="58" applyFont="1" applyAlignment="1">
      <alignment horizontal="center"/>
      <protection/>
    </xf>
    <xf numFmtId="173" fontId="8" fillId="0" borderId="0" xfId="58" applyNumberFormat="1" applyFont="1" applyAlignment="1" applyProtection="1">
      <alignment horizontal="center"/>
      <protection/>
    </xf>
    <xf numFmtId="173" fontId="1" fillId="0" borderId="0" xfId="58" applyNumberFormat="1" applyFont="1" applyAlignment="1" applyProtection="1">
      <alignment horizontal="center"/>
      <protection/>
    </xf>
    <xf numFmtId="173" fontId="1" fillId="0" borderId="0" xfId="58" applyFont="1" applyBorder="1" applyAlignment="1" quotePrefix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1" fillId="33" borderId="126" xfId="0" applyFont="1" applyFill="1" applyBorder="1" applyAlignment="1">
      <alignment horizontal="center" vertical="center"/>
    </xf>
    <xf numFmtId="0" fontId="1" fillId="33" borderId="15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3" fontId="1" fillId="33" borderId="62" xfId="58" applyNumberFormat="1" applyFont="1" applyFill="1" applyBorder="1" applyAlignment="1" applyProtection="1">
      <alignment horizontal="center" vertical="center"/>
      <protection/>
    </xf>
    <xf numFmtId="173" fontId="1" fillId="33" borderId="60" xfId="58" applyFont="1" applyFill="1" applyBorder="1" applyAlignment="1">
      <alignment horizontal="center" vertical="center"/>
      <protection/>
    </xf>
    <xf numFmtId="173" fontId="1" fillId="0" borderId="0" xfId="59" applyFont="1" applyAlignment="1">
      <alignment horizontal="center"/>
      <protection/>
    </xf>
    <xf numFmtId="173" fontId="8" fillId="0" borderId="0" xfId="59" applyNumberFormat="1" applyFont="1" applyAlignment="1" applyProtection="1">
      <alignment horizontal="center"/>
      <protection/>
    </xf>
    <xf numFmtId="173" fontId="1" fillId="0" borderId="0" xfId="59" applyNumberFormat="1" applyFont="1" applyAlignment="1" applyProtection="1">
      <alignment horizontal="center"/>
      <protection/>
    </xf>
    <xf numFmtId="173" fontId="1" fillId="0" borderId="0" xfId="59" applyFont="1" applyBorder="1" applyAlignment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1" fillId="33" borderId="126" xfId="0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/>
    </xf>
    <xf numFmtId="0" fontId="1" fillId="33" borderId="89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5" xfId="0" applyFont="1" applyFill="1" applyBorder="1" applyAlignment="1">
      <alignment horizontal="center" vertical="center"/>
    </xf>
    <xf numFmtId="0" fontId="1" fillId="33" borderId="152" xfId="0" applyFont="1" applyFill="1" applyBorder="1" applyAlignment="1">
      <alignment horizontal="center"/>
    </xf>
    <xf numFmtId="172" fontId="1" fillId="33" borderId="106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172" fontId="1" fillId="33" borderId="82" xfId="0" applyNumberFormat="1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172" fontId="1" fillId="33" borderId="58" xfId="0" applyNumberFormat="1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172" fontId="24" fillId="33" borderId="152" xfId="0" applyNumberFormat="1" applyFont="1" applyFill="1" applyBorder="1" applyAlignment="1">
      <alignment horizontal="center"/>
    </xf>
    <xf numFmtId="172" fontId="24" fillId="33" borderId="88" xfId="0" applyNumberFormat="1" applyFont="1" applyFill="1" applyBorder="1" applyAlignment="1">
      <alignment horizontal="center"/>
    </xf>
    <xf numFmtId="172" fontId="24" fillId="33" borderId="89" xfId="0" applyNumberFormat="1" applyFont="1" applyFill="1" applyBorder="1" applyAlignment="1">
      <alignment horizontal="center"/>
    </xf>
    <xf numFmtId="0" fontId="24" fillId="33" borderId="88" xfId="0" applyFont="1" applyFill="1" applyBorder="1" applyAlignment="1">
      <alignment horizontal="center"/>
    </xf>
    <xf numFmtId="0" fontId="24" fillId="33" borderId="89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4" fillId="33" borderId="10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1" fontId="24" fillId="33" borderId="85" xfId="0" applyNumberFormat="1" applyFont="1" applyFill="1" applyBorder="1" applyAlignment="1" applyProtection="1">
      <alignment horizontal="center" vertical="center" wrapText="1"/>
      <protection locked="0"/>
    </xf>
    <xf numFmtId="1" fontId="24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24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95" xfId="0" applyFont="1" applyFill="1" applyBorder="1" applyAlignment="1" applyProtection="1">
      <alignment horizontal="center" vertical="center" wrapText="1"/>
      <protection locked="0"/>
    </xf>
    <xf numFmtId="0" fontId="24" fillId="33" borderId="54" xfId="0" applyFont="1" applyFill="1" applyBorder="1" applyAlignment="1" applyProtection="1">
      <alignment horizontal="center" vertical="center" wrapText="1"/>
      <protection locked="0"/>
    </xf>
    <xf numFmtId="0" fontId="24" fillId="33" borderId="84" xfId="0" applyFont="1" applyFill="1" applyBorder="1" applyAlignment="1" applyProtection="1">
      <alignment horizontal="center" vertical="center" wrapText="1"/>
      <protection locked="0"/>
    </xf>
    <xf numFmtId="0" fontId="24" fillId="33" borderId="68" xfId="0" applyFont="1" applyFill="1" applyBorder="1" applyAlignment="1">
      <alignment horizontal="center" vertical="center"/>
    </xf>
    <xf numFmtId="0" fontId="24" fillId="33" borderId="6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33" borderId="152" xfId="0" applyFont="1" applyFill="1" applyBorder="1" applyAlignment="1">
      <alignment horizontal="center" vertical="center"/>
    </xf>
    <xf numFmtId="0" fontId="39" fillId="33" borderId="88" xfId="0" applyFont="1" applyFill="1" applyBorder="1" applyAlignment="1">
      <alignment horizontal="center" vertical="center"/>
    </xf>
    <xf numFmtId="0" fontId="39" fillId="33" borderId="89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15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33" borderId="94" xfId="0" applyFont="1" applyFill="1" applyBorder="1" applyAlignment="1" applyProtection="1">
      <alignment horizontal="center" vertical="center"/>
      <protection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4" fillId="33" borderId="152" xfId="0" applyFont="1" applyFill="1" applyBorder="1" applyAlignment="1" applyProtection="1">
      <alignment horizontal="center"/>
      <protection/>
    </xf>
    <xf numFmtId="0" fontId="24" fillId="33" borderId="88" xfId="0" applyFont="1" applyFill="1" applyBorder="1" applyAlignment="1" applyProtection="1">
      <alignment horizontal="center"/>
      <protection/>
    </xf>
    <xf numFmtId="0" fontId="24" fillId="33" borderId="89" xfId="0" applyFont="1" applyFill="1" applyBorder="1" applyAlignment="1" applyProtection="1">
      <alignment horizontal="center"/>
      <protection/>
    </xf>
    <xf numFmtId="0" fontId="11" fillId="33" borderId="152" xfId="0" applyFont="1" applyFill="1" applyBorder="1" applyAlignment="1" applyProtection="1">
      <alignment horizontal="center"/>
      <protection/>
    </xf>
    <xf numFmtId="0" fontId="11" fillId="33" borderId="88" xfId="0" applyFont="1" applyFill="1" applyBorder="1" applyAlignment="1" applyProtection="1">
      <alignment horizontal="center"/>
      <protection/>
    </xf>
    <xf numFmtId="0" fontId="11" fillId="33" borderId="89" xfId="0" applyFont="1" applyFill="1" applyBorder="1" applyAlignment="1" applyProtection="1">
      <alignment horizontal="center"/>
      <protection/>
    </xf>
    <xf numFmtId="0" fontId="11" fillId="33" borderId="88" xfId="0" applyFont="1" applyFill="1" applyBorder="1" applyAlignment="1">
      <alignment horizontal="center"/>
    </xf>
    <xf numFmtId="0" fontId="11" fillId="33" borderId="89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1" fillId="33" borderId="151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1" fillId="33" borderId="85" xfId="0" applyFont="1" applyFill="1" applyBorder="1" applyAlignment="1">
      <alignment horizontal="center"/>
    </xf>
    <xf numFmtId="0" fontId="11" fillId="33" borderId="96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4" fontId="18" fillId="0" borderId="0" xfId="0" applyNumberFormat="1" applyFont="1" applyAlignment="1" applyProtection="1">
      <alignment horizontal="center" wrapText="1"/>
      <protection/>
    </xf>
    <xf numFmtId="174" fontId="18" fillId="0" borderId="0" xfId="0" applyNumberFormat="1" applyFon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62srawan" xfId="57"/>
    <cellStyle name="Normal_bartaman point" xfId="58"/>
    <cellStyle name="Normal_CP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rtaman%20Arthik%20Stithi\Bartaman%202064-65\02%20months\02%20month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M AC"/>
      <sheetName val="A&amp;L of Com"/>
      <sheetName val="Stock mkt indicators"/>
      <sheetName val="Listed co"/>
      <sheetName val="SHARE MKT ACTIVITIES"/>
      <sheetName val="CPI"/>
      <sheetName val="Core CPI"/>
      <sheetName val="CPI YOY"/>
      <sheetName val="WPI"/>
      <sheetName val="WPI YoY"/>
      <sheetName val="NSWI"/>
      <sheetName val="GBO"/>
      <sheetName val="ODD"/>
      <sheetName val="Direction"/>
      <sheetName val="X-IND"/>
      <sheetName val="X-Others"/>
      <sheetName val="M-IND"/>
      <sheetName val="M-Others"/>
      <sheetName val="BOP"/>
      <sheetName val="Reserve"/>
      <sheetName val="Reserve$"/>
      <sheetName val="Ex Rate"/>
    </sheetNames>
    <sheetDataSet>
      <sheetData sheetId="15">
        <row r="5">
          <cell r="B5" t="str">
            <v>2005/06</v>
          </cell>
          <cell r="C5" t="str">
            <v>2006/07P</v>
          </cell>
          <cell r="D5" t="str">
            <v>2007/08P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6384" width="9.140625" style="18" customWidth="1"/>
  </cols>
  <sheetData>
    <row r="1" spans="3:4" ht="18.75">
      <c r="C1" s="98"/>
      <c r="D1" s="672" t="s">
        <v>388</v>
      </c>
    </row>
    <row r="2" spans="3:4" ht="15.75">
      <c r="C2" s="99"/>
      <c r="D2" s="673" t="s">
        <v>848</v>
      </c>
    </row>
    <row r="3" spans="3:4" ht="15.75">
      <c r="C3" s="20"/>
      <c r="D3" s="674"/>
    </row>
    <row r="4" spans="2:5" ht="15.75">
      <c r="B4" s="1501" t="s">
        <v>555</v>
      </c>
      <c r="C4" s="384"/>
      <c r="D4" s="384"/>
      <c r="E4" s="384"/>
    </row>
    <row r="5" spans="1:7" ht="15">
      <c r="A5" s="675">
        <v>1</v>
      </c>
      <c r="B5" s="172" t="s">
        <v>389</v>
      </c>
      <c r="C5" s="172"/>
      <c r="D5" s="172"/>
      <c r="E5" s="172"/>
      <c r="F5" s="676"/>
      <c r="G5" s="676"/>
    </row>
    <row r="6" spans="1:7" ht="15">
      <c r="A6" s="675">
        <v>2</v>
      </c>
      <c r="B6" s="172" t="s">
        <v>390</v>
      </c>
      <c r="C6" s="172"/>
      <c r="D6" s="172"/>
      <c r="E6" s="172"/>
      <c r="F6" s="676"/>
      <c r="G6" s="676"/>
    </row>
    <row r="7" spans="1:7" ht="15">
      <c r="A7" s="675">
        <v>3</v>
      </c>
      <c r="B7" s="172" t="s">
        <v>610</v>
      </c>
      <c r="C7" s="172"/>
      <c r="D7" s="172"/>
      <c r="E7" s="172"/>
      <c r="F7" s="676"/>
      <c r="G7" s="676"/>
    </row>
    <row r="8" spans="1:7" ht="15">
      <c r="A8" s="675">
        <v>4</v>
      </c>
      <c r="B8" s="172" t="s">
        <v>391</v>
      </c>
      <c r="C8" s="172"/>
      <c r="D8" s="172"/>
      <c r="E8" s="172"/>
      <c r="F8" s="676"/>
      <c r="G8" s="676"/>
    </row>
    <row r="9" spans="1:7" ht="15">
      <c r="A9" s="675"/>
      <c r="B9" s="1502" t="s">
        <v>1218</v>
      </c>
      <c r="C9" s="172"/>
      <c r="D9" s="172"/>
      <c r="E9" s="172"/>
      <c r="F9" s="676"/>
      <c r="G9" s="676"/>
    </row>
    <row r="10" spans="1:7" ht="15">
      <c r="A10" s="675">
        <v>5</v>
      </c>
      <c r="B10" s="172" t="s">
        <v>1202</v>
      </c>
      <c r="C10" s="172"/>
      <c r="D10" s="172"/>
      <c r="E10" s="172"/>
      <c r="F10" s="676"/>
      <c r="G10" s="676"/>
    </row>
    <row r="11" spans="1:7" ht="15">
      <c r="A11" s="675">
        <v>6</v>
      </c>
      <c r="B11" s="172" t="s">
        <v>1203</v>
      </c>
      <c r="C11" s="172"/>
      <c r="D11" s="172"/>
      <c r="E11" s="172"/>
      <c r="F11" s="676"/>
      <c r="G11" s="676"/>
    </row>
    <row r="12" spans="1:7" ht="15">
      <c r="A12" s="675">
        <v>7</v>
      </c>
      <c r="B12" s="172" t="s">
        <v>1204</v>
      </c>
      <c r="C12" s="172"/>
      <c r="D12" s="172"/>
      <c r="E12" s="172"/>
      <c r="F12" s="676"/>
      <c r="G12" s="676"/>
    </row>
    <row r="13" spans="1:7" ht="15">
      <c r="A13" s="675">
        <v>8</v>
      </c>
      <c r="B13" s="172" t="s">
        <v>1205</v>
      </c>
      <c r="C13" s="172"/>
      <c r="D13" s="172"/>
      <c r="E13" s="172"/>
      <c r="F13" s="676"/>
      <c r="G13" s="676"/>
    </row>
    <row r="14" spans="1:7" ht="15">
      <c r="A14" s="675">
        <v>9</v>
      </c>
      <c r="B14" s="172" t="s">
        <v>1206</v>
      </c>
      <c r="C14" s="172"/>
      <c r="D14" s="172"/>
      <c r="E14" s="172"/>
      <c r="F14" s="676"/>
      <c r="G14" s="676"/>
    </row>
    <row r="15" spans="1:7" ht="15">
      <c r="A15" s="675">
        <v>10</v>
      </c>
      <c r="B15" s="172" t="s">
        <v>1207</v>
      </c>
      <c r="C15" s="172"/>
      <c r="D15" s="172"/>
      <c r="E15" s="172"/>
      <c r="F15" s="676"/>
      <c r="G15" s="676"/>
    </row>
    <row r="16" spans="1:7" ht="15">
      <c r="A16" s="675">
        <v>11</v>
      </c>
      <c r="B16" s="172" t="s">
        <v>1213</v>
      </c>
      <c r="C16" s="172"/>
      <c r="D16" s="172"/>
      <c r="E16" s="172"/>
      <c r="F16" s="676"/>
      <c r="G16" s="676"/>
    </row>
    <row r="17" spans="1:7" ht="15">
      <c r="A17" s="675">
        <v>12</v>
      </c>
      <c r="B17" s="172" t="s">
        <v>1208</v>
      </c>
      <c r="C17" s="172"/>
      <c r="D17" s="172"/>
      <c r="E17" s="172"/>
      <c r="F17" s="676"/>
      <c r="G17" s="676"/>
    </row>
    <row r="18" spans="1:7" s="104" customFormat="1" ht="14.25">
      <c r="A18" s="1503"/>
      <c r="B18" s="1502" t="s">
        <v>1219</v>
      </c>
      <c r="C18" s="1502"/>
      <c r="D18" s="1502"/>
      <c r="E18" s="1502"/>
      <c r="F18" s="1504"/>
      <c r="G18" s="1504"/>
    </row>
    <row r="19" spans="1:7" ht="15">
      <c r="A19" s="675">
        <v>13</v>
      </c>
      <c r="B19" s="172" t="s">
        <v>1016</v>
      </c>
      <c r="C19" s="172"/>
      <c r="D19" s="172"/>
      <c r="E19" s="172"/>
      <c r="F19" s="676"/>
      <c r="G19" s="676"/>
    </row>
    <row r="20" spans="1:7" ht="15">
      <c r="A20" s="675">
        <v>14</v>
      </c>
      <c r="B20" s="172" t="s">
        <v>1018</v>
      </c>
      <c r="C20" s="172"/>
      <c r="D20" s="172"/>
      <c r="E20" s="172"/>
      <c r="F20" s="676"/>
      <c r="G20" s="676"/>
    </row>
    <row r="21" spans="1:7" ht="15">
      <c r="A21" s="675">
        <v>15</v>
      </c>
      <c r="B21" s="172" t="s">
        <v>1020</v>
      </c>
      <c r="C21" s="172"/>
      <c r="D21" s="172"/>
      <c r="E21" s="172"/>
      <c r="F21" s="676"/>
      <c r="G21" s="676"/>
    </row>
    <row r="22" spans="1:7" ht="15">
      <c r="A22" s="675">
        <v>16</v>
      </c>
      <c r="B22" s="172" t="s">
        <v>1209</v>
      </c>
      <c r="C22" s="172"/>
      <c r="D22" s="172"/>
      <c r="E22" s="172"/>
      <c r="F22" s="676"/>
      <c r="G22" s="676"/>
    </row>
    <row r="23" spans="1:7" ht="15">
      <c r="A23" s="675">
        <v>17</v>
      </c>
      <c r="B23" s="172" t="s">
        <v>1210</v>
      </c>
      <c r="C23" s="172"/>
      <c r="D23" s="172"/>
      <c r="E23" s="172"/>
      <c r="F23" s="676"/>
      <c r="G23" s="676"/>
    </row>
    <row r="24" spans="1:7" ht="15">
      <c r="A24" s="675">
        <v>18</v>
      </c>
      <c r="B24" s="172" t="s">
        <v>1211</v>
      </c>
      <c r="C24" s="172"/>
      <c r="D24" s="172"/>
      <c r="E24" s="172"/>
      <c r="F24" s="676"/>
      <c r="G24" s="676"/>
    </row>
    <row r="25" spans="1:7" ht="15">
      <c r="A25" s="675"/>
      <c r="B25" s="1502" t="s">
        <v>1214</v>
      </c>
      <c r="C25" s="172"/>
      <c r="D25" s="172"/>
      <c r="E25" s="172"/>
      <c r="F25" s="676"/>
      <c r="G25" s="676"/>
    </row>
    <row r="26" spans="1:7" ht="15">
      <c r="A26" s="675">
        <v>19</v>
      </c>
      <c r="B26" s="172" t="s">
        <v>560</v>
      </c>
      <c r="C26" s="172"/>
      <c r="D26" s="172"/>
      <c r="E26" s="172"/>
      <c r="G26" s="172"/>
    </row>
    <row r="27" spans="1:8" ht="15">
      <c r="A27" s="675">
        <v>20</v>
      </c>
      <c r="B27" s="172" t="s">
        <v>561</v>
      </c>
      <c r="C27" s="172"/>
      <c r="D27" s="172"/>
      <c r="E27" s="172"/>
      <c r="F27" s="676"/>
      <c r="G27" s="676"/>
      <c r="H27" s="676"/>
    </row>
    <row r="28" spans="1:7" ht="15">
      <c r="A28" s="675">
        <v>21</v>
      </c>
      <c r="B28" s="172" t="s">
        <v>577</v>
      </c>
      <c r="C28" s="172"/>
      <c r="D28" s="172"/>
      <c r="E28" s="172"/>
      <c r="F28" s="676"/>
      <c r="G28" s="676"/>
    </row>
    <row r="29" spans="1:7" ht="15">
      <c r="A29" s="675">
        <v>22</v>
      </c>
      <c r="B29" s="172" t="s">
        <v>579</v>
      </c>
      <c r="C29" s="172"/>
      <c r="D29" s="172"/>
      <c r="E29" s="172"/>
      <c r="F29" s="676"/>
      <c r="G29" s="676"/>
    </row>
    <row r="30" spans="1:7" ht="15">
      <c r="A30" s="675"/>
      <c r="B30" s="1502" t="s">
        <v>1215</v>
      </c>
      <c r="C30" s="172"/>
      <c r="D30" s="172"/>
      <c r="E30" s="172"/>
      <c r="F30" s="676"/>
      <c r="G30" s="676"/>
    </row>
    <row r="31" spans="1:7" ht="15">
      <c r="A31" s="675">
        <v>23</v>
      </c>
      <c r="B31" s="172" t="s">
        <v>392</v>
      </c>
      <c r="C31" s="172"/>
      <c r="D31" s="172"/>
      <c r="E31" s="172"/>
      <c r="F31" s="676"/>
      <c r="G31" s="676"/>
    </row>
    <row r="32" spans="1:7" ht="15">
      <c r="A32" s="675">
        <v>24</v>
      </c>
      <c r="B32" s="172" t="s">
        <v>393</v>
      </c>
      <c r="C32" s="172"/>
      <c r="D32" s="172"/>
      <c r="E32" s="172"/>
      <c r="F32" s="676"/>
      <c r="G32" s="676"/>
    </row>
    <row r="33" spans="1:7" ht="15">
      <c r="A33" s="675">
        <v>25</v>
      </c>
      <c r="B33" s="172" t="s">
        <v>394</v>
      </c>
      <c r="C33" s="172"/>
      <c r="D33" s="172"/>
      <c r="E33" s="172"/>
      <c r="F33" s="676"/>
      <c r="G33" s="676"/>
    </row>
    <row r="34" spans="1:7" ht="15">
      <c r="A34" s="675">
        <v>26</v>
      </c>
      <c r="B34" s="172" t="s">
        <v>216</v>
      </c>
      <c r="C34" s="172"/>
      <c r="D34" s="172"/>
      <c r="E34" s="172"/>
      <c r="F34" s="676"/>
      <c r="G34" s="676"/>
    </row>
    <row r="35" spans="1:7" ht="15">
      <c r="A35" s="675">
        <v>27</v>
      </c>
      <c r="B35" s="172" t="s">
        <v>395</v>
      </c>
      <c r="C35" s="172"/>
      <c r="D35" s="172"/>
      <c r="E35" s="172"/>
      <c r="F35" s="676"/>
      <c r="G35" s="676"/>
    </row>
    <row r="36" spans="1:7" ht="15">
      <c r="A36" s="675">
        <v>28</v>
      </c>
      <c r="B36" s="172" t="s">
        <v>262</v>
      </c>
      <c r="C36" s="172"/>
      <c r="D36" s="172"/>
      <c r="E36" s="172"/>
      <c r="F36" s="676"/>
      <c r="G36" s="676"/>
    </row>
    <row r="37" spans="1:7" ht="15">
      <c r="A37" s="675"/>
      <c r="B37" s="1502" t="s">
        <v>1216</v>
      </c>
      <c r="C37" s="172"/>
      <c r="D37" s="172"/>
      <c r="E37" s="172"/>
      <c r="F37" s="676"/>
      <c r="G37" s="676"/>
    </row>
    <row r="38" spans="1:7" ht="15">
      <c r="A38" s="675">
        <v>29</v>
      </c>
      <c r="B38" s="172" t="s">
        <v>396</v>
      </c>
      <c r="C38" s="172"/>
      <c r="D38" s="172"/>
      <c r="E38" s="172"/>
      <c r="F38" s="676"/>
      <c r="G38" s="676"/>
    </row>
    <row r="39" spans="1:7" ht="15">
      <c r="A39" s="675">
        <v>30</v>
      </c>
      <c r="B39" s="172" t="s">
        <v>580</v>
      </c>
      <c r="C39" s="172"/>
      <c r="D39" s="172"/>
      <c r="E39" s="172"/>
      <c r="F39" s="676"/>
      <c r="G39" s="676"/>
    </row>
    <row r="40" spans="1:7" ht="15">
      <c r="A40" s="675">
        <v>31</v>
      </c>
      <c r="B40" s="172" t="s">
        <v>1231</v>
      </c>
      <c r="C40" s="172"/>
      <c r="D40" s="172"/>
      <c r="E40" s="172"/>
      <c r="F40" s="676"/>
      <c r="G40" s="676"/>
    </row>
    <row r="41" spans="1:7" ht="15">
      <c r="A41" s="675"/>
      <c r="B41" s="1502" t="s">
        <v>1217</v>
      </c>
      <c r="C41" s="172"/>
      <c r="D41" s="172"/>
      <c r="E41" s="172"/>
      <c r="F41" s="676"/>
      <c r="G41" s="676"/>
    </row>
    <row r="42" spans="1:7" ht="15">
      <c r="A42" s="675">
        <v>32</v>
      </c>
      <c r="B42" s="172" t="s">
        <v>397</v>
      </c>
      <c r="C42" s="172"/>
      <c r="D42" s="172"/>
      <c r="E42" s="172"/>
      <c r="F42" s="676"/>
      <c r="G42" s="676"/>
    </row>
    <row r="43" spans="1:7" ht="15">
      <c r="A43" s="675">
        <v>33</v>
      </c>
      <c r="B43" s="172" t="s">
        <v>825</v>
      </c>
      <c r="C43" s="172"/>
      <c r="D43" s="172"/>
      <c r="E43" s="172"/>
      <c r="F43" s="676"/>
      <c r="G43" s="676"/>
    </row>
    <row r="44" spans="1:7" ht="15">
      <c r="A44" s="675">
        <v>34</v>
      </c>
      <c r="B44" s="172" t="s">
        <v>826</v>
      </c>
      <c r="C44" s="172"/>
      <c r="D44" s="172"/>
      <c r="E44" s="172"/>
      <c r="F44" s="676"/>
      <c r="G44" s="676"/>
    </row>
    <row r="45" spans="1:7" ht="15">
      <c r="A45" s="675">
        <v>35</v>
      </c>
      <c r="B45" s="172" t="s">
        <v>827</v>
      </c>
      <c r="C45" s="172"/>
      <c r="D45" s="172"/>
      <c r="E45" s="172"/>
      <c r="F45" s="676"/>
      <c r="G45" s="676"/>
    </row>
    <row r="46" spans="1:7" ht="15">
      <c r="A46" s="675">
        <v>36</v>
      </c>
      <c r="B46" s="172" t="s">
        <v>828</v>
      </c>
      <c r="C46" s="172"/>
      <c r="D46" s="172"/>
      <c r="E46" s="172"/>
      <c r="F46" s="676"/>
      <c r="G46" s="676"/>
    </row>
    <row r="47" spans="1:7" ht="15">
      <c r="A47" s="675">
        <v>37</v>
      </c>
      <c r="B47" s="172" t="s">
        <v>944</v>
      </c>
      <c r="C47" s="172"/>
      <c r="D47" s="172"/>
      <c r="E47" s="172"/>
      <c r="F47" s="676"/>
      <c r="G47" s="676"/>
    </row>
    <row r="48" spans="1:7" ht="15">
      <c r="A48" s="675">
        <v>38</v>
      </c>
      <c r="B48" s="172" t="s">
        <v>1212</v>
      </c>
      <c r="C48" s="172"/>
      <c r="D48" s="172"/>
      <c r="E48" s="172"/>
      <c r="F48" s="676"/>
      <c r="G48" s="676"/>
    </row>
    <row r="49" spans="1:7" ht="15">
      <c r="A49" s="675">
        <v>39</v>
      </c>
      <c r="B49" s="172" t="s">
        <v>398</v>
      </c>
      <c r="C49" s="172"/>
      <c r="D49" s="172"/>
      <c r="E49" s="172"/>
      <c r="F49" s="676"/>
      <c r="G49" s="676"/>
    </row>
    <row r="50" spans="1:7" ht="15">
      <c r="A50" s="675">
        <v>40</v>
      </c>
      <c r="B50" s="172" t="s">
        <v>606</v>
      </c>
      <c r="C50" s="172"/>
      <c r="D50" s="172"/>
      <c r="E50" s="172"/>
      <c r="F50" s="676"/>
      <c r="G50" s="676"/>
    </row>
    <row r="51" spans="1:7" ht="15">
      <c r="A51" s="675">
        <v>41</v>
      </c>
      <c r="B51" s="677" t="s">
        <v>461</v>
      </c>
      <c r="C51" s="172"/>
      <c r="D51" s="172"/>
      <c r="E51" s="172"/>
      <c r="F51" s="676"/>
      <c r="G51" s="676"/>
    </row>
    <row r="52" spans="1:5" ht="15">
      <c r="A52" s="675">
        <v>42</v>
      </c>
      <c r="B52" s="677" t="s">
        <v>460</v>
      </c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2.75">
      <c r="A54" s="20"/>
      <c r="B54" s="20"/>
      <c r="C54" s="20"/>
      <c r="D54" s="20"/>
      <c r="E54" s="20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8" spans="1:5" ht="12.75">
      <c r="A58" s="20"/>
      <c r="B58" s="20"/>
      <c r="C58" s="20"/>
      <c r="D58" s="20"/>
      <c r="E58" s="20"/>
    </row>
    <row r="59" spans="1:5" ht="12.75">
      <c r="A59" s="20"/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>
      <c r="A62" s="20"/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>
      <c r="A65" s="20"/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69" spans="1:5" ht="12.75">
      <c r="A69" s="20"/>
      <c r="B69" s="20"/>
      <c r="C69" s="20"/>
      <c r="D69" s="20"/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  <row r="72" spans="1:5" ht="12.75">
      <c r="A72" s="20"/>
      <c r="B72" s="20"/>
      <c r="C72" s="20"/>
      <c r="D72" s="20"/>
      <c r="E72" s="20"/>
    </row>
    <row r="73" spans="1:5" ht="12.75">
      <c r="A73" s="20"/>
      <c r="B73" s="20"/>
      <c r="C73" s="20"/>
      <c r="D73" s="20"/>
      <c r="E73" s="20"/>
    </row>
    <row r="74" spans="1:5" ht="12.75">
      <c r="A74" s="20"/>
      <c r="B74" s="20"/>
      <c r="C74" s="20"/>
      <c r="D74" s="20"/>
      <c r="E74" s="20"/>
    </row>
    <row r="75" spans="1:5" ht="12.75">
      <c r="A75" s="20"/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  <row r="150" spans="1:5" ht="12.75">
      <c r="A150" s="20"/>
      <c r="B150" s="20"/>
      <c r="C150" s="20"/>
      <c r="D150" s="20"/>
      <c r="E150" s="20"/>
    </row>
    <row r="151" spans="1:5" ht="12.75">
      <c r="A151" s="20"/>
      <c r="B151" s="20"/>
      <c r="C151" s="20"/>
      <c r="D151" s="20"/>
      <c r="E151" s="20"/>
    </row>
    <row r="152" spans="1:5" ht="12.75">
      <c r="A152" s="20"/>
      <c r="B152" s="20"/>
      <c r="C152" s="20"/>
      <c r="D152" s="20"/>
      <c r="E152" s="20"/>
    </row>
    <row r="153" spans="1:5" ht="12.75">
      <c r="A153" s="20"/>
      <c r="B153" s="20"/>
      <c r="C153" s="20"/>
      <c r="D153" s="20"/>
      <c r="E153" s="20"/>
    </row>
    <row r="154" spans="1:5" ht="12.75">
      <c r="A154" s="20"/>
      <c r="B154" s="20"/>
      <c r="C154" s="20"/>
      <c r="D154" s="20"/>
      <c r="E154" s="20"/>
    </row>
    <row r="155" spans="1:5" ht="12.75">
      <c r="A155" s="20"/>
      <c r="B155" s="20"/>
      <c r="C155" s="20"/>
      <c r="D155" s="20"/>
      <c r="E155" s="20"/>
    </row>
    <row r="156" spans="1:5" ht="12.75">
      <c r="A156" s="20"/>
      <c r="B156" s="20"/>
      <c r="C156" s="20"/>
      <c r="D156" s="20"/>
      <c r="E156" s="20"/>
    </row>
    <row r="157" spans="1:5" ht="12.75">
      <c r="A157" s="20"/>
      <c r="B157" s="20"/>
      <c r="C157" s="20"/>
      <c r="D157" s="20"/>
      <c r="E157" s="20"/>
    </row>
    <row r="158" spans="1:5" ht="12.75">
      <c r="A158" s="20"/>
      <c r="B158" s="20"/>
      <c r="C158" s="20"/>
      <c r="D158" s="20"/>
      <c r="E158" s="20"/>
    </row>
    <row r="159" spans="1:5" ht="12.75">
      <c r="A159" s="20"/>
      <c r="B159" s="20"/>
      <c r="C159" s="20"/>
      <c r="D159" s="20"/>
      <c r="E159" s="20"/>
    </row>
    <row r="160" spans="1:5" ht="12.75">
      <c r="A160" s="20"/>
      <c r="B160" s="20"/>
      <c r="C160" s="20"/>
      <c r="D160" s="20"/>
      <c r="E160" s="20"/>
    </row>
    <row r="161" spans="1:5" ht="12.75">
      <c r="A161" s="20"/>
      <c r="B161" s="20"/>
      <c r="C161" s="20"/>
      <c r="D161" s="20"/>
      <c r="E161" s="20"/>
    </row>
    <row r="162" spans="1:5" ht="12.75">
      <c r="A162" s="20"/>
      <c r="B162" s="20"/>
      <c r="C162" s="20"/>
      <c r="D162" s="20"/>
      <c r="E162" s="20"/>
    </row>
    <row r="163" spans="1:5" ht="12.75">
      <c r="A163" s="20"/>
      <c r="B163" s="20"/>
      <c r="C163" s="20"/>
      <c r="D163" s="20"/>
      <c r="E163" s="20"/>
    </row>
    <row r="164" spans="1:5" ht="12.75">
      <c r="A164" s="20"/>
      <c r="B164" s="20"/>
      <c r="C164" s="20"/>
      <c r="D164" s="20"/>
      <c r="E164" s="20"/>
    </row>
    <row r="165" spans="1:5" ht="12.75">
      <c r="A165" s="20"/>
      <c r="B165" s="20"/>
      <c r="C165" s="20"/>
      <c r="D165" s="20"/>
      <c r="E165" s="20"/>
    </row>
    <row r="166" spans="1:5" ht="12.75">
      <c r="A166" s="20"/>
      <c r="B166" s="20"/>
      <c r="C166" s="20"/>
      <c r="D166" s="20"/>
      <c r="E166" s="20"/>
    </row>
    <row r="167" spans="1:5" ht="12.75">
      <c r="A167" s="20"/>
      <c r="B167" s="20"/>
      <c r="C167" s="20"/>
      <c r="D167" s="20"/>
      <c r="E167" s="20"/>
    </row>
    <row r="168" spans="1:5" ht="12.75">
      <c r="A168" s="20"/>
      <c r="B168" s="20"/>
      <c r="C168" s="20"/>
      <c r="D168" s="20"/>
      <c r="E168" s="20"/>
    </row>
    <row r="169" spans="1:5" ht="12.75">
      <c r="A169" s="20"/>
      <c r="B169" s="20"/>
      <c r="C169" s="20"/>
      <c r="D169" s="20"/>
      <c r="E169" s="20"/>
    </row>
    <row r="170" spans="1:5" ht="12.75">
      <c r="A170" s="20"/>
      <c r="B170" s="20"/>
      <c r="C170" s="20"/>
      <c r="D170" s="20"/>
      <c r="E170" s="20"/>
    </row>
    <row r="171" spans="1:5" ht="12.75">
      <c r="A171" s="20"/>
      <c r="B171" s="20"/>
      <c r="C171" s="20"/>
      <c r="D171" s="20"/>
      <c r="E171" s="20"/>
    </row>
    <row r="172" spans="1:5" ht="12.75">
      <c r="A172" s="20"/>
      <c r="B172" s="20"/>
      <c r="C172" s="20"/>
      <c r="D172" s="20"/>
      <c r="E172" s="20"/>
    </row>
    <row r="173" spans="1:5" ht="12.75">
      <c r="A173" s="20"/>
      <c r="B173" s="20"/>
      <c r="C173" s="20"/>
      <c r="D173" s="20"/>
      <c r="E173" s="20"/>
    </row>
    <row r="174" spans="1:5" ht="12.75">
      <c r="A174" s="20"/>
      <c r="B174" s="20"/>
      <c r="C174" s="20"/>
      <c r="D174" s="20"/>
      <c r="E174" s="20"/>
    </row>
    <row r="175" spans="1:5" ht="12.75">
      <c r="A175" s="20"/>
      <c r="B175" s="20"/>
      <c r="C175" s="20"/>
      <c r="D175" s="20"/>
      <c r="E175" s="20"/>
    </row>
    <row r="176" spans="1:5" ht="12.75">
      <c r="A176" s="20"/>
      <c r="B176" s="20"/>
      <c r="C176" s="20"/>
      <c r="D176" s="20"/>
      <c r="E176" s="20"/>
    </row>
    <row r="177" spans="1:5" ht="12.75">
      <c r="A177" s="20"/>
      <c r="B177" s="20"/>
      <c r="C177" s="20"/>
      <c r="D177" s="20"/>
      <c r="E177" s="20"/>
    </row>
    <row r="178" spans="1:5" ht="12.75">
      <c r="A178" s="20"/>
      <c r="B178" s="20"/>
      <c r="C178" s="20"/>
      <c r="D178" s="20"/>
      <c r="E178" s="20"/>
    </row>
    <row r="179" spans="1:5" ht="12.75">
      <c r="A179" s="20"/>
      <c r="B179" s="20"/>
      <c r="C179" s="20"/>
      <c r="D179" s="20"/>
      <c r="E179" s="20"/>
    </row>
    <row r="180" spans="1:5" ht="12.75">
      <c r="A180" s="20"/>
      <c r="B180" s="20"/>
      <c r="C180" s="20"/>
      <c r="D180" s="20"/>
      <c r="E180" s="20"/>
    </row>
    <row r="181" spans="1:5" ht="12.75">
      <c r="A181" s="20"/>
      <c r="B181" s="20"/>
      <c r="C181" s="20"/>
      <c r="D181" s="20"/>
      <c r="E181" s="20"/>
    </row>
    <row r="182" spans="1:5" ht="12.75">
      <c r="A182" s="20"/>
      <c r="B182" s="20"/>
      <c r="C182" s="20"/>
      <c r="D182" s="20"/>
      <c r="E182" s="20"/>
    </row>
    <row r="183" spans="1:5" ht="12.75">
      <c r="A183" s="20"/>
      <c r="B183" s="20"/>
      <c r="C183" s="20"/>
      <c r="D183" s="20"/>
      <c r="E183" s="20"/>
    </row>
    <row r="184" spans="1:5" ht="12.75">
      <c r="A184" s="20"/>
      <c r="B184" s="20"/>
      <c r="C184" s="20"/>
      <c r="D184" s="20"/>
      <c r="E184" s="20"/>
    </row>
    <row r="185" spans="1:5" ht="12.75">
      <c r="A185" s="20"/>
      <c r="B185" s="20"/>
      <c r="C185" s="20"/>
      <c r="D185" s="20"/>
      <c r="E185" s="20"/>
    </row>
  </sheetData>
  <sheetProtection/>
  <printOptions/>
  <pageMargins left="1.3" right="1.3" top="2" bottom="2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0.00390625" style="1168" customWidth="1"/>
    <col min="2" max="2" width="10.7109375" style="1168" hidden="1" customWidth="1"/>
    <col min="3" max="3" width="8.140625" style="1168" hidden="1" customWidth="1"/>
    <col min="4" max="4" width="10.7109375" style="1168" bestFit="1" customWidth="1"/>
    <col min="5" max="5" width="8.140625" style="1168" bestFit="1" customWidth="1"/>
    <col min="6" max="6" width="10.7109375" style="1168" bestFit="1" customWidth="1"/>
    <col min="7" max="7" width="8.140625" style="1168" bestFit="1" customWidth="1"/>
    <col min="8" max="8" width="11.00390625" style="1168" bestFit="1" customWidth="1"/>
    <col min="9" max="9" width="8.140625" style="1168" customWidth="1"/>
    <col min="10" max="10" width="11.28125" style="1168" bestFit="1" customWidth="1"/>
    <col min="11" max="11" width="8.140625" style="1168" customWidth="1"/>
    <col min="12" max="16384" width="9.140625" style="1168" customWidth="1"/>
  </cols>
  <sheetData>
    <row r="1" spans="1:19" ht="12.75">
      <c r="A1" s="1543" t="s">
        <v>295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159"/>
      <c r="M1" s="1159"/>
      <c r="N1" s="1159"/>
      <c r="O1" s="1159"/>
      <c r="P1" s="1159"/>
      <c r="Q1" s="1159"/>
      <c r="R1" s="1159"/>
      <c r="S1" s="1159"/>
    </row>
    <row r="2" spans="1:19" ht="18.75">
      <c r="A2" s="1581" t="s">
        <v>1186</v>
      </c>
      <c r="B2" s="1581"/>
      <c r="C2" s="1581"/>
      <c r="D2" s="1581"/>
      <c r="E2" s="1581"/>
      <c r="F2" s="1581"/>
      <c r="G2" s="1581"/>
      <c r="H2" s="1581"/>
      <c r="I2" s="1581"/>
      <c r="J2" s="1582"/>
      <c r="K2" s="1582"/>
      <c r="L2" s="1159"/>
      <c r="M2" s="1159"/>
      <c r="N2" s="1159"/>
      <c r="O2" s="1159"/>
      <c r="P2" s="1159"/>
      <c r="Q2" s="1159"/>
      <c r="R2" s="1159"/>
      <c r="S2" s="1159"/>
    </row>
    <row r="3" spans="1:11" ht="17.25" customHeight="1">
      <c r="A3" s="983"/>
      <c r="B3" s="983"/>
      <c r="C3" s="983"/>
      <c r="D3" s="1425"/>
      <c r="E3" s="1425"/>
      <c r="F3" s="1425"/>
      <c r="G3" s="1425"/>
      <c r="H3" s="1425"/>
      <c r="I3" s="103"/>
      <c r="J3" s="1425"/>
      <c r="K3" s="103" t="s">
        <v>1182</v>
      </c>
    </row>
    <row r="4" spans="1:11" s="1255" customFormat="1" ht="13.5" customHeight="1">
      <c r="A4" s="1455"/>
      <c r="B4" s="1583" t="s">
        <v>1006</v>
      </c>
      <c r="C4" s="1584"/>
      <c r="D4" s="1583" t="s">
        <v>983</v>
      </c>
      <c r="E4" s="1584"/>
      <c r="F4" s="1585" t="s">
        <v>2</v>
      </c>
      <c r="G4" s="1584"/>
      <c r="H4" s="1585" t="s">
        <v>3</v>
      </c>
      <c r="I4" s="1584"/>
      <c r="J4" s="1585" t="s">
        <v>471</v>
      </c>
      <c r="K4" s="1584"/>
    </row>
    <row r="5" spans="1:11" s="1255" customFormat="1" ht="13.5" customHeight="1">
      <c r="A5" s="1456" t="s">
        <v>444</v>
      </c>
      <c r="B5" s="1457" t="s">
        <v>1183</v>
      </c>
      <c r="C5" s="1458" t="s">
        <v>1184</v>
      </c>
      <c r="D5" s="1457" t="s">
        <v>1183</v>
      </c>
      <c r="E5" s="1458" t="s">
        <v>1184</v>
      </c>
      <c r="F5" s="1459" t="s">
        <v>1183</v>
      </c>
      <c r="G5" s="1458" t="s">
        <v>1184</v>
      </c>
      <c r="H5" s="1459" t="s">
        <v>1183</v>
      </c>
      <c r="I5" s="1458" t="s">
        <v>1184</v>
      </c>
      <c r="J5" s="1459" t="s">
        <v>1183</v>
      </c>
      <c r="K5" s="1458" t="s">
        <v>1184</v>
      </c>
    </row>
    <row r="6" spans="1:11" ht="15.75" customHeight="1">
      <c r="A6" s="826" t="s">
        <v>985</v>
      </c>
      <c r="B6" s="1426">
        <v>461.85</v>
      </c>
      <c r="C6" s="1427">
        <v>10</v>
      </c>
      <c r="D6" s="1428">
        <v>1847.355</v>
      </c>
      <c r="E6" s="1429">
        <v>40</v>
      </c>
      <c r="F6" s="1430">
        <v>2611.31</v>
      </c>
      <c r="G6" s="1429">
        <v>60</v>
      </c>
      <c r="H6" s="1430">
        <f>466.4+467.55+469.45+465.275+465.9</f>
        <v>2334.5750000000003</v>
      </c>
      <c r="I6" s="1429">
        <v>50</v>
      </c>
      <c r="J6" s="1431">
        <f>403.55+403.525+402.35+403.3+405.1+404.35+406.45+405.675+407.325</f>
        <v>3641.625</v>
      </c>
      <c r="K6" s="1429">
        <f>90</f>
        <v>90</v>
      </c>
    </row>
    <row r="7" spans="1:11" ht="15.75" customHeight="1">
      <c r="A7" s="826" t="s">
        <v>986</v>
      </c>
      <c r="B7" s="1426">
        <v>0</v>
      </c>
      <c r="C7" s="1427">
        <v>0</v>
      </c>
      <c r="D7" s="1428">
        <v>0</v>
      </c>
      <c r="E7" s="1432">
        <v>0</v>
      </c>
      <c r="F7" s="1430">
        <v>2191.9</v>
      </c>
      <c r="G7" s="1429">
        <v>50</v>
      </c>
      <c r="H7" s="1430">
        <f>465.275+465.225+465.9+465.175+462.3+462.6</f>
        <v>2786.475</v>
      </c>
      <c r="I7" s="1429">
        <v>60</v>
      </c>
      <c r="J7" s="1431">
        <f>411.9+411.675+409.9+408.925+409.3+407.25+406.05+406.2+404.225</f>
        <v>3675.4249999999997</v>
      </c>
      <c r="K7" s="1429">
        <v>90</v>
      </c>
    </row>
    <row r="8" spans="1:11" ht="15.75" customHeight="1">
      <c r="A8" s="826" t="s">
        <v>987</v>
      </c>
      <c r="B8" s="1426">
        <v>453.35</v>
      </c>
      <c r="C8" s="1427">
        <v>10</v>
      </c>
      <c r="D8" s="1428">
        <v>0</v>
      </c>
      <c r="E8" s="1432">
        <v>0</v>
      </c>
      <c r="F8" s="1430">
        <v>2652.09</v>
      </c>
      <c r="G8" s="1429">
        <v>50</v>
      </c>
      <c r="H8" s="1430">
        <f>461.125+459.275+459.5+457.65+456.925+455.925+454.9</f>
        <v>3205.3000000000006</v>
      </c>
      <c r="I8" s="1429">
        <v>70</v>
      </c>
      <c r="J8" s="1433">
        <f>405.65+398.925+397+397.1+397.6+397.725+394.825+394.35+393.1+393.075+393.025+393.05+787.3</f>
        <v>5542.724999999999</v>
      </c>
      <c r="K8" s="1434">
        <f>140</f>
        <v>140</v>
      </c>
    </row>
    <row r="9" spans="1:11" ht="15.75" customHeight="1">
      <c r="A9" s="826" t="s">
        <v>988</v>
      </c>
      <c r="B9" s="1426">
        <v>906.175</v>
      </c>
      <c r="C9" s="1427">
        <v>20</v>
      </c>
      <c r="D9" s="1428">
        <v>0</v>
      </c>
      <c r="E9" s="1432">
        <v>0</v>
      </c>
      <c r="F9" s="1430">
        <v>1810.725</v>
      </c>
      <c r="G9" s="1429">
        <v>40</v>
      </c>
      <c r="H9" s="1435">
        <f>452.9+450.575+450.15+449.475+449.35+448.875+449.025+451.8</f>
        <v>3602.15</v>
      </c>
      <c r="I9" s="1434">
        <v>80</v>
      </c>
      <c r="J9" s="1433">
        <f>393.85+393.2+393.6+393.35+785.4+392.45+393.4+393.6+393.5</f>
        <v>3932.35</v>
      </c>
      <c r="K9" s="1434">
        <v>100</v>
      </c>
    </row>
    <row r="10" spans="1:11" ht="15.75" customHeight="1">
      <c r="A10" s="826" t="s">
        <v>989</v>
      </c>
      <c r="B10" s="1426">
        <v>228.075</v>
      </c>
      <c r="C10" s="1427">
        <v>5</v>
      </c>
      <c r="D10" s="1428">
        <v>1340.73</v>
      </c>
      <c r="E10" s="1429">
        <v>30</v>
      </c>
      <c r="F10" s="1430">
        <v>2290.13</v>
      </c>
      <c r="G10" s="1429">
        <v>50</v>
      </c>
      <c r="H10" s="1435">
        <f>453.325+448.675+447.125+445.6+445.85+448.75</f>
        <v>2689.325</v>
      </c>
      <c r="I10" s="1434">
        <v>60</v>
      </c>
      <c r="J10" s="1433">
        <f>393.025+393.425+394.4+393.025+396.75+398.375+396.9+397.575+396.3+394.3+394.65+394.65+394.225+394</f>
        <v>5531.6</v>
      </c>
      <c r="K10" s="1434">
        <v>140</v>
      </c>
    </row>
    <row r="11" spans="1:11" ht="15.75" customHeight="1">
      <c r="A11" s="826" t="s">
        <v>990</v>
      </c>
      <c r="B11" s="1426">
        <v>228.1625</v>
      </c>
      <c r="C11" s="1427">
        <v>5</v>
      </c>
      <c r="D11" s="1428">
        <v>437.3</v>
      </c>
      <c r="E11" s="1429">
        <v>10</v>
      </c>
      <c r="F11" s="1430">
        <v>1348.15</v>
      </c>
      <c r="G11" s="1429">
        <v>40</v>
      </c>
      <c r="H11" s="1435">
        <f>447.03+446.45+444.875+443.7+443.275+443.32+443.355</f>
        <v>3112.005</v>
      </c>
      <c r="I11" s="1434">
        <v>70</v>
      </c>
      <c r="J11" s="1433">
        <f>394.9+395.7+396.1+395.75+394.45+394.125+394.1+392.65+392.825+392.85</f>
        <v>3943.4499999999994</v>
      </c>
      <c r="K11" s="1434">
        <v>100</v>
      </c>
    </row>
    <row r="12" spans="1:11" ht="15.75" customHeight="1">
      <c r="A12" s="826" t="s">
        <v>991</v>
      </c>
      <c r="B12" s="1426">
        <v>2265.55</v>
      </c>
      <c r="C12" s="1427">
        <v>50</v>
      </c>
      <c r="D12" s="1428">
        <v>2183.225</v>
      </c>
      <c r="E12" s="1429">
        <v>50</v>
      </c>
      <c r="F12" s="1430">
        <v>2213.55</v>
      </c>
      <c r="G12" s="1429">
        <v>50</v>
      </c>
      <c r="H12" s="1430">
        <f>443.255+442.35+441.13</f>
        <v>1326.7350000000001</v>
      </c>
      <c r="I12" s="1429">
        <v>30</v>
      </c>
      <c r="J12" s="1433"/>
      <c r="K12" s="1434"/>
    </row>
    <row r="13" spans="1:11" ht="15.75" customHeight="1">
      <c r="A13" s="826" t="s">
        <v>992</v>
      </c>
      <c r="B13" s="1426">
        <v>2263.11</v>
      </c>
      <c r="C13" s="1427">
        <v>50</v>
      </c>
      <c r="D13" s="1428">
        <v>2624.225</v>
      </c>
      <c r="E13" s="1429">
        <v>60</v>
      </c>
      <c r="F13" s="1430">
        <v>3106.1</v>
      </c>
      <c r="G13" s="1429">
        <v>70</v>
      </c>
      <c r="H13" s="1430">
        <f>441.625+440.875+441.925+442.525+441.95+442.75+442.125</f>
        <v>3093.7749999999996</v>
      </c>
      <c r="I13" s="1429">
        <v>70</v>
      </c>
      <c r="J13" s="1433"/>
      <c r="K13" s="1434"/>
    </row>
    <row r="14" spans="1:11" ht="15.75" customHeight="1">
      <c r="A14" s="826" t="s">
        <v>993</v>
      </c>
      <c r="B14" s="1426">
        <v>904.81</v>
      </c>
      <c r="C14" s="1427">
        <v>20</v>
      </c>
      <c r="D14" s="1428">
        <v>436.25</v>
      </c>
      <c r="E14" s="1429">
        <v>10</v>
      </c>
      <c r="F14" s="1430">
        <v>3124.5</v>
      </c>
      <c r="G14" s="1429">
        <v>70</v>
      </c>
      <c r="H14" s="1435">
        <f>436.3+436.95+435.55+430.675+430.85+429+430.1+428.15</f>
        <v>3457.575</v>
      </c>
      <c r="I14" s="1434">
        <v>80</v>
      </c>
      <c r="J14" s="1435"/>
      <c r="K14" s="1434"/>
    </row>
    <row r="15" spans="1:11" ht="15.75" customHeight="1">
      <c r="A15" s="826" t="s">
        <v>356</v>
      </c>
      <c r="B15" s="1426">
        <v>1325.615</v>
      </c>
      <c r="C15" s="1427">
        <v>30</v>
      </c>
      <c r="D15" s="1428">
        <v>3052.16</v>
      </c>
      <c r="E15" s="1429">
        <v>70</v>
      </c>
      <c r="F15" s="1430">
        <v>452.95</v>
      </c>
      <c r="G15" s="1429">
        <v>10</v>
      </c>
      <c r="H15" s="1435">
        <f>427.475+417.35+417.1+410.4+408.35+414.4+411.925+409.15+406.15+408.115+409.05+411.175</f>
        <v>4950.640000000001</v>
      </c>
      <c r="I15" s="1434">
        <v>120</v>
      </c>
      <c r="J15" s="1435"/>
      <c r="K15" s="1434"/>
    </row>
    <row r="16" spans="1:11" ht="15.75" customHeight="1">
      <c r="A16" s="826" t="s">
        <v>357</v>
      </c>
      <c r="B16" s="1426">
        <v>0</v>
      </c>
      <c r="C16" s="1427">
        <v>0</v>
      </c>
      <c r="D16" s="1428">
        <v>2177.63</v>
      </c>
      <c r="E16" s="1429">
        <v>50</v>
      </c>
      <c r="F16" s="1435">
        <f>450.675+454.7+455.1+457.05+460.8+463.9</f>
        <v>2742.225</v>
      </c>
      <c r="G16" s="1434">
        <v>60</v>
      </c>
      <c r="H16" s="1435">
        <f>412.75+409.55+408.25+408.925+405.25+405.675+405.2+405.115+406.475+405.025+405.1+406.75+409.2</f>
        <v>5293.265</v>
      </c>
      <c r="I16" s="1434">
        <v>130</v>
      </c>
      <c r="J16" s="1435"/>
      <c r="K16" s="1434"/>
    </row>
    <row r="17" spans="1:11" ht="15.75" customHeight="1">
      <c r="A17" s="827" t="s">
        <v>358</v>
      </c>
      <c r="B17" s="1436">
        <v>452.58</v>
      </c>
      <c r="C17" s="1437">
        <v>10</v>
      </c>
      <c r="D17" s="1438">
        <v>1306.875</v>
      </c>
      <c r="E17" s="1439">
        <v>30</v>
      </c>
      <c r="F17" s="1440">
        <f>459.25+458.9+462.15+463.65+461.025</f>
        <v>2304.975</v>
      </c>
      <c r="G17" s="1441">
        <v>50</v>
      </c>
      <c r="H17" s="1440">
        <f>408.7+409.9+407.875+407.4+408.35+410.2+405.5+404.315+404.1+403.71+405.8</f>
        <v>4475.849999999999</v>
      </c>
      <c r="I17" s="1441">
        <v>110</v>
      </c>
      <c r="J17" s="1440"/>
      <c r="K17" s="1441"/>
    </row>
    <row r="18" spans="1:11" s="1450" customFormat="1" ht="15.75" customHeight="1">
      <c r="A18" s="1442" t="s">
        <v>361</v>
      </c>
      <c r="B18" s="1443">
        <v>9489.2775</v>
      </c>
      <c r="C18" s="1444">
        <v>210</v>
      </c>
      <c r="D18" s="1445">
        <f aca="true" t="shared" si="0" ref="D18:I18">SUM(D6:D17)</f>
        <v>15405.75</v>
      </c>
      <c r="E18" s="1446">
        <f t="shared" si="0"/>
        <v>350</v>
      </c>
      <c r="F18" s="1447">
        <f t="shared" si="0"/>
        <v>26848.604999999996</v>
      </c>
      <c r="G18" s="1448">
        <f t="shared" si="0"/>
        <v>600</v>
      </c>
      <c r="H18" s="1447">
        <f t="shared" si="0"/>
        <v>40327.670000000006</v>
      </c>
      <c r="I18" s="1448">
        <f t="shared" si="0"/>
        <v>930</v>
      </c>
      <c r="J18" s="1449">
        <f>SUM(J6:J17)</f>
        <v>26267.175</v>
      </c>
      <c r="K18" s="1448">
        <f>SUM(K6:K17)</f>
        <v>660</v>
      </c>
    </row>
    <row r="19" spans="1:8" s="1270" customFormat="1" ht="12.75">
      <c r="A19" s="1451"/>
      <c r="H19" s="1452"/>
    </row>
    <row r="20" spans="1:10" ht="12.75">
      <c r="A20" s="1270"/>
      <c r="B20" s="1270"/>
      <c r="H20" s="1453"/>
      <c r="J20" s="1454"/>
    </row>
    <row r="21" ht="12.75">
      <c r="J21" s="1453"/>
    </row>
    <row r="26" ht="12.75">
      <c r="H26" s="1168" t="s">
        <v>1185</v>
      </c>
    </row>
  </sheetData>
  <sheetProtection/>
  <mergeCells count="7">
    <mergeCell ref="A1:K1"/>
    <mergeCell ref="A2:K2"/>
    <mergeCell ref="B4:C4"/>
    <mergeCell ref="D4:E4"/>
    <mergeCell ref="F4:G4"/>
    <mergeCell ref="H4:I4"/>
    <mergeCell ref="J4:K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zoomScalePageLayoutView="0" workbookViewId="0" topLeftCell="A13">
      <selection activeCell="B24" sqref="B24:F24"/>
    </sheetView>
  </sheetViews>
  <sheetFormatPr defaultColWidth="9.140625" defaultRowHeight="12.75"/>
  <cols>
    <col min="1" max="1" width="9.140625" style="1168" customWidth="1"/>
    <col min="2" max="2" width="10.421875" style="1168" customWidth="1"/>
    <col min="3" max="6" width="12.140625" style="1168" customWidth="1"/>
    <col min="7" max="16384" width="9.140625" style="1168" customWidth="1"/>
  </cols>
  <sheetData>
    <row r="1" spans="2:8" ht="12.75">
      <c r="B1" s="1564" t="s">
        <v>296</v>
      </c>
      <c r="C1" s="1564"/>
      <c r="D1" s="1564"/>
      <c r="E1" s="1564"/>
      <c r="F1" s="1564"/>
      <c r="G1" s="1564"/>
      <c r="H1" s="1564"/>
    </row>
    <row r="2" spans="2:8" ht="18.75">
      <c r="B2" s="1587" t="s">
        <v>1012</v>
      </c>
      <c r="C2" s="1587"/>
      <c r="D2" s="1587"/>
      <c r="E2" s="1587"/>
      <c r="F2" s="1587"/>
      <c r="G2" s="1588"/>
      <c r="H2" s="1588"/>
    </row>
    <row r="3" spans="2:4" ht="12.75" hidden="1">
      <c r="B3" s="1543" t="s">
        <v>982</v>
      </c>
      <c r="C3" s="1543"/>
      <c r="D3" s="1543"/>
    </row>
    <row r="4" spans="2:6" ht="12.75">
      <c r="B4" s="18"/>
      <c r="C4" s="18"/>
      <c r="D4" s="18"/>
      <c r="E4" s="18"/>
      <c r="F4" s="18"/>
    </row>
    <row r="5" spans="2:6" ht="13.5" thickBot="1">
      <c r="B5" s="18"/>
      <c r="C5" s="18"/>
      <c r="D5" s="103"/>
      <c r="E5" s="103"/>
      <c r="F5" s="103" t="s">
        <v>374</v>
      </c>
    </row>
    <row r="6" spans="2:6" ht="19.5" customHeight="1">
      <c r="B6" s="1496" t="s">
        <v>444</v>
      </c>
      <c r="C6" s="1497" t="s">
        <v>983</v>
      </c>
      <c r="D6" s="1498" t="s">
        <v>2</v>
      </c>
      <c r="E6" s="1498" t="s">
        <v>3</v>
      </c>
      <c r="F6" s="1499" t="s">
        <v>471</v>
      </c>
    </row>
    <row r="7" spans="2:6" ht="15" customHeight="1">
      <c r="B7" s="1170" t="s">
        <v>985</v>
      </c>
      <c r="C7" s="1251">
        <v>585</v>
      </c>
      <c r="D7" s="1172">
        <v>400</v>
      </c>
      <c r="E7" s="1172">
        <v>0</v>
      </c>
      <c r="F7" s="1175">
        <v>0</v>
      </c>
    </row>
    <row r="8" spans="2:6" ht="15" customHeight="1">
      <c r="B8" s="1170" t="s">
        <v>986</v>
      </c>
      <c r="C8" s="1251">
        <v>189</v>
      </c>
      <c r="D8" s="1172">
        <v>550</v>
      </c>
      <c r="E8" s="1172">
        <v>370</v>
      </c>
      <c r="F8" s="1175">
        <v>4080</v>
      </c>
    </row>
    <row r="9" spans="2:6" ht="15" customHeight="1">
      <c r="B9" s="1170" t="s">
        <v>987</v>
      </c>
      <c r="C9" s="1251">
        <v>3367.28</v>
      </c>
      <c r="D9" s="1172">
        <v>220</v>
      </c>
      <c r="E9" s="1172">
        <v>1575</v>
      </c>
      <c r="F9" s="1175">
        <v>9665</v>
      </c>
    </row>
    <row r="10" spans="2:6" ht="15" customHeight="1">
      <c r="B10" s="1170" t="s">
        <v>988</v>
      </c>
      <c r="C10" s="1251">
        <v>15836.81</v>
      </c>
      <c r="D10" s="1172">
        <v>0</v>
      </c>
      <c r="E10" s="1172">
        <v>2101.5</v>
      </c>
      <c r="F10" s="1175">
        <v>13135</v>
      </c>
    </row>
    <row r="11" spans="2:6" ht="15" customHeight="1">
      <c r="B11" s="1170" t="s">
        <v>989</v>
      </c>
      <c r="C11" s="1251">
        <v>2362.5</v>
      </c>
      <c r="D11" s="1172">
        <v>0</v>
      </c>
      <c r="E11" s="1172">
        <v>1074.7</v>
      </c>
      <c r="F11" s="1175">
        <v>9310</v>
      </c>
    </row>
    <row r="12" spans="2:6" ht="15" customHeight="1">
      <c r="B12" s="1170" t="s">
        <v>990</v>
      </c>
      <c r="C12" s="1251">
        <v>200</v>
      </c>
      <c r="D12" s="1172">
        <v>753.5</v>
      </c>
      <c r="E12" s="1176">
        <v>3070</v>
      </c>
      <c r="F12" s="1175">
        <v>10780</v>
      </c>
    </row>
    <row r="13" spans="2:6" ht="15" customHeight="1">
      <c r="B13" s="1170" t="s">
        <v>991</v>
      </c>
      <c r="C13" s="1251">
        <v>6224.804</v>
      </c>
      <c r="D13" s="1172">
        <v>200</v>
      </c>
      <c r="E13" s="1172">
        <v>0</v>
      </c>
      <c r="F13" s="1175"/>
    </row>
    <row r="14" spans="2:6" ht="15" customHeight="1">
      <c r="B14" s="1170" t="s">
        <v>992</v>
      </c>
      <c r="C14" s="1251">
        <v>11402</v>
      </c>
      <c r="D14" s="1176">
        <v>160</v>
      </c>
      <c r="E14" s="1176">
        <v>300</v>
      </c>
      <c r="F14" s="1175"/>
    </row>
    <row r="15" spans="2:6" ht="15" customHeight="1">
      <c r="B15" s="1170" t="s">
        <v>993</v>
      </c>
      <c r="C15" s="1251">
        <v>4027.9</v>
      </c>
      <c r="D15" s="1176">
        <f>200+750</f>
        <v>950</v>
      </c>
      <c r="E15" s="1176">
        <v>8630</v>
      </c>
      <c r="F15" s="1175"/>
    </row>
    <row r="16" spans="2:6" ht="15" customHeight="1">
      <c r="B16" s="1170" t="s">
        <v>356</v>
      </c>
      <c r="C16" s="1251">
        <v>1040</v>
      </c>
      <c r="D16" s="1176">
        <v>4800</v>
      </c>
      <c r="E16" s="1176">
        <v>13821</v>
      </c>
      <c r="F16" s="1175"/>
    </row>
    <row r="17" spans="2:6" ht="15" customHeight="1">
      <c r="B17" s="1170" t="s">
        <v>357</v>
      </c>
      <c r="C17" s="1251">
        <v>600</v>
      </c>
      <c r="D17" s="1172">
        <v>0</v>
      </c>
      <c r="E17" s="1176">
        <v>350</v>
      </c>
      <c r="F17" s="1175"/>
    </row>
    <row r="18" spans="2:6" ht="15" customHeight="1">
      <c r="B18" s="1178" t="s">
        <v>358</v>
      </c>
      <c r="C18" s="1252">
        <v>3472.05</v>
      </c>
      <c r="D18" s="1182">
        <v>1850</v>
      </c>
      <c r="E18" s="1182">
        <v>15687</v>
      </c>
      <c r="F18" s="1184"/>
    </row>
    <row r="19" spans="2:6" s="1254" customFormat="1" ht="15.75" customHeight="1" thickBot="1">
      <c r="B19" s="1253" t="s">
        <v>361</v>
      </c>
      <c r="C19" s="1187">
        <f>SUM(C7:C18)</f>
        <v>49307.344000000005</v>
      </c>
      <c r="D19" s="1187">
        <f>SUM(D7:D18)</f>
        <v>9883.5</v>
      </c>
      <c r="E19" s="1189">
        <f>SUM(E7:E18)</f>
        <v>46979.2</v>
      </c>
      <c r="F19" s="1191">
        <f>SUM(F7:F18)</f>
        <v>46970</v>
      </c>
    </row>
    <row r="20" s="1192" customFormat="1" ht="15" customHeight="1">
      <c r="B20" s="443" t="s">
        <v>1013</v>
      </c>
    </row>
    <row r="21" s="1192" customFormat="1" ht="15" customHeight="1">
      <c r="B21" s="443" t="s">
        <v>1014</v>
      </c>
    </row>
    <row r="22" s="1192" customFormat="1" ht="15" customHeight="1">
      <c r="B22" s="443" t="s">
        <v>1015</v>
      </c>
    </row>
    <row r="23" s="1192" customFormat="1" ht="12.75"/>
    <row r="24" spans="2:8" ht="12.75">
      <c r="B24" s="1564" t="s">
        <v>325</v>
      </c>
      <c r="C24" s="1564"/>
      <c r="D24" s="1564"/>
      <c r="E24" s="1564"/>
      <c r="F24" s="1564"/>
      <c r="G24" s="150"/>
      <c r="H24" s="150"/>
    </row>
    <row r="25" spans="2:8" ht="18.75">
      <c r="B25" s="1586" t="s">
        <v>1016</v>
      </c>
      <c r="C25" s="1586"/>
      <c r="D25" s="1586"/>
      <c r="E25" s="1586"/>
      <c r="F25" s="1586"/>
      <c r="G25" s="1163"/>
      <c r="H25" s="1163"/>
    </row>
    <row r="26" spans="2:7" ht="13.5" thickBot="1">
      <c r="B26" s="18"/>
      <c r="C26" s="18"/>
      <c r="D26" s="18"/>
      <c r="E26" s="18"/>
      <c r="F26" s="103" t="s">
        <v>374</v>
      </c>
      <c r="G26" s="103"/>
    </row>
    <row r="27" spans="2:6" ht="12.75">
      <c r="B27" s="1500" t="s">
        <v>444</v>
      </c>
      <c r="C27" s="1243" t="s">
        <v>983</v>
      </c>
      <c r="D27" s="1165" t="s">
        <v>2</v>
      </c>
      <c r="E27" s="1165" t="s">
        <v>3</v>
      </c>
      <c r="F27" s="1167" t="s">
        <v>471</v>
      </c>
    </row>
    <row r="28" spans="2:6" ht="13.5" customHeight="1">
      <c r="B28" s="1170" t="s">
        <v>985</v>
      </c>
      <c r="C28" s="1208">
        <v>4309</v>
      </c>
      <c r="D28" s="1209">
        <v>20554.2</v>
      </c>
      <c r="E28" s="1209">
        <v>13397</v>
      </c>
      <c r="F28" s="1210">
        <v>35455</v>
      </c>
    </row>
    <row r="29" spans="2:6" ht="13.5" customHeight="1">
      <c r="B29" s="1170" t="s">
        <v>986</v>
      </c>
      <c r="C29" s="1208">
        <v>13165</v>
      </c>
      <c r="D29" s="1209">
        <v>24670.5</v>
      </c>
      <c r="E29" s="1209">
        <v>18830</v>
      </c>
      <c r="F29" s="1210">
        <v>31353</v>
      </c>
    </row>
    <row r="30" spans="2:6" ht="13.5" customHeight="1">
      <c r="B30" s="1170" t="s">
        <v>987</v>
      </c>
      <c r="C30" s="1208">
        <v>12145</v>
      </c>
      <c r="D30" s="1209">
        <v>12021</v>
      </c>
      <c r="E30" s="1209">
        <v>15855</v>
      </c>
      <c r="F30" s="1210">
        <v>35062</v>
      </c>
    </row>
    <row r="31" spans="2:6" ht="13.5" customHeight="1">
      <c r="B31" s="1170" t="s">
        <v>988</v>
      </c>
      <c r="C31" s="1208">
        <v>9056</v>
      </c>
      <c r="D31" s="1209">
        <v>10369</v>
      </c>
      <c r="E31" s="1209">
        <v>14880</v>
      </c>
      <c r="F31" s="1210">
        <v>21472</v>
      </c>
    </row>
    <row r="32" spans="2:6" ht="13.5" customHeight="1">
      <c r="B32" s="1170" t="s">
        <v>989</v>
      </c>
      <c r="C32" s="1208">
        <v>11018</v>
      </c>
      <c r="D32" s="1209">
        <v>15533</v>
      </c>
      <c r="E32" s="1209">
        <v>14180</v>
      </c>
      <c r="F32" s="1210">
        <v>20418</v>
      </c>
    </row>
    <row r="33" spans="2:6" ht="13.5" customHeight="1">
      <c r="B33" s="1170" t="s">
        <v>990</v>
      </c>
      <c r="C33" s="1208">
        <v>11030</v>
      </c>
      <c r="D33" s="1209">
        <v>11255.5</v>
      </c>
      <c r="E33" s="1220">
        <v>17395</v>
      </c>
      <c r="F33" s="1210">
        <v>24379</v>
      </c>
    </row>
    <row r="34" spans="2:6" ht="13.5" customHeight="1">
      <c r="B34" s="1170" t="s">
        <v>991</v>
      </c>
      <c r="C34" s="1208">
        <v>12710</v>
      </c>
      <c r="D34" s="1220">
        <v>14541</v>
      </c>
      <c r="E34" s="1220">
        <v>8962</v>
      </c>
      <c r="F34" s="1210"/>
    </row>
    <row r="35" spans="2:6" ht="13.5" customHeight="1">
      <c r="B35" s="1170" t="s">
        <v>992</v>
      </c>
      <c r="C35" s="1208">
        <v>9500</v>
      </c>
      <c r="D35" s="1220">
        <v>20075</v>
      </c>
      <c r="E35" s="1220">
        <v>7713</v>
      </c>
      <c r="F35" s="1210"/>
    </row>
    <row r="36" spans="2:6" ht="13.5" customHeight="1">
      <c r="B36" s="1170" t="s">
        <v>993</v>
      </c>
      <c r="C36" s="1208">
        <v>18162</v>
      </c>
      <c r="D36" s="1220">
        <v>15654</v>
      </c>
      <c r="E36" s="1220">
        <v>7295</v>
      </c>
      <c r="F36" s="1210"/>
    </row>
    <row r="37" spans="2:6" ht="13.5" customHeight="1">
      <c r="B37" s="1170" t="s">
        <v>356</v>
      </c>
      <c r="C37" s="1208">
        <v>13050</v>
      </c>
      <c r="D37" s="1220">
        <v>7970</v>
      </c>
      <c r="E37" s="1220">
        <v>20300</v>
      </c>
      <c r="F37" s="1210"/>
    </row>
    <row r="38" spans="2:6" ht="13.5" customHeight="1">
      <c r="B38" s="1170" t="s">
        <v>357</v>
      </c>
      <c r="C38" s="1208">
        <v>18334.25</v>
      </c>
      <c r="D38" s="1220">
        <v>10245</v>
      </c>
      <c r="E38" s="1220">
        <v>17397</v>
      </c>
      <c r="F38" s="1210"/>
    </row>
    <row r="39" spans="2:6" ht="13.5" customHeight="1">
      <c r="B39" s="1178" t="s">
        <v>358</v>
      </c>
      <c r="C39" s="1212">
        <v>20358.5</v>
      </c>
      <c r="D39" s="1213">
        <v>12862</v>
      </c>
      <c r="E39" s="1213">
        <v>13980</v>
      </c>
      <c r="F39" s="1215"/>
    </row>
    <row r="40" spans="2:6" ht="13.5" thickBot="1">
      <c r="B40" s="1253" t="s">
        <v>361</v>
      </c>
      <c r="C40" s="1216">
        <f>SUM(C28:C39)</f>
        <v>152837.75</v>
      </c>
      <c r="D40" s="1221">
        <f>SUM(D28:D39)</f>
        <v>175750.2</v>
      </c>
      <c r="E40" s="1221">
        <f>SUM(E28:E39)</f>
        <v>170184</v>
      </c>
      <c r="F40" s="1218">
        <f>SUM(F28:F39)</f>
        <v>168139</v>
      </c>
    </row>
  </sheetData>
  <sheetProtection/>
  <mergeCells count="7">
    <mergeCell ref="B24:F24"/>
    <mergeCell ref="B25:F25"/>
    <mergeCell ref="B1:F1"/>
    <mergeCell ref="G1:H1"/>
    <mergeCell ref="B2:F2"/>
    <mergeCell ref="G2:H2"/>
    <mergeCell ref="B3:D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1.421875" style="1168" customWidth="1"/>
    <col min="2" max="5" width="13.8515625" style="1168" customWidth="1"/>
    <col min="6" max="16384" width="9.140625" style="1168" customWidth="1"/>
  </cols>
  <sheetData>
    <row r="1" spans="1:5" ht="12.75">
      <c r="A1" s="1564" t="s">
        <v>415</v>
      </c>
      <c r="B1" s="1564"/>
      <c r="C1" s="1564"/>
      <c r="D1" s="1564"/>
      <c r="E1" s="1564"/>
    </row>
    <row r="2" spans="1:5" ht="16.5" customHeight="1">
      <c r="A2" s="1587" t="s">
        <v>1018</v>
      </c>
      <c r="B2" s="1587"/>
      <c r="C2" s="1587"/>
      <c r="D2" s="1587"/>
      <c r="E2" s="1587"/>
    </row>
    <row r="3" spans="1:5" ht="13.5" thickBot="1">
      <c r="A3" s="18"/>
      <c r="B3" s="18"/>
      <c r="C3" s="103"/>
      <c r="D3" s="103"/>
      <c r="E3" s="103" t="s">
        <v>374</v>
      </c>
    </row>
    <row r="4" spans="1:5" s="1255" customFormat="1" ht="13.5" customHeight="1">
      <c r="A4" s="1495" t="s">
        <v>444</v>
      </c>
      <c r="B4" s="1243" t="s">
        <v>983</v>
      </c>
      <c r="C4" s="1165" t="s">
        <v>2</v>
      </c>
      <c r="D4" s="1165" t="s">
        <v>3</v>
      </c>
      <c r="E4" s="1167" t="s">
        <v>471</v>
      </c>
    </row>
    <row r="5" spans="1:5" ht="19.5" customHeight="1">
      <c r="A5" s="57" t="s">
        <v>985</v>
      </c>
      <c r="B5" s="1256">
        <v>0</v>
      </c>
      <c r="C5" s="1257">
        <v>0</v>
      </c>
      <c r="D5" s="1257">
        <v>0</v>
      </c>
      <c r="E5" s="1258">
        <v>0</v>
      </c>
    </row>
    <row r="6" spans="1:5" ht="19.5" customHeight="1">
      <c r="A6" s="57" t="s">
        <v>986</v>
      </c>
      <c r="B6" s="1256">
        <v>0</v>
      </c>
      <c r="C6" s="1257">
        <v>0</v>
      </c>
      <c r="D6" s="1257">
        <v>0</v>
      </c>
      <c r="E6" s="1258">
        <v>1000</v>
      </c>
    </row>
    <row r="7" spans="1:5" ht="19.5" customHeight="1">
      <c r="A7" s="57" t="s">
        <v>987</v>
      </c>
      <c r="B7" s="1256">
        <v>500</v>
      </c>
      <c r="C7" s="1257">
        <v>1185</v>
      </c>
      <c r="D7" s="1257">
        <v>0</v>
      </c>
      <c r="E7" s="1258">
        <v>875</v>
      </c>
    </row>
    <row r="8" spans="1:5" ht="19.5" customHeight="1">
      <c r="A8" s="57" t="s">
        <v>988</v>
      </c>
      <c r="B8" s="1256">
        <v>850</v>
      </c>
      <c r="C8" s="1257">
        <v>0</v>
      </c>
      <c r="D8" s="1257">
        <v>2480</v>
      </c>
      <c r="E8" s="1258">
        <v>2000</v>
      </c>
    </row>
    <row r="9" spans="1:5" ht="19.5" customHeight="1">
      <c r="A9" s="57" t="s">
        <v>989</v>
      </c>
      <c r="B9" s="1256">
        <v>0</v>
      </c>
      <c r="C9" s="1257">
        <v>0</v>
      </c>
      <c r="D9" s="1257">
        <v>0</v>
      </c>
      <c r="E9" s="1258">
        <v>0</v>
      </c>
    </row>
    <row r="10" spans="1:5" ht="19.5" customHeight="1">
      <c r="A10" s="57" t="s">
        <v>990</v>
      </c>
      <c r="B10" s="1256">
        <v>850</v>
      </c>
      <c r="C10" s="1257">
        <v>1950</v>
      </c>
      <c r="D10" s="1257">
        <v>0</v>
      </c>
      <c r="E10" s="1258">
        <v>1125</v>
      </c>
    </row>
    <row r="11" spans="1:5" ht="19.5" customHeight="1">
      <c r="A11" s="57" t="s">
        <v>991</v>
      </c>
      <c r="B11" s="1256">
        <v>0</v>
      </c>
      <c r="C11" s="1257">
        <v>0</v>
      </c>
      <c r="D11" s="1257">
        <v>1000</v>
      </c>
      <c r="E11" s="1258"/>
    </row>
    <row r="12" spans="1:5" ht="19.5" customHeight="1">
      <c r="A12" s="57" t="s">
        <v>992</v>
      </c>
      <c r="B12" s="1256">
        <v>141.2</v>
      </c>
      <c r="C12" s="1257">
        <v>0</v>
      </c>
      <c r="D12" s="1257">
        <v>2180</v>
      </c>
      <c r="E12" s="1258"/>
    </row>
    <row r="13" spans="1:5" ht="19.5" customHeight="1">
      <c r="A13" s="57" t="s">
        <v>993</v>
      </c>
      <c r="B13" s="1256">
        <v>1300</v>
      </c>
      <c r="C13" s="1257">
        <v>2962.5</v>
      </c>
      <c r="D13" s="1257">
        <v>730</v>
      </c>
      <c r="E13" s="1258"/>
    </row>
    <row r="14" spans="1:5" ht="19.5" customHeight="1">
      <c r="A14" s="57" t="s">
        <v>356</v>
      </c>
      <c r="B14" s="1256">
        <v>500</v>
      </c>
      <c r="C14" s="1257">
        <v>0</v>
      </c>
      <c r="D14" s="1257">
        <v>0</v>
      </c>
      <c r="E14" s="1258"/>
    </row>
    <row r="15" spans="1:5" ht="19.5" customHeight="1">
      <c r="A15" s="57" t="s">
        <v>357</v>
      </c>
      <c r="B15" s="1256">
        <v>1000</v>
      </c>
      <c r="C15" s="1257">
        <v>2000</v>
      </c>
      <c r="D15" s="1259">
        <v>0</v>
      </c>
      <c r="E15" s="1258"/>
    </row>
    <row r="16" spans="1:5" ht="19.5" customHeight="1">
      <c r="A16" s="445" t="s">
        <v>358</v>
      </c>
      <c r="B16" s="1260">
        <v>330</v>
      </c>
      <c r="C16" s="1260">
        <v>2736.7</v>
      </c>
      <c r="D16" s="1261">
        <f>5300+361.58</f>
        <v>5661.58</v>
      </c>
      <c r="E16" s="1262"/>
    </row>
    <row r="17" spans="1:5" s="1268" customFormat="1" ht="19.5" customHeight="1" thickBot="1">
      <c r="A17" s="1263" t="s">
        <v>361</v>
      </c>
      <c r="B17" s="1264">
        <f>SUM(B5:B16)</f>
        <v>5471.2</v>
      </c>
      <c r="C17" s="1265">
        <f>SUM(C5:C16)</f>
        <v>10834.2</v>
      </c>
      <c r="D17" s="1266">
        <f>SUM(D5:D16)</f>
        <v>12051.58</v>
      </c>
      <c r="E17" s="1267">
        <f>SUM(E5:E16)</f>
        <v>5000</v>
      </c>
    </row>
    <row r="19" s="1270" customFormat="1" ht="12.75">
      <c r="A19" s="1269"/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zoomScalePageLayoutView="0" workbookViewId="0" topLeftCell="A66">
      <selection activeCell="A67" sqref="A67:P67"/>
    </sheetView>
  </sheetViews>
  <sheetFormatPr defaultColWidth="9.140625" defaultRowHeight="12.75"/>
  <cols>
    <col min="1" max="1" width="3.140625" style="1271" customWidth="1"/>
    <col min="2" max="2" width="4.421875" style="1271" customWidth="1"/>
    <col min="3" max="3" width="34.7109375" style="1271" customWidth="1"/>
    <col min="4" max="5" width="7.57421875" style="1272" bestFit="1" customWidth="1"/>
    <col min="6" max="7" width="7.57421875" style="1271" bestFit="1" customWidth="1"/>
    <col min="8" max="8" width="6.7109375" style="1271" bestFit="1" customWidth="1"/>
    <col min="9" max="9" width="7.421875" style="1272" customWidth="1"/>
    <col min="10" max="10" width="7.421875" style="1271" customWidth="1"/>
    <col min="11" max="12" width="7.421875" style="1272" customWidth="1"/>
    <col min="13" max="16" width="7.421875" style="1273" customWidth="1"/>
    <col min="17" max="16384" width="9.140625" style="1271" customWidth="1"/>
  </cols>
  <sheetData>
    <row r="1" spans="1:11" ht="12.75" customHeight="1" hidden="1">
      <c r="A1" s="1543" t="s">
        <v>206</v>
      </c>
      <c r="B1" s="1543"/>
      <c r="C1" s="1543"/>
      <c r="D1" s="1543"/>
      <c r="E1" s="1543"/>
      <c r="F1" s="1543"/>
      <c r="G1" s="1543"/>
      <c r="H1" s="1543"/>
      <c r="I1" s="1543"/>
      <c r="K1" s="1271"/>
    </row>
    <row r="2" spans="1:11" ht="12.75" customHeight="1" hidden="1">
      <c r="A2" s="1543" t="s">
        <v>1019</v>
      </c>
      <c r="B2" s="1543"/>
      <c r="C2" s="1543"/>
      <c r="D2" s="1543"/>
      <c r="E2" s="1543"/>
      <c r="F2" s="1543"/>
      <c r="G2" s="1543"/>
      <c r="H2" s="1543"/>
      <c r="I2" s="1543"/>
      <c r="K2" s="1271"/>
    </row>
    <row r="3" spans="1:11" ht="12.75" customHeight="1" hidden="1">
      <c r="A3" s="1543" t="s">
        <v>214</v>
      </c>
      <c r="B3" s="1543"/>
      <c r="C3" s="1543"/>
      <c r="D3" s="1543"/>
      <c r="E3" s="1543"/>
      <c r="F3" s="1543"/>
      <c r="G3" s="1543"/>
      <c r="H3" s="1543"/>
      <c r="I3" s="1543"/>
      <c r="K3" s="1271"/>
    </row>
    <row r="4" spans="1:16" ht="5.25" customHeight="1" hidden="1">
      <c r="A4" s="1159"/>
      <c r="B4" s="1159"/>
      <c r="C4" s="1159"/>
      <c r="D4" s="1274"/>
      <c r="E4" s="1274"/>
      <c r="F4" s="1159"/>
      <c r="G4" s="1159"/>
      <c r="H4" s="1159"/>
      <c r="I4" s="1274"/>
      <c r="J4" s="1159"/>
      <c r="K4" s="1274"/>
      <c r="L4" s="1274"/>
      <c r="M4" s="1275"/>
      <c r="N4" s="1275"/>
      <c r="O4" s="1275"/>
      <c r="P4" s="1275"/>
    </row>
    <row r="5" spans="1:11" ht="12.75" customHeight="1" hidden="1">
      <c r="A5" s="1543" t="s">
        <v>1020</v>
      </c>
      <c r="B5" s="1543"/>
      <c r="C5" s="1543"/>
      <c r="D5" s="1543"/>
      <c r="E5" s="1543"/>
      <c r="F5" s="1543"/>
      <c r="G5" s="1543"/>
      <c r="H5" s="1543"/>
      <c r="I5" s="1543"/>
      <c r="K5" s="1271"/>
    </row>
    <row r="6" spans="1:11" ht="12.75" customHeight="1" hidden="1">
      <c r="A6" s="1543" t="s">
        <v>1021</v>
      </c>
      <c r="B6" s="1543"/>
      <c r="C6" s="1543"/>
      <c r="D6" s="1543"/>
      <c r="E6" s="1543"/>
      <c r="F6" s="1543"/>
      <c r="G6" s="1543"/>
      <c r="H6" s="1543"/>
      <c r="I6" s="1543"/>
      <c r="K6" s="1271"/>
    </row>
    <row r="7" spans="1:16" ht="5.25" customHeight="1" hidden="1">
      <c r="A7" s="18"/>
      <c r="B7" s="18"/>
      <c r="C7" s="18"/>
      <c r="D7" s="836"/>
      <c r="E7" s="836"/>
      <c r="F7" s="18"/>
      <c r="G7" s="18"/>
      <c r="H7" s="18"/>
      <c r="I7" s="836"/>
      <c r="J7" s="18"/>
      <c r="K7" s="836"/>
      <c r="L7" s="836"/>
      <c r="M7" s="443"/>
      <c r="N7" s="443"/>
      <c r="O7" s="443"/>
      <c r="P7" s="443"/>
    </row>
    <row r="8" spans="1:16" s="1281" customFormat="1" ht="12.75" customHeight="1" hidden="1">
      <c r="A8" s="1589" t="s">
        <v>1022</v>
      </c>
      <c r="B8" s="1590"/>
      <c r="C8" s="1591"/>
      <c r="D8" s="1276">
        <v>2004</v>
      </c>
      <c r="E8" s="1276">
        <v>2004</v>
      </c>
      <c r="F8" s="1277">
        <v>2004</v>
      </c>
      <c r="G8" s="1277">
        <v>2004</v>
      </c>
      <c r="H8" s="1277">
        <v>2004</v>
      </c>
      <c r="I8" s="1276">
        <v>2004</v>
      </c>
      <c r="J8" s="1277">
        <v>2004</v>
      </c>
      <c r="K8" s="1276">
        <v>2004</v>
      </c>
      <c r="L8" s="1278">
        <v>2004</v>
      </c>
      <c r="M8" s="1279">
        <v>2004</v>
      </c>
      <c r="N8" s="1279">
        <v>2004</v>
      </c>
      <c r="O8" s="1280">
        <v>2004</v>
      </c>
      <c r="P8" s="1280">
        <v>2004</v>
      </c>
    </row>
    <row r="9" spans="1:16" s="1281" customFormat="1" ht="12.75" customHeight="1" hidden="1">
      <c r="A9" s="1592" t="s">
        <v>1023</v>
      </c>
      <c r="B9" s="1593"/>
      <c r="C9" s="1594"/>
      <c r="D9" s="1282" t="s">
        <v>358</v>
      </c>
      <c r="E9" s="1282" t="s">
        <v>358</v>
      </c>
      <c r="F9" s="1283" t="s">
        <v>358</v>
      </c>
      <c r="G9" s="1283" t="s">
        <v>5</v>
      </c>
      <c r="H9" s="1283" t="s">
        <v>1024</v>
      </c>
      <c r="I9" s="1282" t="s">
        <v>1024</v>
      </c>
      <c r="J9" s="1283" t="s">
        <v>1024</v>
      </c>
      <c r="K9" s="1282" t="s">
        <v>1024</v>
      </c>
      <c r="L9" s="1284" t="s">
        <v>1024</v>
      </c>
      <c r="M9" s="1285" t="s">
        <v>1024</v>
      </c>
      <c r="N9" s="1285" t="s">
        <v>1024</v>
      </c>
      <c r="O9" s="1286" t="s">
        <v>1024</v>
      </c>
      <c r="P9" s="1286" t="s">
        <v>1024</v>
      </c>
    </row>
    <row r="10" spans="1:16" ht="12.75" hidden="1">
      <c r="A10" s="1287" t="s">
        <v>1025</v>
      </c>
      <c r="B10" s="108"/>
      <c r="C10" s="1101"/>
      <c r="D10" s="1288"/>
      <c r="E10" s="1288"/>
      <c r="F10" s="826"/>
      <c r="G10" s="826"/>
      <c r="H10" s="826"/>
      <c r="I10" s="1288"/>
      <c r="J10" s="826"/>
      <c r="K10" s="1288"/>
      <c r="L10" s="1289"/>
      <c r="M10" s="443"/>
      <c r="N10" s="443"/>
      <c r="O10" s="1290"/>
      <c r="P10" s="1290"/>
    </row>
    <row r="11" spans="1:16" ht="12.75" hidden="1">
      <c r="A11" s="1291"/>
      <c r="B11" s="107" t="s">
        <v>1026</v>
      </c>
      <c r="C11" s="1094"/>
      <c r="D11" s="1292">
        <v>1.820083870967742</v>
      </c>
      <c r="E11" s="1292">
        <v>1.820083870967742</v>
      </c>
      <c r="F11" s="1292">
        <v>1.820083870967742</v>
      </c>
      <c r="G11" s="1292">
        <v>0</v>
      </c>
      <c r="H11" s="1292">
        <v>0.3454</v>
      </c>
      <c r="I11" s="1292">
        <v>0.3454</v>
      </c>
      <c r="J11" s="1292">
        <v>0.3454</v>
      </c>
      <c r="K11" s="1292">
        <v>0.3454</v>
      </c>
      <c r="L11" s="1293">
        <v>0.3454</v>
      </c>
      <c r="M11" s="293">
        <v>0.3454</v>
      </c>
      <c r="N11" s="293">
        <v>0.3454</v>
      </c>
      <c r="O11" s="1294">
        <v>0.3454</v>
      </c>
      <c r="P11" s="1294">
        <v>0.3454</v>
      </c>
    </row>
    <row r="12" spans="1:16" ht="12.75" hidden="1">
      <c r="A12" s="98"/>
      <c r="B12" s="107" t="s">
        <v>1027</v>
      </c>
      <c r="C12" s="1094"/>
      <c r="D12" s="1292">
        <v>1.4706548192771083</v>
      </c>
      <c r="E12" s="1292">
        <v>1.4706548192771083</v>
      </c>
      <c r="F12" s="1292">
        <v>1.4706548192771083</v>
      </c>
      <c r="G12" s="1292">
        <v>0.6176727272727273</v>
      </c>
      <c r="H12" s="1292">
        <v>0.629863076923077</v>
      </c>
      <c r="I12" s="1292">
        <v>0.629863076923077</v>
      </c>
      <c r="J12" s="1292">
        <v>0.629863076923077</v>
      </c>
      <c r="K12" s="1292">
        <v>0.629863076923077</v>
      </c>
      <c r="L12" s="1293">
        <v>0.629863076923077</v>
      </c>
      <c r="M12" s="293">
        <v>0.629863076923077</v>
      </c>
      <c r="N12" s="293">
        <v>0.629863076923077</v>
      </c>
      <c r="O12" s="1294">
        <v>0.629863076923077</v>
      </c>
      <c r="P12" s="1294">
        <v>0.629863076923077</v>
      </c>
    </row>
    <row r="13" spans="1:16" ht="12.75" hidden="1">
      <c r="A13" s="98"/>
      <c r="B13" s="107" t="s">
        <v>1028</v>
      </c>
      <c r="C13" s="1094"/>
      <c r="D13" s="1295">
        <v>0</v>
      </c>
      <c r="E13" s="1295">
        <v>0</v>
      </c>
      <c r="F13" s="1296">
        <v>0</v>
      </c>
      <c r="G13" s="1295">
        <v>0</v>
      </c>
      <c r="H13" s="1292">
        <v>1</v>
      </c>
      <c r="I13" s="1292">
        <v>1</v>
      </c>
      <c r="J13" s="1292">
        <v>1</v>
      </c>
      <c r="K13" s="1292">
        <v>1</v>
      </c>
      <c r="L13" s="1293">
        <v>1</v>
      </c>
      <c r="M13" s="293">
        <v>1</v>
      </c>
      <c r="N13" s="293">
        <v>1</v>
      </c>
      <c r="O13" s="1294">
        <v>1</v>
      </c>
      <c r="P13" s="1294">
        <v>1</v>
      </c>
    </row>
    <row r="14" spans="1:16" ht="12.75" hidden="1">
      <c r="A14" s="98"/>
      <c r="B14" s="107" t="s">
        <v>1029</v>
      </c>
      <c r="C14" s="1094"/>
      <c r="D14" s="1292">
        <v>3.8123749843660346</v>
      </c>
      <c r="E14" s="1292">
        <v>3.8123749843660346</v>
      </c>
      <c r="F14" s="1297">
        <v>3.8123749843660346</v>
      </c>
      <c r="G14" s="1292" t="s">
        <v>849</v>
      </c>
      <c r="H14" s="1292" t="s">
        <v>849</v>
      </c>
      <c r="I14" s="1292" t="s">
        <v>849</v>
      </c>
      <c r="J14" s="1292" t="s">
        <v>849</v>
      </c>
      <c r="K14" s="1292" t="s">
        <v>849</v>
      </c>
      <c r="L14" s="1293" t="s">
        <v>849</v>
      </c>
      <c r="M14" s="293" t="s">
        <v>849</v>
      </c>
      <c r="N14" s="293" t="s">
        <v>849</v>
      </c>
      <c r="O14" s="1294" t="s">
        <v>849</v>
      </c>
      <c r="P14" s="1294" t="s">
        <v>849</v>
      </c>
    </row>
    <row r="15" spans="1:16" ht="12.75" hidden="1">
      <c r="A15" s="98"/>
      <c r="B15" s="20" t="s">
        <v>1030</v>
      </c>
      <c r="C15" s="1094"/>
      <c r="D15" s="1298" t="s">
        <v>1031</v>
      </c>
      <c r="E15" s="1298" t="s">
        <v>1031</v>
      </c>
      <c r="F15" s="109" t="s">
        <v>1031</v>
      </c>
      <c r="G15" s="109" t="s">
        <v>1031</v>
      </c>
      <c r="H15" s="109" t="s">
        <v>1031</v>
      </c>
      <c r="I15" s="1298" t="s">
        <v>1031</v>
      </c>
      <c r="J15" s="109" t="s">
        <v>1031</v>
      </c>
      <c r="K15" s="1298" t="s">
        <v>1031</v>
      </c>
      <c r="L15" s="1299" t="s">
        <v>1031</v>
      </c>
      <c r="M15" s="1300" t="s">
        <v>1031</v>
      </c>
      <c r="N15" s="1300" t="s">
        <v>1031</v>
      </c>
      <c r="O15" s="1301" t="s">
        <v>1031</v>
      </c>
      <c r="P15" s="1301" t="s">
        <v>1031</v>
      </c>
    </row>
    <row r="16" spans="1:16" ht="12.75" hidden="1">
      <c r="A16" s="98"/>
      <c r="B16" s="20" t="s">
        <v>1032</v>
      </c>
      <c r="C16" s="1094"/>
      <c r="D16" s="1298" t="s">
        <v>1033</v>
      </c>
      <c r="E16" s="1298" t="s">
        <v>1033</v>
      </c>
      <c r="F16" s="109" t="s">
        <v>1033</v>
      </c>
      <c r="G16" s="109" t="s">
        <v>1033</v>
      </c>
      <c r="H16" s="109" t="s">
        <v>1033</v>
      </c>
      <c r="I16" s="1298" t="s">
        <v>1033</v>
      </c>
      <c r="J16" s="109" t="s">
        <v>1033</v>
      </c>
      <c r="K16" s="1298" t="s">
        <v>1033</v>
      </c>
      <c r="L16" s="1299" t="s">
        <v>1033</v>
      </c>
      <c r="M16" s="1300" t="s">
        <v>1033</v>
      </c>
      <c r="N16" s="1300" t="s">
        <v>1033</v>
      </c>
      <c r="O16" s="1301" t="s">
        <v>1033</v>
      </c>
      <c r="P16" s="1301" t="s">
        <v>1033</v>
      </c>
    </row>
    <row r="17" spans="1:16" ht="7.5" customHeight="1" hidden="1">
      <c r="A17" s="1302"/>
      <c r="B17" s="169"/>
      <c r="C17" s="1104"/>
      <c r="D17" s="1298"/>
      <c r="E17" s="1298"/>
      <c r="F17" s="109"/>
      <c r="G17" s="109"/>
      <c r="H17" s="109"/>
      <c r="I17" s="1298"/>
      <c r="J17" s="109"/>
      <c r="K17" s="1298"/>
      <c r="L17" s="1299"/>
      <c r="M17" s="1300"/>
      <c r="N17" s="1300"/>
      <c r="O17" s="1301"/>
      <c r="P17" s="1301"/>
    </row>
    <row r="18" spans="1:16" ht="12.75" hidden="1">
      <c r="A18" s="1291" t="s">
        <v>1034</v>
      </c>
      <c r="B18" s="20"/>
      <c r="C18" s="1094"/>
      <c r="D18" s="1276"/>
      <c r="E18" s="1276"/>
      <c r="F18" s="1277"/>
      <c r="G18" s="1277"/>
      <c r="H18" s="1277"/>
      <c r="I18" s="1276"/>
      <c r="J18" s="1277"/>
      <c r="K18" s="1276"/>
      <c r="L18" s="1278"/>
      <c r="M18" s="1279"/>
      <c r="N18" s="1279"/>
      <c r="O18" s="1280"/>
      <c r="P18" s="1280"/>
    </row>
    <row r="19" spans="1:16" ht="12.75" hidden="1">
      <c r="A19" s="1291"/>
      <c r="B19" s="20" t="s">
        <v>1035</v>
      </c>
      <c r="C19" s="1094"/>
      <c r="D19" s="1303">
        <v>6</v>
      </c>
      <c r="E19" s="1303">
        <v>6</v>
      </c>
      <c r="F19" s="830">
        <v>6</v>
      </c>
      <c r="G19" s="830">
        <v>5</v>
      </c>
      <c r="H19" s="830">
        <v>5</v>
      </c>
      <c r="I19" s="1303">
        <v>5</v>
      </c>
      <c r="J19" s="830">
        <v>5</v>
      </c>
      <c r="K19" s="1303">
        <v>5</v>
      </c>
      <c r="L19" s="1304">
        <v>5</v>
      </c>
      <c r="M19" s="1305">
        <v>5</v>
      </c>
      <c r="N19" s="1305">
        <v>5</v>
      </c>
      <c r="O19" s="1306">
        <v>5</v>
      </c>
      <c r="P19" s="1306">
        <v>5</v>
      </c>
    </row>
    <row r="20" spans="1:16" ht="12.75" hidden="1">
      <c r="A20" s="98"/>
      <c r="B20" s="20" t="s">
        <v>1036</v>
      </c>
      <c r="C20" s="1094"/>
      <c r="D20" s="1282" t="s">
        <v>1037</v>
      </c>
      <c r="E20" s="1282" t="s">
        <v>1037</v>
      </c>
      <c r="F20" s="1283" t="s">
        <v>1037</v>
      </c>
      <c r="G20" s="1283" t="s">
        <v>1037</v>
      </c>
      <c r="H20" s="1283" t="s">
        <v>1037</v>
      </c>
      <c r="I20" s="1282" t="s">
        <v>1037</v>
      </c>
      <c r="J20" s="1283" t="s">
        <v>1037</v>
      </c>
      <c r="K20" s="1282" t="s">
        <v>1037</v>
      </c>
      <c r="L20" s="1284" t="s">
        <v>1037</v>
      </c>
      <c r="M20" s="1285" t="s">
        <v>1037</v>
      </c>
      <c r="N20" s="1285" t="s">
        <v>1037</v>
      </c>
      <c r="O20" s="1286" t="s">
        <v>1037</v>
      </c>
      <c r="P20" s="1286" t="s">
        <v>1037</v>
      </c>
    </row>
    <row r="21" spans="1:16" ht="12.75" hidden="1">
      <c r="A21" s="98"/>
      <c r="B21" s="107" t="s">
        <v>1038</v>
      </c>
      <c r="C21" s="1094"/>
      <c r="D21" s="1298"/>
      <c r="E21" s="1298"/>
      <c r="F21" s="109"/>
      <c r="G21" s="109"/>
      <c r="H21" s="109"/>
      <c r="I21" s="1298"/>
      <c r="J21" s="109"/>
      <c r="K21" s="1298"/>
      <c r="L21" s="1299"/>
      <c r="M21" s="1300"/>
      <c r="N21" s="1300"/>
      <c r="O21" s="1301"/>
      <c r="P21" s="1301"/>
    </row>
    <row r="22" spans="1:16" ht="12.75" hidden="1">
      <c r="A22" s="1113" t="s">
        <v>1039</v>
      </c>
      <c r="B22" s="1307"/>
      <c r="C22" s="1308"/>
      <c r="D22" s="1309">
        <v>0.711</v>
      </c>
      <c r="E22" s="1309">
        <v>0.711</v>
      </c>
      <c r="F22" s="1309">
        <v>0.711</v>
      </c>
      <c r="G22" s="1309">
        <v>1.016</v>
      </c>
      <c r="H22" s="1309">
        <v>0.387</v>
      </c>
      <c r="I22" s="1309">
        <v>0.387</v>
      </c>
      <c r="J22" s="1309">
        <v>0.387</v>
      </c>
      <c r="K22" s="1309">
        <v>0.387</v>
      </c>
      <c r="L22" s="1310">
        <v>0.387</v>
      </c>
      <c r="M22" s="1311">
        <v>0.387</v>
      </c>
      <c r="N22" s="1311">
        <v>0.387</v>
      </c>
      <c r="O22" s="1312">
        <v>0.387</v>
      </c>
      <c r="P22" s="1312">
        <v>0.387</v>
      </c>
    </row>
    <row r="23" spans="1:16" ht="12.75" hidden="1">
      <c r="A23" s="1291" t="s">
        <v>1040</v>
      </c>
      <c r="B23" s="20"/>
      <c r="C23" s="1094"/>
      <c r="D23" s="1298"/>
      <c r="E23" s="1298"/>
      <c r="F23" s="109"/>
      <c r="G23" s="109"/>
      <c r="H23" s="109"/>
      <c r="I23" s="1298"/>
      <c r="J23" s="109"/>
      <c r="K23" s="1298"/>
      <c r="L23" s="1299"/>
      <c r="M23" s="1300"/>
      <c r="N23" s="1300"/>
      <c r="O23" s="1301"/>
      <c r="P23" s="1301"/>
    </row>
    <row r="24" spans="1:16" ht="12.75" hidden="1">
      <c r="A24" s="98"/>
      <c r="B24" s="394" t="s">
        <v>1041</v>
      </c>
      <c r="C24" s="1094"/>
      <c r="D24" s="1298"/>
      <c r="E24" s="1298"/>
      <c r="F24" s="109"/>
      <c r="G24" s="109"/>
      <c r="H24" s="109"/>
      <c r="I24" s="1298"/>
      <c r="J24" s="109"/>
      <c r="K24" s="1298"/>
      <c r="L24" s="1299"/>
      <c r="M24" s="1300"/>
      <c r="N24" s="1300"/>
      <c r="O24" s="1301"/>
      <c r="P24" s="1301"/>
    </row>
    <row r="25" spans="1:16" ht="12.75" hidden="1">
      <c r="A25" s="98"/>
      <c r="B25" s="20" t="s">
        <v>1042</v>
      </c>
      <c r="C25" s="1094"/>
      <c r="D25" s="1298" t="s">
        <v>1043</v>
      </c>
      <c r="E25" s="1298" t="s">
        <v>1043</v>
      </c>
      <c r="F25" s="109" t="s">
        <v>1043</v>
      </c>
      <c r="G25" s="109" t="s">
        <v>1044</v>
      </c>
      <c r="H25" s="109" t="s">
        <v>1044</v>
      </c>
      <c r="I25" s="1298" t="s">
        <v>1044</v>
      </c>
      <c r="J25" s="109" t="s">
        <v>1044</v>
      </c>
      <c r="K25" s="1298" t="s">
        <v>1044</v>
      </c>
      <c r="L25" s="1299" t="s">
        <v>1044</v>
      </c>
      <c r="M25" s="1300" t="s">
        <v>1044</v>
      </c>
      <c r="N25" s="1300" t="s">
        <v>1044</v>
      </c>
      <c r="O25" s="1301" t="s">
        <v>1044</v>
      </c>
      <c r="P25" s="1301" t="s">
        <v>1044</v>
      </c>
    </row>
    <row r="26" spans="1:16" ht="12.75" hidden="1">
      <c r="A26" s="98"/>
      <c r="B26" s="20" t="s">
        <v>1045</v>
      </c>
      <c r="C26" s="1094"/>
      <c r="D26" s="1298"/>
      <c r="E26" s="1298"/>
      <c r="F26" s="109"/>
      <c r="G26" s="109"/>
      <c r="H26" s="109"/>
      <c r="I26" s="1298"/>
      <c r="J26" s="109"/>
      <c r="K26" s="1298"/>
      <c r="L26" s="1299"/>
      <c r="M26" s="1300"/>
      <c r="N26" s="1300"/>
      <c r="O26" s="1301"/>
      <c r="P26" s="1301"/>
    </row>
    <row r="27" spans="1:16" ht="12.75" hidden="1">
      <c r="A27" s="98"/>
      <c r="B27" s="20"/>
      <c r="C27" s="1094" t="s">
        <v>1046</v>
      </c>
      <c r="D27" s="1298" t="s">
        <v>1047</v>
      </c>
      <c r="E27" s="1298" t="s">
        <v>1047</v>
      </c>
      <c r="F27" s="109" t="s">
        <v>1047</v>
      </c>
      <c r="G27" s="109" t="s">
        <v>1048</v>
      </c>
      <c r="H27" s="109" t="s">
        <v>1048</v>
      </c>
      <c r="I27" s="1298" t="s">
        <v>1048</v>
      </c>
      <c r="J27" s="109" t="s">
        <v>1048</v>
      </c>
      <c r="K27" s="1298" t="s">
        <v>1048</v>
      </c>
      <c r="L27" s="1299" t="s">
        <v>1048</v>
      </c>
      <c r="M27" s="1300" t="s">
        <v>1048</v>
      </c>
      <c r="N27" s="1300" t="s">
        <v>1048</v>
      </c>
      <c r="O27" s="1301" t="s">
        <v>1048</v>
      </c>
      <c r="P27" s="1301" t="s">
        <v>1048</v>
      </c>
    </row>
    <row r="28" spans="1:16" ht="12.75" hidden="1">
      <c r="A28" s="98"/>
      <c r="B28" s="20"/>
      <c r="C28" s="1094" t="s">
        <v>1049</v>
      </c>
      <c r="D28" s="1298" t="s">
        <v>1050</v>
      </c>
      <c r="E28" s="1298" t="s">
        <v>1050</v>
      </c>
      <c r="F28" s="1298" t="s">
        <v>1050</v>
      </c>
      <c r="G28" s="1298" t="s">
        <v>1051</v>
      </c>
      <c r="H28" s="1298" t="s">
        <v>1051</v>
      </c>
      <c r="I28" s="1298" t="s">
        <v>1051</v>
      </c>
      <c r="J28" s="1298" t="s">
        <v>1051</v>
      </c>
      <c r="K28" s="1298" t="s">
        <v>1051</v>
      </c>
      <c r="L28" s="1299" t="s">
        <v>1051</v>
      </c>
      <c r="M28" s="1300" t="s">
        <v>1051</v>
      </c>
      <c r="N28" s="1300" t="s">
        <v>1051</v>
      </c>
      <c r="O28" s="1301" t="s">
        <v>1051</v>
      </c>
      <c r="P28" s="1301" t="s">
        <v>1051</v>
      </c>
    </row>
    <row r="29" spans="1:16" ht="12.75" hidden="1">
      <c r="A29" s="98"/>
      <c r="B29" s="20"/>
      <c r="C29" s="1094" t="s">
        <v>1052</v>
      </c>
      <c r="D29" s="1298" t="s">
        <v>1044</v>
      </c>
      <c r="E29" s="1298" t="s">
        <v>1044</v>
      </c>
      <c r="F29" s="1298" t="s">
        <v>1044</v>
      </c>
      <c r="G29" s="1298" t="s">
        <v>1053</v>
      </c>
      <c r="H29" s="1298" t="s">
        <v>1053</v>
      </c>
      <c r="I29" s="1298" t="s">
        <v>1053</v>
      </c>
      <c r="J29" s="1298" t="s">
        <v>1053</v>
      </c>
      <c r="K29" s="1298" t="s">
        <v>1053</v>
      </c>
      <c r="L29" s="1299" t="s">
        <v>1053</v>
      </c>
      <c r="M29" s="1300" t="s">
        <v>1053</v>
      </c>
      <c r="N29" s="1300" t="s">
        <v>1053</v>
      </c>
      <c r="O29" s="1301" t="s">
        <v>1053</v>
      </c>
      <c r="P29" s="1301" t="s">
        <v>1053</v>
      </c>
    </row>
    <row r="30" spans="1:16" ht="12.75" hidden="1">
      <c r="A30" s="98"/>
      <c r="B30" s="20"/>
      <c r="C30" s="1094" t="s">
        <v>1054</v>
      </c>
      <c r="D30" s="1298" t="s">
        <v>1055</v>
      </c>
      <c r="E30" s="1298" t="s">
        <v>1055</v>
      </c>
      <c r="F30" s="1298" t="s">
        <v>1055</v>
      </c>
      <c r="G30" s="109" t="s">
        <v>1056</v>
      </c>
      <c r="H30" s="1298" t="s">
        <v>1057</v>
      </c>
      <c r="I30" s="1298" t="s">
        <v>1057</v>
      </c>
      <c r="J30" s="1298" t="s">
        <v>1057</v>
      </c>
      <c r="K30" s="1298" t="s">
        <v>1057</v>
      </c>
      <c r="L30" s="1299" t="s">
        <v>1057</v>
      </c>
      <c r="M30" s="1300" t="s">
        <v>1057</v>
      </c>
      <c r="N30" s="1300" t="s">
        <v>1057</v>
      </c>
      <c r="O30" s="1301" t="s">
        <v>1057</v>
      </c>
      <c r="P30" s="1301" t="s">
        <v>1057</v>
      </c>
    </row>
    <row r="31" spans="1:16" ht="12.75" hidden="1">
      <c r="A31" s="98"/>
      <c r="B31" s="20"/>
      <c r="C31" s="1094" t="s">
        <v>1058</v>
      </c>
      <c r="D31" s="1298" t="s">
        <v>1059</v>
      </c>
      <c r="E31" s="1298" t="s">
        <v>1059</v>
      </c>
      <c r="F31" s="1298" t="s">
        <v>1059</v>
      </c>
      <c r="G31" s="109" t="s">
        <v>1060</v>
      </c>
      <c r="H31" s="1298" t="s">
        <v>1061</v>
      </c>
      <c r="I31" s="1298" t="s">
        <v>1061</v>
      </c>
      <c r="J31" s="1298" t="s">
        <v>1061</v>
      </c>
      <c r="K31" s="1298" t="s">
        <v>1061</v>
      </c>
      <c r="L31" s="1299" t="s">
        <v>1061</v>
      </c>
      <c r="M31" s="1300" t="s">
        <v>1061</v>
      </c>
      <c r="N31" s="1300" t="s">
        <v>1061</v>
      </c>
      <c r="O31" s="1301" t="s">
        <v>1061</v>
      </c>
      <c r="P31" s="1301" t="s">
        <v>1061</v>
      </c>
    </row>
    <row r="32" spans="1:16" ht="7.5" customHeight="1" hidden="1">
      <c r="A32" s="98"/>
      <c r="B32" s="20"/>
      <c r="C32" s="1094"/>
      <c r="D32" s="1298"/>
      <c r="E32" s="1298"/>
      <c r="F32" s="109"/>
      <c r="G32" s="109"/>
      <c r="H32" s="109"/>
      <c r="I32" s="1298"/>
      <c r="J32" s="109"/>
      <c r="K32" s="1298"/>
      <c r="L32" s="1299"/>
      <c r="M32" s="1300"/>
      <c r="N32" s="1300"/>
      <c r="O32" s="1301"/>
      <c r="P32" s="1301"/>
    </row>
    <row r="33" spans="1:16" ht="12.75" hidden="1">
      <c r="A33" s="98"/>
      <c r="B33" s="394" t="s">
        <v>1062</v>
      </c>
      <c r="C33" s="1094"/>
      <c r="D33" s="1298"/>
      <c r="E33" s="1298"/>
      <c r="F33" s="109"/>
      <c r="G33" s="109"/>
      <c r="H33" s="109"/>
      <c r="I33" s="1298"/>
      <c r="J33" s="109"/>
      <c r="K33" s="1298"/>
      <c r="L33" s="1299"/>
      <c r="M33" s="1300"/>
      <c r="N33" s="1300"/>
      <c r="O33" s="1301"/>
      <c r="P33" s="1301"/>
    </row>
    <row r="34" spans="1:16" ht="12.75" hidden="1">
      <c r="A34" s="98"/>
      <c r="B34" s="20" t="s">
        <v>1063</v>
      </c>
      <c r="C34" s="1094"/>
      <c r="D34" s="1298" t="s">
        <v>1064</v>
      </c>
      <c r="E34" s="1298" t="s">
        <v>1064</v>
      </c>
      <c r="F34" s="109" t="s">
        <v>1064</v>
      </c>
      <c r="G34" s="109" t="s">
        <v>1064</v>
      </c>
      <c r="H34" s="109" t="s">
        <v>1064</v>
      </c>
      <c r="I34" s="1298" t="s">
        <v>1064</v>
      </c>
      <c r="J34" s="109" t="s">
        <v>1064</v>
      </c>
      <c r="K34" s="1298" t="s">
        <v>1064</v>
      </c>
      <c r="L34" s="1299" t="s">
        <v>1064</v>
      </c>
      <c r="M34" s="1300" t="s">
        <v>1064</v>
      </c>
      <c r="N34" s="1300" t="s">
        <v>1064</v>
      </c>
      <c r="O34" s="1301" t="s">
        <v>1064</v>
      </c>
      <c r="P34" s="1301" t="s">
        <v>1064</v>
      </c>
    </row>
    <row r="35" spans="1:16" ht="12.75" hidden="1">
      <c r="A35" s="98"/>
      <c r="B35" s="107" t="s">
        <v>1065</v>
      </c>
      <c r="C35" s="1094"/>
      <c r="D35" s="1298" t="s">
        <v>1066</v>
      </c>
      <c r="E35" s="1298" t="s">
        <v>1066</v>
      </c>
      <c r="F35" s="109" t="s">
        <v>1066</v>
      </c>
      <c r="G35" s="109" t="s">
        <v>1067</v>
      </c>
      <c r="H35" s="109" t="s">
        <v>1067</v>
      </c>
      <c r="I35" s="1298" t="s">
        <v>1067</v>
      </c>
      <c r="J35" s="109" t="s">
        <v>1067</v>
      </c>
      <c r="K35" s="1298" t="s">
        <v>1067</v>
      </c>
      <c r="L35" s="1299" t="s">
        <v>1067</v>
      </c>
      <c r="M35" s="1300" t="s">
        <v>1067</v>
      </c>
      <c r="N35" s="1300" t="s">
        <v>1067</v>
      </c>
      <c r="O35" s="1301" t="s">
        <v>1067</v>
      </c>
      <c r="P35" s="1301" t="s">
        <v>1067</v>
      </c>
    </row>
    <row r="36" spans="1:16" ht="12.75" hidden="1">
      <c r="A36" s="98"/>
      <c r="B36" s="107" t="s">
        <v>1068</v>
      </c>
      <c r="C36" s="1094"/>
      <c r="D36" s="1298" t="s">
        <v>1069</v>
      </c>
      <c r="E36" s="1298" t="s">
        <v>1069</v>
      </c>
      <c r="F36" s="109" t="s">
        <v>1069</v>
      </c>
      <c r="G36" s="109" t="s">
        <v>1070</v>
      </c>
      <c r="H36" s="109" t="s">
        <v>1070</v>
      </c>
      <c r="I36" s="1298" t="s">
        <v>1070</v>
      </c>
      <c r="J36" s="109" t="s">
        <v>1070</v>
      </c>
      <c r="K36" s="1298" t="s">
        <v>1070</v>
      </c>
      <c r="L36" s="1299" t="s">
        <v>1070</v>
      </c>
      <c r="M36" s="1300" t="s">
        <v>1070</v>
      </c>
      <c r="N36" s="1300" t="s">
        <v>1070</v>
      </c>
      <c r="O36" s="1301" t="s">
        <v>1070</v>
      </c>
      <c r="P36" s="1301" t="s">
        <v>1070</v>
      </c>
    </row>
    <row r="37" spans="1:16" ht="12.75" hidden="1">
      <c r="A37" s="98"/>
      <c r="B37" s="107" t="s">
        <v>1071</v>
      </c>
      <c r="C37" s="1094"/>
      <c r="D37" s="1298" t="s">
        <v>1072</v>
      </c>
      <c r="E37" s="1298" t="s">
        <v>1072</v>
      </c>
      <c r="F37" s="109" t="s">
        <v>1072</v>
      </c>
      <c r="G37" s="109" t="s">
        <v>1073</v>
      </c>
      <c r="H37" s="109" t="s">
        <v>1073</v>
      </c>
      <c r="I37" s="1298" t="s">
        <v>1073</v>
      </c>
      <c r="J37" s="109" t="s">
        <v>1073</v>
      </c>
      <c r="K37" s="1298" t="s">
        <v>1073</v>
      </c>
      <c r="L37" s="1299" t="s">
        <v>1073</v>
      </c>
      <c r="M37" s="1300" t="s">
        <v>1073</v>
      </c>
      <c r="N37" s="1300" t="s">
        <v>1073</v>
      </c>
      <c r="O37" s="1301" t="s">
        <v>1073</v>
      </c>
      <c r="P37" s="1301" t="s">
        <v>1073</v>
      </c>
    </row>
    <row r="38" spans="1:16" ht="12.75" hidden="1">
      <c r="A38" s="98"/>
      <c r="B38" s="107" t="s">
        <v>1074</v>
      </c>
      <c r="C38" s="1094"/>
      <c r="D38" s="1298" t="s">
        <v>1075</v>
      </c>
      <c r="E38" s="1298" t="s">
        <v>1075</v>
      </c>
      <c r="F38" s="109" t="s">
        <v>1075</v>
      </c>
      <c r="G38" s="109" t="s">
        <v>1076</v>
      </c>
      <c r="H38" s="109" t="s">
        <v>1077</v>
      </c>
      <c r="I38" s="1298" t="s">
        <v>1077</v>
      </c>
      <c r="J38" s="109" t="s">
        <v>1077</v>
      </c>
      <c r="K38" s="1298" t="s">
        <v>1077</v>
      </c>
      <c r="L38" s="1299" t="s">
        <v>1077</v>
      </c>
      <c r="M38" s="1300" t="s">
        <v>1077</v>
      </c>
      <c r="N38" s="1300" t="s">
        <v>1077</v>
      </c>
      <c r="O38" s="1301" t="s">
        <v>1077</v>
      </c>
      <c r="P38" s="1301" t="s">
        <v>1077</v>
      </c>
    </row>
    <row r="39" spans="1:16" ht="7.5" customHeight="1" hidden="1">
      <c r="A39" s="1302"/>
      <c r="B39" s="1313"/>
      <c r="C39" s="1104"/>
      <c r="D39" s="1298"/>
      <c r="E39" s="1298"/>
      <c r="F39" s="109"/>
      <c r="G39" s="109"/>
      <c r="H39" s="109"/>
      <c r="I39" s="1298"/>
      <c r="J39" s="109"/>
      <c r="K39" s="1298"/>
      <c r="L39" s="1299"/>
      <c r="M39" s="1300"/>
      <c r="N39" s="1300"/>
      <c r="O39" s="1301"/>
      <c r="P39" s="1301"/>
    </row>
    <row r="40" spans="1:16" s="1321" customFormat="1" ht="12.75" hidden="1">
      <c r="A40" s="1314"/>
      <c r="B40" s="1315" t="s">
        <v>1078</v>
      </c>
      <c r="C40" s="1316"/>
      <c r="D40" s="1317">
        <v>4</v>
      </c>
      <c r="E40" s="1317">
        <v>4</v>
      </c>
      <c r="F40" s="1128">
        <v>4</v>
      </c>
      <c r="G40" s="1128"/>
      <c r="H40" s="1128"/>
      <c r="I40" s="1317"/>
      <c r="J40" s="1128"/>
      <c r="K40" s="1317"/>
      <c r="L40" s="1318"/>
      <c r="M40" s="1319"/>
      <c r="N40" s="1319"/>
      <c r="O40" s="1320"/>
      <c r="P40" s="1320"/>
    </row>
    <row r="41" spans="1:16" ht="12.75" hidden="1">
      <c r="A41" s="18" t="s">
        <v>1079</v>
      </c>
      <c r="B41" s="20"/>
      <c r="C41" s="20"/>
      <c r="D41" s="836"/>
      <c r="E41" s="836"/>
      <c r="F41" s="18"/>
      <c r="G41" s="18"/>
      <c r="H41" s="18"/>
      <c r="I41" s="836"/>
      <c r="J41" s="18"/>
      <c r="K41" s="836"/>
      <c r="L41" s="836"/>
      <c r="M41" s="443"/>
      <c r="N41" s="443"/>
      <c r="O41" s="443"/>
      <c r="P41" s="443"/>
    </row>
    <row r="42" spans="1:16" ht="12.75" hidden="1">
      <c r="A42" s="18"/>
      <c r="B42" s="20" t="s">
        <v>1080</v>
      </c>
      <c r="C42" s="20"/>
      <c r="D42" s="836"/>
      <c r="E42" s="836"/>
      <c r="F42" s="18"/>
      <c r="G42" s="18"/>
      <c r="H42" s="18"/>
      <c r="I42" s="836"/>
      <c r="J42" s="18"/>
      <c r="K42" s="836"/>
      <c r="L42" s="836"/>
      <c r="M42" s="443"/>
      <c r="N42" s="443"/>
      <c r="O42" s="443"/>
      <c r="P42" s="443"/>
    </row>
    <row r="43" spans="1:16" ht="12.75" hidden="1">
      <c r="A43" s="18"/>
      <c r="B43" s="20" t="s">
        <v>1081</v>
      </c>
      <c r="C43" s="20"/>
      <c r="D43" s="836"/>
      <c r="E43" s="836"/>
      <c r="F43" s="18"/>
      <c r="G43" s="18"/>
      <c r="H43" s="18"/>
      <c r="I43" s="836"/>
      <c r="J43" s="18"/>
      <c r="K43" s="836"/>
      <c r="L43" s="836"/>
      <c r="M43" s="443"/>
      <c r="N43" s="443"/>
      <c r="O43" s="443"/>
      <c r="P43" s="443"/>
    </row>
    <row r="44" spans="1:16" ht="12.75" hidden="1">
      <c r="A44" s="18"/>
      <c r="B44" s="20" t="s">
        <v>1082</v>
      </c>
      <c r="C44" s="20"/>
      <c r="D44" s="836"/>
      <c r="E44" s="836"/>
      <c r="F44" s="18"/>
      <c r="G44" s="18"/>
      <c r="H44" s="18"/>
      <c r="I44" s="836"/>
      <c r="J44" s="18"/>
      <c r="K44" s="836"/>
      <c r="L44" s="836"/>
      <c r="M44" s="443"/>
      <c r="N44" s="443"/>
      <c r="O44" s="443"/>
      <c r="P44" s="443"/>
    </row>
    <row r="45" spans="1:16" ht="12.75" hidden="1">
      <c r="A45" s="18"/>
      <c r="B45" s="20" t="s">
        <v>1083</v>
      </c>
      <c r="C45" s="20"/>
      <c r="D45" s="836"/>
      <c r="E45" s="836"/>
      <c r="F45" s="18"/>
      <c r="G45" s="18"/>
      <c r="H45" s="18"/>
      <c r="I45" s="836"/>
      <c r="J45" s="18"/>
      <c r="K45" s="836"/>
      <c r="L45" s="836"/>
      <c r="M45" s="443"/>
      <c r="N45" s="443"/>
      <c r="O45" s="443"/>
      <c r="P45" s="443"/>
    </row>
    <row r="46" spans="1:16" ht="12.75" hidden="1">
      <c r="A46" s="18"/>
      <c r="B46" s="20"/>
      <c r="C46" s="20"/>
      <c r="D46" s="836"/>
      <c r="E46" s="836"/>
      <c r="F46" s="18"/>
      <c r="G46" s="18"/>
      <c r="H46" s="18"/>
      <c r="I46" s="836"/>
      <c r="J46" s="18"/>
      <c r="K46" s="836"/>
      <c r="L46" s="836"/>
      <c r="M46" s="443"/>
      <c r="N46" s="443"/>
      <c r="O46" s="443"/>
      <c r="P46" s="443"/>
    </row>
    <row r="47" spans="1:16" ht="12.75" hidden="1">
      <c r="A47" s="18" t="s">
        <v>1084</v>
      </c>
      <c r="B47" s="20" t="s">
        <v>1085</v>
      </c>
      <c r="C47" s="20"/>
      <c r="D47" s="836"/>
      <c r="E47" s="836"/>
      <c r="F47" s="18"/>
      <c r="G47" s="18"/>
      <c r="H47" s="18"/>
      <c r="I47" s="836"/>
      <c r="J47" s="18"/>
      <c r="K47" s="836"/>
      <c r="L47" s="836"/>
      <c r="M47" s="443"/>
      <c r="N47" s="443"/>
      <c r="O47" s="443"/>
      <c r="P47" s="443"/>
    </row>
    <row r="48" spans="1:16" ht="12.75" hidden="1">
      <c r="A48" s="18"/>
      <c r="B48" s="20"/>
      <c r="C48" s="20" t="s">
        <v>1041</v>
      </c>
      <c r="D48" s="836"/>
      <c r="E48" s="836"/>
      <c r="F48" s="18"/>
      <c r="G48" s="18"/>
      <c r="H48" s="18"/>
      <c r="I48" s="836"/>
      <c r="J48" s="18"/>
      <c r="K48" s="836"/>
      <c r="L48" s="836"/>
      <c r="M48" s="443"/>
      <c r="N48" s="443"/>
      <c r="O48" s="443"/>
      <c r="P48" s="443"/>
    </row>
    <row r="49" spans="1:16" ht="12.75" hidden="1">
      <c r="A49" s="18"/>
      <c r="B49" s="20"/>
      <c r="C49" s="20" t="s">
        <v>1045</v>
      </c>
      <c r="D49" s="836"/>
      <c r="E49" s="836"/>
      <c r="F49" s="18"/>
      <c r="G49" s="18"/>
      <c r="H49" s="18"/>
      <c r="I49" s="836"/>
      <c r="J49" s="18"/>
      <c r="K49" s="836"/>
      <c r="L49" s="836"/>
      <c r="M49" s="443"/>
      <c r="N49" s="443"/>
      <c r="O49" s="443"/>
      <c r="P49" s="443"/>
    </row>
    <row r="50" spans="1:16" ht="12.75" hidden="1">
      <c r="A50" s="18"/>
      <c r="B50" s="20"/>
      <c r="C50" s="1322" t="s">
        <v>1049</v>
      </c>
      <c r="D50" s="836"/>
      <c r="E50" s="836"/>
      <c r="F50" s="18"/>
      <c r="G50" s="18"/>
      <c r="H50" s="18"/>
      <c r="I50" s="836"/>
      <c r="J50" s="18"/>
      <c r="K50" s="836"/>
      <c r="L50" s="836"/>
      <c r="M50" s="443"/>
      <c r="N50" s="443"/>
      <c r="O50" s="443"/>
      <c r="P50" s="443"/>
    </row>
    <row r="51" spans="1:16" ht="12.75" hidden="1">
      <c r="A51" s="18"/>
      <c r="B51" s="20"/>
      <c r="C51" s="1322" t="s">
        <v>1052</v>
      </c>
      <c r="D51" s="836"/>
      <c r="E51" s="836"/>
      <c r="F51" s="18"/>
      <c r="G51" s="18"/>
      <c r="H51" s="18"/>
      <c r="I51" s="836"/>
      <c r="J51" s="18"/>
      <c r="K51" s="836"/>
      <c r="L51" s="836"/>
      <c r="M51" s="443"/>
      <c r="N51" s="443"/>
      <c r="O51" s="443"/>
      <c r="P51" s="443"/>
    </row>
    <row r="52" spans="1:16" ht="12.75" hidden="1">
      <c r="A52" s="18"/>
      <c r="B52" s="20"/>
      <c r="C52" s="1322" t="s">
        <v>1054</v>
      </c>
      <c r="D52" s="836"/>
      <c r="E52" s="836"/>
      <c r="F52" s="18"/>
      <c r="G52" s="18"/>
      <c r="H52" s="18"/>
      <c r="I52" s="836"/>
      <c r="J52" s="18"/>
      <c r="K52" s="836"/>
      <c r="L52" s="836"/>
      <c r="M52" s="443"/>
      <c r="N52" s="443"/>
      <c r="O52" s="443"/>
      <c r="P52" s="443"/>
    </row>
    <row r="53" spans="1:16" ht="12.75" hidden="1">
      <c r="A53" s="18"/>
      <c r="B53" s="20"/>
      <c r="C53" s="1322" t="s">
        <v>1086</v>
      </c>
      <c r="D53" s="836"/>
      <c r="E53" s="836"/>
      <c r="F53" s="18"/>
      <c r="G53" s="18"/>
      <c r="H53" s="18"/>
      <c r="I53" s="836"/>
      <c r="J53" s="18"/>
      <c r="K53" s="836"/>
      <c r="L53" s="836"/>
      <c r="M53" s="443"/>
      <c r="N53" s="443"/>
      <c r="O53" s="443"/>
      <c r="P53" s="443"/>
    </row>
    <row r="54" spans="1:16" ht="12.75" hidden="1">
      <c r="A54" s="18"/>
      <c r="B54" s="20"/>
      <c r="C54" s="1322" t="s">
        <v>1087</v>
      </c>
      <c r="D54" s="836"/>
      <c r="E54" s="836"/>
      <c r="F54" s="18"/>
      <c r="G54" s="18"/>
      <c r="H54" s="18"/>
      <c r="I54" s="836"/>
      <c r="J54" s="18"/>
      <c r="K54" s="836"/>
      <c r="L54" s="836"/>
      <c r="M54" s="443"/>
      <c r="N54" s="443"/>
      <c r="O54" s="443"/>
      <c r="P54" s="443"/>
    </row>
    <row r="55" spans="1:16" ht="12.75" hidden="1">
      <c r="A55" s="18"/>
      <c r="B55" s="20"/>
      <c r="C55" s="1322" t="s">
        <v>1088</v>
      </c>
      <c r="D55" s="836"/>
      <c r="E55" s="836"/>
      <c r="F55" s="18"/>
      <c r="G55" s="18"/>
      <c r="H55" s="18"/>
      <c r="I55" s="836"/>
      <c r="J55" s="18"/>
      <c r="K55" s="836"/>
      <c r="L55" s="836"/>
      <c r="M55" s="443"/>
      <c r="N55" s="443"/>
      <c r="O55" s="443"/>
      <c r="P55" s="443"/>
    </row>
    <row r="56" spans="1:16" ht="12.75" hidden="1">
      <c r="A56" s="18"/>
      <c r="B56" s="20"/>
      <c r="C56" s="1322" t="s">
        <v>1089</v>
      </c>
      <c r="D56" s="836"/>
      <c r="E56" s="836"/>
      <c r="F56" s="18"/>
      <c r="G56" s="18"/>
      <c r="H56" s="18"/>
      <c r="I56" s="836"/>
      <c r="J56" s="18"/>
      <c r="K56" s="836"/>
      <c r="L56" s="836"/>
      <c r="M56" s="443"/>
      <c r="N56" s="443"/>
      <c r="O56" s="443"/>
      <c r="P56" s="443"/>
    </row>
    <row r="57" spans="1:16" ht="12.75" hidden="1">
      <c r="A57" s="18"/>
      <c r="B57" s="20"/>
      <c r="C57" s="20" t="s">
        <v>1062</v>
      </c>
      <c r="D57" s="836"/>
      <c r="E57" s="836"/>
      <c r="F57" s="18"/>
      <c r="G57" s="18"/>
      <c r="H57" s="18"/>
      <c r="I57" s="836"/>
      <c r="J57" s="18"/>
      <c r="K57" s="836"/>
      <c r="L57" s="836"/>
      <c r="M57" s="443"/>
      <c r="N57" s="443"/>
      <c r="O57" s="443"/>
      <c r="P57" s="443"/>
    </row>
    <row r="58" spans="1:16" ht="12.75" hidden="1">
      <c r="A58" s="18"/>
      <c r="B58" s="20"/>
      <c r="C58" s="20" t="s">
        <v>1063</v>
      </c>
      <c r="D58" s="836"/>
      <c r="E58" s="836"/>
      <c r="F58" s="18"/>
      <c r="G58" s="18"/>
      <c r="H58" s="18"/>
      <c r="I58" s="836"/>
      <c r="J58" s="18"/>
      <c r="K58" s="836"/>
      <c r="L58" s="836"/>
      <c r="M58" s="443"/>
      <c r="N58" s="443"/>
      <c r="O58" s="443"/>
      <c r="P58" s="443"/>
    </row>
    <row r="59" spans="1:16" ht="12.75" hidden="1">
      <c r="A59" s="18"/>
      <c r="B59" s="20"/>
      <c r="C59" s="34" t="s">
        <v>1090</v>
      </c>
      <c r="D59" s="836"/>
      <c r="E59" s="836"/>
      <c r="F59" s="18"/>
      <c r="G59" s="18"/>
      <c r="H59" s="18"/>
      <c r="I59" s="836"/>
      <c r="J59" s="18"/>
      <c r="K59" s="836"/>
      <c r="L59" s="836"/>
      <c r="M59" s="443"/>
      <c r="N59" s="443"/>
      <c r="O59" s="443"/>
      <c r="P59" s="443"/>
    </row>
    <row r="60" spans="1:16" ht="12.75" hidden="1">
      <c r="A60" s="18"/>
      <c r="B60" s="20"/>
      <c r="C60" s="34" t="s">
        <v>1091</v>
      </c>
      <c r="D60" s="836"/>
      <c r="E60" s="836"/>
      <c r="F60" s="18"/>
      <c r="G60" s="18"/>
      <c r="H60" s="18"/>
      <c r="I60" s="836"/>
      <c r="J60" s="18"/>
      <c r="K60" s="836"/>
      <c r="L60" s="836"/>
      <c r="M60" s="443"/>
      <c r="N60" s="443"/>
      <c r="O60" s="443"/>
      <c r="P60" s="443"/>
    </row>
    <row r="61" spans="1:16" ht="12.75" hidden="1">
      <c r="A61" s="18"/>
      <c r="B61" s="20"/>
      <c r="C61" s="107" t="s">
        <v>1071</v>
      </c>
      <c r="D61" s="836"/>
      <c r="E61" s="836"/>
      <c r="F61" s="18"/>
      <c r="G61" s="18"/>
      <c r="H61" s="18"/>
      <c r="I61" s="836"/>
      <c r="J61" s="18"/>
      <c r="K61" s="836"/>
      <c r="L61" s="836"/>
      <c r="M61" s="443"/>
      <c r="N61" s="443"/>
      <c r="O61" s="443"/>
      <c r="P61" s="443"/>
    </row>
    <row r="62" spans="1:16" ht="12.75" hidden="1">
      <c r="A62" s="18"/>
      <c r="B62" s="20"/>
      <c r="C62" s="107"/>
      <c r="D62" s="836"/>
      <c r="E62" s="836"/>
      <c r="F62" s="18"/>
      <c r="G62" s="18"/>
      <c r="H62" s="18"/>
      <c r="I62" s="836"/>
      <c r="J62" s="18"/>
      <c r="K62" s="836"/>
      <c r="L62" s="836"/>
      <c r="M62" s="443"/>
      <c r="N62" s="443"/>
      <c r="O62" s="443"/>
      <c r="P62" s="443"/>
    </row>
    <row r="63" spans="1:16" ht="12.75" hidden="1">
      <c r="A63" s="106" t="s">
        <v>1092</v>
      </c>
      <c r="B63" s="20"/>
      <c r="C63" s="20"/>
      <c r="D63" s="836"/>
      <c r="E63" s="836"/>
      <c r="F63" s="18"/>
      <c r="G63" s="18"/>
      <c r="H63" s="18"/>
      <c r="I63" s="836"/>
      <c r="J63" s="18"/>
      <c r="K63" s="836"/>
      <c r="L63" s="836"/>
      <c r="M63" s="443"/>
      <c r="N63" s="443"/>
      <c r="O63" s="443"/>
      <c r="P63" s="443"/>
    </row>
    <row r="64" spans="1:16" ht="12.75" hidden="1">
      <c r="A64" s="106" t="s">
        <v>1093</v>
      </c>
      <c r="B64" s="20"/>
      <c r="C64" s="20"/>
      <c r="D64" s="836"/>
      <c r="E64" s="836"/>
      <c r="F64" s="18"/>
      <c r="G64" s="18"/>
      <c r="H64" s="18"/>
      <c r="I64" s="836"/>
      <c r="J64" s="18"/>
      <c r="K64" s="836"/>
      <c r="L64" s="836"/>
      <c r="M64" s="443"/>
      <c r="N64" s="443"/>
      <c r="O64" s="443"/>
      <c r="P64" s="443"/>
    </row>
    <row r="65" spans="2:3" ht="12.75" hidden="1">
      <c r="B65" s="1323"/>
      <c r="C65" s="1323"/>
    </row>
    <row r="66" spans="1:16" s="1168" customFormat="1" ht="12.75">
      <c r="A66" s="1564" t="s">
        <v>416</v>
      </c>
      <c r="B66" s="1564"/>
      <c r="C66" s="1564"/>
      <c r="D66" s="1564"/>
      <c r="E66" s="1564"/>
      <c r="F66" s="1564"/>
      <c r="G66" s="1564"/>
      <c r="H66" s="1564"/>
      <c r="I66" s="1564"/>
      <c r="J66" s="1564"/>
      <c r="K66" s="1564"/>
      <c r="L66" s="1564"/>
      <c r="M66" s="1564"/>
      <c r="N66" s="1564"/>
      <c r="O66" s="1564"/>
      <c r="P66" s="1564"/>
    </row>
    <row r="67" spans="1:16" ht="18.75">
      <c r="A67" s="1581" t="s">
        <v>1020</v>
      </c>
      <c r="B67" s="1581"/>
      <c r="C67" s="1581"/>
      <c r="D67" s="1581"/>
      <c r="E67" s="1581"/>
      <c r="F67" s="1581"/>
      <c r="G67" s="1581"/>
      <c r="H67" s="1581"/>
      <c r="I67" s="1581"/>
      <c r="J67" s="1581"/>
      <c r="K67" s="1581"/>
      <c r="L67" s="1581"/>
      <c r="M67" s="1581"/>
      <c r="N67" s="1581"/>
      <c r="O67" s="1581"/>
      <c r="P67" s="1581"/>
    </row>
    <row r="68" spans="1:16" ht="12.75">
      <c r="A68" s="1543" t="s">
        <v>1094</v>
      </c>
      <c r="B68" s="1543"/>
      <c r="C68" s="1543"/>
      <c r="D68" s="1543"/>
      <c r="E68" s="1543"/>
      <c r="F68" s="1543"/>
      <c r="G68" s="1543"/>
      <c r="H68" s="1543"/>
      <c r="I68" s="1543"/>
      <c r="J68" s="1543"/>
      <c r="K68" s="1543"/>
      <c r="L68" s="1543"/>
      <c r="M68" s="1543"/>
      <c r="N68" s="1543"/>
      <c r="O68" s="1543"/>
      <c r="P68" s="1543"/>
    </row>
    <row r="69" spans="1:16" ht="13.5" thickBot="1">
      <c r="A69" s="18"/>
      <c r="B69" s="18"/>
      <c r="C69" s="18"/>
      <c r="D69" s="836"/>
      <c r="E69" s="836"/>
      <c r="F69" s="18"/>
      <c r="G69" s="18"/>
      <c r="H69" s="18"/>
      <c r="I69" s="836"/>
      <c r="J69" s="18"/>
      <c r="K69" s="836"/>
      <c r="L69" s="836"/>
      <c r="M69" s="443"/>
      <c r="N69" s="443"/>
      <c r="O69" s="443"/>
      <c r="P69" s="443"/>
    </row>
    <row r="70" spans="1:16" ht="12.75">
      <c r="A70" s="1595" t="s">
        <v>1022</v>
      </c>
      <c r="B70" s="1596"/>
      <c r="C70" s="1597"/>
      <c r="D70" s="1492">
        <v>2003</v>
      </c>
      <c r="E70" s="1492">
        <v>2004</v>
      </c>
      <c r="F70" s="1492">
        <v>2005</v>
      </c>
      <c r="G70" s="1492">
        <v>2005</v>
      </c>
      <c r="H70" s="1492">
        <v>2006</v>
      </c>
      <c r="I70" s="1492">
        <v>2006</v>
      </c>
      <c r="J70" s="1492">
        <v>2006</v>
      </c>
      <c r="K70" s="1492">
        <v>2006</v>
      </c>
      <c r="L70" s="1492">
        <v>2007</v>
      </c>
      <c r="M70" s="1492">
        <v>2007</v>
      </c>
      <c r="N70" s="1492">
        <v>2007</v>
      </c>
      <c r="O70" s="1492">
        <v>2007</v>
      </c>
      <c r="P70" s="1493">
        <v>2008</v>
      </c>
    </row>
    <row r="71" spans="1:16" ht="12.75">
      <c r="A71" s="1598" t="s">
        <v>1095</v>
      </c>
      <c r="B71" s="1599"/>
      <c r="C71" s="1600"/>
      <c r="D71" s="565" t="s">
        <v>452</v>
      </c>
      <c r="E71" s="565" t="s">
        <v>452</v>
      </c>
      <c r="F71" s="565" t="s">
        <v>452</v>
      </c>
      <c r="G71" s="565" t="s">
        <v>349</v>
      </c>
      <c r="H71" s="565" t="s">
        <v>352</v>
      </c>
      <c r="I71" s="565" t="s">
        <v>355</v>
      </c>
      <c r="J71" s="565" t="s">
        <v>452</v>
      </c>
      <c r="K71" s="565" t="s">
        <v>349</v>
      </c>
      <c r="L71" s="565" t="s">
        <v>352</v>
      </c>
      <c r="M71" s="565" t="s">
        <v>355</v>
      </c>
      <c r="N71" s="565" t="s">
        <v>452</v>
      </c>
      <c r="O71" s="565" t="s">
        <v>349</v>
      </c>
      <c r="P71" s="1494" t="s">
        <v>352</v>
      </c>
    </row>
    <row r="72" spans="1:16" ht="12.75">
      <c r="A72" s="682" t="s">
        <v>1096</v>
      </c>
      <c r="B72" s="20"/>
      <c r="C72" s="1094"/>
      <c r="D72" s="1300"/>
      <c r="E72" s="1300"/>
      <c r="F72" s="1324"/>
      <c r="G72" s="1324"/>
      <c r="H72" s="1324"/>
      <c r="I72" s="1300"/>
      <c r="J72" s="1300"/>
      <c r="K72" s="1300"/>
      <c r="L72" s="1300"/>
      <c r="M72" s="1300"/>
      <c r="N72" s="1279"/>
      <c r="O72" s="1279"/>
      <c r="P72" s="1325"/>
    </row>
    <row r="73" spans="1:16" ht="12.75">
      <c r="A73" s="682"/>
      <c r="B73" s="20" t="s">
        <v>1035</v>
      </c>
      <c r="C73" s="1094"/>
      <c r="D73" s="1305">
        <v>6</v>
      </c>
      <c r="E73" s="1305">
        <v>6</v>
      </c>
      <c r="F73" s="568">
        <v>5</v>
      </c>
      <c r="G73" s="568">
        <v>5</v>
      </c>
      <c r="H73" s="568">
        <v>5</v>
      </c>
      <c r="I73" s="1305">
        <v>5</v>
      </c>
      <c r="J73" s="1305">
        <v>5</v>
      </c>
      <c r="K73" s="1305">
        <v>5</v>
      </c>
      <c r="L73" s="1305">
        <v>5</v>
      </c>
      <c r="M73" s="1305">
        <v>5</v>
      </c>
      <c r="N73" s="1305">
        <v>5</v>
      </c>
      <c r="O73" s="1305">
        <v>5</v>
      </c>
      <c r="P73" s="1326">
        <v>5</v>
      </c>
    </row>
    <row r="74" spans="1:16" ht="12.75">
      <c r="A74" s="57"/>
      <c r="B74" s="20" t="s">
        <v>1097</v>
      </c>
      <c r="C74" s="1094"/>
      <c r="D74" s="1300">
        <v>5.5</v>
      </c>
      <c r="E74" s="1300">
        <v>5.5</v>
      </c>
      <c r="F74" s="1324">
        <v>5.5</v>
      </c>
      <c r="G74" s="568">
        <v>6</v>
      </c>
      <c r="H74" s="568">
        <v>6</v>
      </c>
      <c r="I74" s="1300">
        <v>6.25</v>
      </c>
      <c r="J74" s="1300">
        <v>6.25</v>
      </c>
      <c r="K74" s="1300">
        <v>6.25</v>
      </c>
      <c r="L74" s="1300">
        <v>6.25</v>
      </c>
      <c r="M74" s="1300">
        <v>6.25</v>
      </c>
      <c r="N74" s="1300">
        <v>6.25</v>
      </c>
      <c r="O74" s="1300">
        <v>6.25</v>
      </c>
      <c r="P74" s="1327">
        <v>6.25</v>
      </c>
    </row>
    <row r="75" spans="1:16" ht="12.75" hidden="1">
      <c r="A75" s="445"/>
      <c r="B75" s="1313" t="s">
        <v>1038</v>
      </c>
      <c r="C75" s="1104"/>
      <c r="D75" s="1285"/>
      <c r="E75" s="1285"/>
      <c r="F75" s="1166"/>
      <c r="G75" s="1166"/>
      <c r="H75" s="1166"/>
      <c r="I75" s="1285"/>
      <c r="J75" s="1285"/>
      <c r="K75" s="1285"/>
      <c r="L75" s="1285"/>
      <c r="M75" s="1285"/>
      <c r="N75" s="1285"/>
      <c r="O75" s="1285"/>
      <c r="P75" s="1328"/>
    </row>
    <row r="76" spans="1:16" s="1323" customFormat="1" ht="12.75">
      <c r="A76" s="57"/>
      <c r="B76" s="20" t="s">
        <v>1098</v>
      </c>
      <c r="C76" s="1094"/>
      <c r="D76" s="1299"/>
      <c r="E76" s="1300"/>
      <c r="F76" s="1324"/>
      <c r="G76" s="1324"/>
      <c r="H76" s="1324"/>
      <c r="I76" s="1324"/>
      <c r="J76" s="1324"/>
      <c r="K76" s="1324"/>
      <c r="L76" s="1324"/>
      <c r="M76" s="1324"/>
      <c r="N76" s="1300"/>
      <c r="O76" s="1300"/>
      <c r="P76" s="1327"/>
    </row>
    <row r="77" spans="1:16" s="1323" customFormat="1" ht="12.75">
      <c r="A77" s="57"/>
      <c r="B77" s="20"/>
      <c r="C77" s="1094" t="s">
        <v>1099</v>
      </c>
      <c r="D77" s="1305">
        <v>3</v>
      </c>
      <c r="E77" s="1305">
        <v>2</v>
      </c>
      <c r="F77" s="1324">
        <v>1.5</v>
      </c>
      <c r="G77" s="1324">
        <v>1.5</v>
      </c>
      <c r="H77" s="1324">
        <v>1.5</v>
      </c>
      <c r="I77" s="1324">
        <v>1.5</v>
      </c>
      <c r="J77" s="1324">
        <v>1.5</v>
      </c>
      <c r="K77" s="1324">
        <v>1.5</v>
      </c>
      <c r="L77" s="1324">
        <v>1.5</v>
      </c>
      <c r="M77" s="1324">
        <v>1.5</v>
      </c>
      <c r="N77" s="1324">
        <v>1.5</v>
      </c>
      <c r="O77" s="1300">
        <v>1.5</v>
      </c>
      <c r="P77" s="1327">
        <v>1.5</v>
      </c>
    </row>
    <row r="78" spans="1:16" s="1323" customFormat="1" ht="12.75">
      <c r="A78" s="57"/>
      <c r="B78" s="20"/>
      <c r="C78" s="1094" t="s">
        <v>1100</v>
      </c>
      <c r="D78" s="1329">
        <v>4.5</v>
      </c>
      <c r="E78" s="1329">
        <v>4.5</v>
      </c>
      <c r="F78" s="1330">
        <v>3</v>
      </c>
      <c r="G78" s="1331">
        <v>3.5</v>
      </c>
      <c r="H78" s="1331">
        <v>3.5</v>
      </c>
      <c r="I78" s="1331">
        <v>3.5</v>
      </c>
      <c r="J78" s="1331">
        <v>3.5</v>
      </c>
      <c r="K78" s="1331">
        <v>3.5</v>
      </c>
      <c r="L78" s="1331">
        <v>3.5</v>
      </c>
      <c r="M78" s="1331">
        <v>3.5</v>
      </c>
      <c r="N78" s="1331">
        <v>3.5</v>
      </c>
      <c r="O78" s="1300">
        <v>3.5</v>
      </c>
      <c r="P78" s="1327">
        <v>3.5</v>
      </c>
    </row>
    <row r="79" spans="1:16" s="1323" customFormat="1" ht="12.75">
      <c r="A79" s="57"/>
      <c r="B79" s="20"/>
      <c r="C79" s="1094" t="s">
        <v>1101</v>
      </c>
      <c r="D79" s="1300">
        <v>4.5</v>
      </c>
      <c r="E79" s="1300">
        <v>4.5</v>
      </c>
      <c r="F79" s="568">
        <v>3</v>
      </c>
      <c r="G79" s="1324">
        <v>3.5</v>
      </c>
      <c r="H79" s="1324">
        <v>3.5</v>
      </c>
      <c r="I79" s="1324">
        <v>3.5</v>
      </c>
      <c r="J79" s="1324">
        <v>3.5</v>
      </c>
      <c r="K79" s="1324">
        <v>3.5</v>
      </c>
      <c r="L79" s="1324">
        <v>3.5</v>
      </c>
      <c r="M79" s="1324">
        <v>3.5</v>
      </c>
      <c r="N79" s="1324">
        <v>3.5</v>
      </c>
      <c r="O79" s="1329">
        <v>2.5</v>
      </c>
      <c r="P79" s="1327">
        <v>2.5</v>
      </c>
    </row>
    <row r="80" spans="1:16" s="1323" customFormat="1" ht="12.75">
      <c r="A80" s="57"/>
      <c r="B80" s="20"/>
      <c r="C80" s="1094" t="s">
        <v>1102</v>
      </c>
      <c r="D80" s="1305">
        <v>2</v>
      </c>
      <c r="E80" s="1305">
        <v>2</v>
      </c>
      <c r="F80" s="568">
        <v>2</v>
      </c>
      <c r="G80" s="1324">
        <v>3.25</v>
      </c>
      <c r="H80" s="1324">
        <v>3.25</v>
      </c>
      <c r="I80" s="1324">
        <v>3.25</v>
      </c>
      <c r="J80" s="1324">
        <v>3.25</v>
      </c>
      <c r="K80" s="1324">
        <v>3.25</v>
      </c>
      <c r="L80" s="1324">
        <v>3.25</v>
      </c>
      <c r="M80" s="1324">
        <v>3.25</v>
      </c>
      <c r="N80" s="1324">
        <v>3.25</v>
      </c>
      <c r="O80" s="1300">
        <v>3.25</v>
      </c>
      <c r="P80" s="1327">
        <v>3.25</v>
      </c>
    </row>
    <row r="81" spans="1:16" ht="15.75">
      <c r="A81" s="445"/>
      <c r="B81" s="169" t="s">
        <v>1103</v>
      </c>
      <c r="C81" s="1104"/>
      <c r="D81" s="1332">
        <v>0</v>
      </c>
      <c r="E81" s="1332">
        <v>0</v>
      </c>
      <c r="F81" s="1166">
        <v>1.5</v>
      </c>
      <c r="G81" s="1166">
        <v>1.5</v>
      </c>
      <c r="H81" s="1166">
        <v>1.5</v>
      </c>
      <c r="I81" s="1166">
        <v>1.5</v>
      </c>
      <c r="J81" s="1166">
        <v>1.5</v>
      </c>
      <c r="K81" s="1166">
        <v>1.5</v>
      </c>
      <c r="L81" s="1166">
        <v>1.5</v>
      </c>
      <c r="M81" s="1166">
        <v>1.5</v>
      </c>
      <c r="N81" s="1166">
        <v>1.5</v>
      </c>
      <c r="O81" s="1333">
        <v>2</v>
      </c>
      <c r="P81" s="1334">
        <v>2</v>
      </c>
    </row>
    <row r="82" spans="1:16" ht="12.75">
      <c r="A82" s="682" t="s">
        <v>1104</v>
      </c>
      <c r="B82" s="20"/>
      <c r="C82" s="1094"/>
      <c r="D82" s="443"/>
      <c r="E82" s="443"/>
      <c r="F82" s="20"/>
      <c r="G82" s="20"/>
      <c r="H82" s="20"/>
      <c r="I82" s="443"/>
      <c r="J82" s="443"/>
      <c r="K82" s="443"/>
      <c r="L82" s="443"/>
      <c r="M82" s="443"/>
      <c r="N82" s="443"/>
      <c r="O82" s="443"/>
      <c r="P82" s="1335"/>
    </row>
    <row r="83" spans="1:17" ht="12.75">
      <c r="A83" s="682"/>
      <c r="B83" s="107" t="s">
        <v>1105</v>
      </c>
      <c r="C83" s="1094"/>
      <c r="D83" s="293" t="s">
        <v>849</v>
      </c>
      <c r="E83" s="293">
        <v>1.820083870967742</v>
      </c>
      <c r="F83" s="293" t="s">
        <v>849</v>
      </c>
      <c r="G83" s="293">
        <v>2.62</v>
      </c>
      <c r="H83" s="293">
        <v>1.5925</v>
      </c>
      <c r="I83" s="293">
        <v>2.54</v>
      </c>
      <c r="J83" s="293">
        <v>2.3997</v>
      </c>
      <c r="K83" s="293">
        <v>2.01</v>
      </c>
      <c r="L83" s="293">
        <v>2.3749</v>
      </c>
      <c r="M83" s="293">
        <v>1.5013</v>
      </c>
      <c r="N83" s="293">
        <v>2.1337</v>
      </c>
      <c r="O83" s="293">
        <v>2.9733</v>
      </c>
      <c r="P83" s="1336">
        <v>4.3458</v>
      </c>
      <c r="Q83" s="293"/>
    </row>
    <row r="84" spans="1:16" ht="12.75">
      <c r="A84" s="57"/>
      <c r="B84" s="107" t="s">
        <v>1106</v>
      </c>
      <c r="C84" s="1094"/>
      <c r="D84" s="1337">
        <v>2.9805422437758247</v>
      </c>
      <c r="E84" s="1337">
        <v>1.4706548192771083</v>
      </c>
      <c r="F84" s="1337">
        <v>3.9398</v>
      </c>
      <c r="G84" s="293">
        <v>3.1</v>
      </c>
      <c r="H84" s="293">
        <v>2.4648049469964666</v>
      </c>
      <c r="I84" s="293">
        <v>2.89</v>
      </c>
      <c r="J84" s="293">
        <v>3.2485</v>
      </c>
      <c r="K84" s="293">
        <v>2.54</v>
      </c>
      <c r="L84" s="293">
        <v>2.6702572438162546</v>
      </c>
      <c r="M84" s="293">
        <v>1.8496</v>
      </c>
      <c r="N84" s="293">
        <v>2.7651</v>
      </c>
      <c r="O84" s="293">
        <v>2.3486</v>
      </c>
      <c r="P84" s="1336">
        <v>3.8637</v>
      </c>
    </row>
    <row r="85" spans="1:16" ht="12.75">
      <c r="A85" s="57"/>
      <c r="B85" s="107" t="s">
        <v>1107</v>
      </c>
      <c r="C85" s="1094"/>
      <c r="D85" s="293" t="s">
        <v>849</v>
      </c>
      <c r="E85" s="293" t="s">
        <v>849</v>
      </c>
      <c r="F85" s="1338">
        <v>4.420184745762712</v>
      </c>
      <c r="G85" s="1339">
        <v>3.7</v>
      </c>
      <c r="H85" s="293">
        <v>2.5683</v>
      </c>
      <c r="I85" s="293">
        <v>3.77</v>
      </c>
      <c r="J85" s="293">
        <v>3.8641</v>
      </c>
      <c r="K85" s="293">
        <v>2.7782</v>
      </c>
      <c r="L85" s="1340">
        <v>3.2519</v>
      </c>
      <c r="M85" s="1340">
        <v>2.6727</v>
      </c>
      <c r="N85" s="1340">
        <v>3.51395</v>
      </c>
      <c r="O85" s="293">
        <v>2.6605</v>
      </c>
      <c r="P85" s="1336">
        <v>4.325</v>
      </c>
    </row>
    <row r="86" spans="1:16" ht="12.75">
      <c r="A86" s="57"/>
      <c r="B86" s="107" t="s">
        <v>1108</v>
      </c>
      <c r="C86" s="1094"/>
      <c r="D86" s="293">
        <v>4.928079080914116</v>
      </c>
      <c r="E86" s="293">
        <v>3.8123749843660346</v>
      </c>
      <c r="F86" s="1341">
        <v>4.78535242830253</v>
      </c>
      <c r="G86" s="293">
        <v>3.8745670329670325</v>
      </c>
      <c r="H86" s="293">
        <v>3.4186746835443036</v>
      </c>
      <c r="I86" s="293">
        <v>4.31</v>
      </c>
      <c r="J86" s="293">
        <v>4.04</v>
      </c>
      <c r="K86" s="293">
        <v>3.78</v>
      </c>
      <c r="L86" s="293">
        <v>3.1393493670886072</v>
      </c>
      <c r="M86" s="293">
        <v>3.0861</v>
      </c>
      <c r="N86" s="293">
        <v>3.9996456840042054</v>
      </c>
      <c r="O86" s="293">
        <v>3.0448</v>
      </c>
      <c r="P86" s="1336">
        <v>4.6724</v>
      </c>
    </row>
    <row r="87" spans="1:16" s="1323" customFormat="1" ht="12.75">
      <c r="A87" s="57"/>
      <c r="B87" s="20" t="s">
        <v>1032</v>
      </c>
      <c r="C87" s="1094"/>
      <c r="D87" s="1300" t="s">
        <v>1033</v>
      </c>
      <c r="E87" s="1300" t="s">
        <v>1033</v>
      </c>
      <c r="F87" s="1324" t="s">
        <v>1033</v>
      </c>
      <c r="G87" s="1324" t="s">
        <v>1033</v>
      </c>
      <c r="H87" s="1324" t="s">
        <v>1033</v>
      </c>
      <c r="I87" s="1300" t="s">
        <v>1109</v>
      </c>
      <c r="J87" s="1300" t="s">
        <v>1109</v>
      </c>
      <c r="K87" s="1300" t="s">
        <v>1109</v>
      </c>
      <c r="L87" s="1300" t="s">
        <v>1109</v>
      </c>
      <c r="M87" s="1300" t="s">
        <v>1109</v>
      </c>
      <c r="N87" s="1300" t="s">
        <v>1109</v>
      </c>
      <c r="O87" s="1300" t="s">
        <v>1109</v>
      </c>
      <c r="P87" s="1327" t="s">
        <v>1110</v>
      </c>
    </row>
    <row r="88" spans="1:16" ht="12.75">
      <c r="A88" s="445"/>
      <c r="B88" s="169" t="s">
        <v>1111</v>
      </c>
      <c r="C88" s="1104"/>
      <c r="D88" s="1285" t="s">
        <v>1112</v>
      </c>
      <c r="E88" s="1285" t="s">
        <v>1031</v>
      </c>
      <c r="F88" s="1166" t="s">
        <v>1031</v>
      </c>
      <c r="G88" s="1166" t="s">
        <v>1031</v>
      </c>
      <c r="H88" s="1166" t="s">
        <v>1031</v>
      </c>
      <c r="I88" s="1285" t="s">
        <v>1113</v>
      </c>
      <c r="J88" s="1285" t="s">
        <v>1114</v>
      </c>
      <c r="K88" s="1285" t="s">
        <v>1114</v>
      </c>
      <c r="L88" s="1285" t="s">
        <v>1114</v>
      </c>
      <c r="M88" s="1285" t="s">
        <v>1114</v>
      </c>
      <c r="N88" s="1285" t="s">
        <v>1114</v>
      </c>
      <c r="O88" s="1285" t="s">
        <v>1115</v>
      </c>
      <c r="P88" s="1328" t="s">
        <v>1116</v>
      </c>
    </row>
    <row r="89" spans="1:16" s="1348" customFormat="1" ht="12.75">
      <c r="A89" s="1342" t="s">
        <v>1117</v>
      </c>
      <c r="B89" s="1343"/>
      <c r="C89" s="1344"/>
      <c r="D89" s="1345">
        <v>4.5</v>
      </c>
      <c r="E89" s="1345">
        <v>0.711</v>
      </c>
      <c r="F89" s="1345">
        <v>4.712</v>
      </c>
      <c r="G89" s="1345">
        <v>3.177</v>
      </c>
      <c r="H89" s="1345">
        <v>1.222</v>
      </c>
      <c r="I89" s="1345">
        <v>1.965</v>
      </c>
      <c r="J89" s="1345">
        <v>2.133</v>
      </c>
      <c r="K89" s="1345">
        <v>2.111</v>
      </c>
      <c r="L89" s="1345">
        <v>3.029</v>
      </c>
      <c r="M89" s="1345">
        <v>1.688</v>
      </c>
      <c r="N89" s="1345">
        <v>3.0342345624701954</v>
      </c>
      <c r="O89" s="1346">
        <v>3.3517</v>
      </c>
      <c r="P89" s="1347">
        <v>4.9267</v>
      </c>
    </row>
    <row r="90" spans="1:16" ht="12.75">
      <c r="A90" s="682" t="s">
        <v>1040</v>
      </c>
      <c r="B90" s="20"/>
      <c r="C90" s="1094"/>
      <c r="D90" s="1300"/>
      <c r="E90" s="1300"/>
      <c r="F90" s="1324"/>
      <c r="G90" s="1324"/>
      <c r="H90" s="1324"/>
      <c r="I90" s="1300"/>
      <c r="J90" s="1300"/>
      <c r="K90" s="1300"/>
      <c r="L90" s="1300"/>
      <c r="M90" s="1300"/>
      <c r="N90" s="1300"/>
      <c r="O90" s="1300"/>
      <c r="P90" s="1327"/>
    </row>
    <row r="91" spans="1:16" ht="12.75">
      <c r="A91" s="57"/>
      <c r="B91" s="394" t="s">
        <v>1041</v>
      </c>
      <c r="C91" s="1094"/>
      <c r="D91" s="1300"/>
      <c r="E91" s="1300"/>
      <c r="F91" s="1324"/>
      <c r="G91" s="1324"/>
      <c r="H91" s="1324"/>
      <c r="I91" s="1300"/>
      <c r="J91" s="1300"/>
      <c r="K91" s="1300"/>
      <c r="L91" s="1300"/>
      <c r="M91" s="1300"/>
      <c r="N91" s="1300"/>
      <c r="O91" s="1300"/>
      <c r="P91" s="1327"/>
    </row>
    <row r="92" spans="1:16" ht="12.75">
      <c r="A92" s="57"/>
      <c r="B92" s="20" t="s">
        <v>1042</v>
      </c>
      <c r="C92" s="1094"/>
      <c r="D92" s="1300" t="s">
        <v>1118</v>
      </c>
      <c r="E92" s="1300" t="s">
        <v>1043</v>
      </c>
      <c r="F92" s="1324" t="s">
        <v>1119</v>
      </c>
      <c r="G92" s="1324" t="s">
        <v>1043</v>
      </c>
      <c r="H92" s="1324" t="s">
        <v>1043</v>
      </c>
      <c r="I92" s="1300" t="s">
        <v>1043</v>
      </c>
      <c r="J92" s="1300" t="s">
        <v>1043</v>
      </c>
      <c r="K92" s="1300" t="s">
        <v>1043</v>
      </c>
      <c r="L92" s="1300" t="s">
        <v>1043</v>
      </c>
      <c r="M92" s="1300" t="s">
        <v>1043</v>
      </c>
      <c r="N92" s="1300" t="s">
        <v>1043</v>
      </c>
      <c r="O92" s="1300" t="s">
        <v>1043</v>
      </c>
      <c r="P92" s="1327" t="s">
        <v>1043</v>
      </c>
    </row>
    <row r="93" spans="1:16" ht="12.75">
      <c r="A93" s="57"/>
      <c r="B93" s="20" t="s">
        <v>1045</v>
      </c>
      <c r="C93" s="1094"/>
      <c r="D93" s="1300"/>
      <c r="E93" s="1300"/>
      <c r="F93" s="1324"/>
      <c r="G93" s="1324"/>
      <c r="H93" s="1324"/>
      <c r="I93" s="1300"/>
      <c r="J93" s="1300"/>
      <c r="K93" s="1300"/>
      <c r="L93" s="1300"/>
      <c r="M93" s="1300"/>
      <c r="N93" s="1300"/>
      <c r="O93" s="1300"/>
      <c r="P93" s="1327"/>
    </row>
    <row r="94" spans="1:16" ht="12.75">
      <c r="A94" s="57"/>
      <c r="B94" s="20"/>
      <c r="C94" s="1094" t="s">
        <v>1046</v>
      </c>
      <c r="D94" s="1349">
        <v>0</v>
      </c>
      <c r="E94" s="1300" t="s">
        <v>1047</v>
      </c>
      <c r="F94" s="1324" t="s">
        <v>1120</v>
      </c>
      <c r="G94" s="1324" t="s">
        <v>1048</v>
      </c>
      <c r="H94" s="1324" t="s">
        <v>1048</v>
      </c>
      <c r="I94" s="1300" t="s">
        <v>1048</v>
      </c>
      <c r="J94" s="1300" t="s">
        <v>1048</v>
      </c>
      <c r="K94" s="1300" t="s">
        <v>1048</v>
      </c>
      <c r="L94" s="1300" t="s">
        <v>1048</v>
      </c>
      <c r="M94" s="1300" t="s">
        <v>1048</v>
      </c>
      <c r="N94" s="1300" t="s">
        <v>1048</v>
      </c>
      <c r="O94" s="1300" t="s">
        <v>1048</v>
      </c>
      <c r="P94" s="1327" t="s">
        <v>1048</v>
      </c>
    </row>
    <row r="95" spans="1:16" ht="12.75">
      <c r="A95" s="57"/>
      <c r="B95" s="20"/>
      <c r="C95" s="1094" t="s">
        <v>1049</v>
      </c>
      <c r="D95" s="1300" t="s">
        <v>1043</v>
      </c>
      <c r="E95" s="1300" t="s">
        <v>1050</v>
      </c>
      <c r="F95" s="1300" t="s">
        <v>1051</v>
      </c>
      <c r="G95" s="1300" t="s">
        <v>1048</v>
      </c>
      <c r="H95" s="1300" t="s">
        <v>1051</v>
      </c>
      <c r="I95" s="1300" t="s">
        <v>1051</v>
      </c>
      <c r="J95" s="1300" t="s">
        <v>1051</v>
      </c>
      <c r="K95" s="1300" t="s">
        <v>1051</v>
      </c>
      <c r="L95" s="1300" t="s">
        <v>1121</v>
      </c>
      <c r="M95" s="1300" t="s">
        <v>1121</v>
      </c>
      <c r="N95" s="1300" t="s">
        <v>1121</v>
      </c>
      <c r="O95" s="1300" t="s">
        <v>1121</v>
      </c>
      <c r="P95" s="1327" t="s">
        <v>1121</v>
      </c>
    </row>
    <row r="96" spans="1:16" ht="12.75">
      <c r="A96" s="57"/>
      <c r="B96" s="20"/>
      <c r="C96" s="1094" t="s">
        <v>1052</v>
      </c>
      <c r="D96" s="1300" t="s">
        <v>1118</v>
      </c>
      <c r="E96" s="1300" t="s">
        <v>1044</v>
      </c>
      <c r="F96" s="1300" t="s">
        <v>1122</v>
      </c>
      <c r="G96" s="1300" t="s">
        <v>1053</v>
      </c>
      <c r="H96" s="1300" t="s">
        <v>1053</v>
      </c>
      <c r="I96" s="1300" t="s">
        <v>1053</v>
      </c>
      <c r="J96" s="1300" t="s">
        <v>1053</v>
      </c>
      <c r="K96" s="1300" t="s">
        <v>1053</v>
      </c>
      <c r="L96" s="1300" t="s">
        <v>1053</v>
      </c>
      <c r="M96" s="1300" t="s">
        <v>1053</v>
      </c>
      <c r="N96" s="1300" t="s">
        <v>1053</v>
      </c>
      <c r="O96" s="1300" t="s">
        <v>1053</v>
      </c>
      <c r="P96" s="1327" t="s">
        <v>1053</v>
      </c>
    </row>
    <row r="97" spans="1:16" ht="12.75">
      <c r="A97" s="57"/>
      <c r="B97" s="20"/>
      <c r="C97" s="1094" t="s">
        <v>1054</v>
      </c>
      <c r="D97" s="1300" t="s">
        <v>1123</v>
      </c>
      <c r="E97" s="1300" t="s">
        <v>1055</v>
      </c>
      <c r="F97" s="1300" t="s">
        <v>1057</v>
      </c>
      <c r="G97" s="1324" t="s">
        <v>1057</v>
      </c>
      <c r="H97" s="1300" t="s">
        <v>1057</v>
      </c>
      <c r="I97" s="1300" t="s">
        <v>1057</v>
      </c>
      <c r="J97" s="1300" t="s">
        <v>1057</v>
      </c>
      <c r="K97" s="1300" t="s">
        <v>1057</v>
      </c>
      <c r="L97" s="1300" t="s">
        <v>1057</v>
      </c>
      <c r="M97" s="1300" t="s">
        <v>1057</v>
      </c>
      <c r="N97" s="1300" t="s">
        <v>1057</v>
      </c>
      <c r="O97" s="1300" t="s">
        <v>1057</v>
      </c>
      <c r="P97" s="1327" t="s">
        <v>1057</v>
      </c>
    </row>
    <row r="98" spans="1:16" ht="12.75">
      <c r="A98" s="57"/>
      <c r="B98" s="20"/>
      <c r="C98" s="1094" t="s">
        <v>1058</v>
      </c>
      <c r="D98" s="1300" t="s">
        <v>1124</v>
      </c>
      <c r="E98" s="1300" t="s">
        <v>1125</v>
      </c>
      <c r="F98" s="1300" t="s">
        <v>1126</v>
      </c>
      <c r="G98" s="1324" t="s">
        <v>1126</v>
      </c>
      <c r="H98" s="1300" t="s">
        <v>1127</v>
      </c>
      <c r="I98" s="1300" t="s">
        <v>1127</v>
      </c>
      <c r="J98" s="1300" t="s">
        <v>1127</v>
      </c>
      <c r="K98" s="1300" t="s">
        <v>1127</v>
      </c>
      <c r="L98" s="1300" t="s">
        <v>1128</v>
      </c>
      <c r="M98" s="1300" t="s">
        <v>1128</v>
      </c>
      <c r="N98" s="1300" t="s">
        <v>1128</v>
      </c>
      <c r="O98" s="1300" t="s">
        <v>1128</v>
      </c>
      <c r="P98" s="1327" t="s">
        <v>1128</v>
      </c>
    </row>
    <row r="99" spans="1:16" ht="12.75">
      <c r="A99" s="57"/>
      <c r="B99" s="394" t="s">
        <v>1062</v>
      </c>
      <c r="C99" s="1094"/>
      <c r="D99" s="1300"/>
      <c r="E99" s="1300"/>
      <c r="F99" s="1324"/>
      <c r="G99" s="1324"/>
      <c r="H99" s="1324"/>
      <c r="I99" s="1300"/>
      <c r="J99" s="1300"/>
      <c r="K99" s="1300"/>
      <c r="L99" s="1300"/>
      <c r="M99" s="1300"/>
      <c r="N99" s="1300"/>
      <c r="O99" s="1300"/>
      <c r="P99" s="1327"/>
    </row>
    <row r="100" spans="1:16" ht="12.75">
      <c r="A100" s="57"/>
      <c r="B100" s="20" t="s">
        <v>1063</v>
      </c>
      <c r="C100" s="1094"/>
      <c r="D100" s="1300" t="s">
        <v>1129</v>
      </c>
      <c r="E100" s="1300" t="s">
        <v>1064</v>
      </c>
      <c r="F100" s="1324" t="s">
        <v>1130</v>
      </c>
      <c r="G100" s="1324" t="s">
        <v>1131</v>
      </c>
      <c r="H100" s="1324" t="s">
        <v>1131</v>
      </c>
      <c r="I100" s="1300" t="s">
        <v>1131</v>
      </c>
      <c r="J100" s="1300" t="s">
        <v>1131</v>
      </c>
      <c r="K100" s="1300" t="s">
        <v>1131</v>
      </c>
      <c r="L100" s="1300" t="s">
        <v>1131</v>
      </c>
      <c r="M100" s="1300" t="s">
        <v>1131</v>
      </c>
      <c r="N100" s="1300" t="s">
        <v>1131</v>
      </c>
      <c r="O100" s="1300" t="s">
        <v>1131</v>
      </c>
      <c r="P100" s="1327" t="s">
        <v>1132</v>
      </c>
    </row>
    <row r="101" spans="1:16" ht="12.75">
      <c r="A101" s="57"/>
      <c r="B101" s="107" t="s">
        <v>1065</v>
      </c>
      <c r="C101" s="1094"/>
      <c r="D101" s="1300" t="s">
        <v>1133</v>
      </c>
      <c r="E101" s="1300" t="s">
        <v>1066</v>
      </c>
      <c r="F101" s="1324" t="s">
        <v>1134</v>
      </c>
      <c r="G101" s="1324" t="s">
        <v>1067</v>
      </c>
      <c r="H101" s="1324" t="s">
        <v>1067</v>
      </c>
      <c r="I101" s="1324" t="s">
        <v>1067</v>
      </c>
      <c r="J101" s="1324" t="s">
        <v>1067</v>
      </c>
      <c r="K101" s="1324" t="s">
        <v>1067</v>
      </c>
      <c r="L101" s="1300" t="s">
        <v>1067</v>
      </c>
      <c r="M101" s="1300" t="s">
        <v>1067</v>
      </c>
      <c r="N101" s="1300" t="s">
        <v>1067</v>
      </c>
      <c r="O101" s="1300" t="s">
        <v>1067</v>
      </c>
      <c r="P101" s="1327" t="s">
        <v>1067</v>
      </c>
    </row>
    <row r="102" spans="1:16" ht="12.75">
      <c r="A102" s="57"/>
      <c r="B102" s="107" t="s">
        <v>1068</v>
      </c>
      <c r="C102" s="1094"/>
      <c r="D102" s="1300" t="s">
        <v>1135</v>
      </c>
      <c r="E102" s="1300" t="s">
        <v>1069</v>
      </c>
      <c r="F102" s="1324" t="s">
        <v>1136</v>
      </c>
      <c r="G102" s="1324" t="s">
        <v>1136</v>
      </c>
      <c r="H102" s="1324" t="s">
        <v>1137</v>
      </c>
      <c r="I102" s="1300" t="s">
        <v>1137</v>
      </c>
      <c r="J102" s="1300" t="s">
        <v>1137</v>
      </c>
      <c r="K102" s="1300" t="s">
        <v>1137</v>
      </c>
      <c r="L102" s="1300" t="s">
        <v>1137</v>
      </c>
      <c r="M102" s="1300" t="s">
        <v>1137</v>
      </c>
      <c r="N102" s="1300" t="s">
        <v>1137</v>
      </c>
      <c r="O102" s="1300" t="s">
        <v>1069</v>
      </c>
      <c r="P102" s="1327" t="s">
        <v>1069</v>
      </c>
    </row>
    <row r="103" spans="1:16" ht="12.75">
      <c r="A103" s="57"/>
      <c r="B103" s="107" t="s">
        <v>1071</v>
      </c>
      <c r="C103" s="1094"/>
      <c r="D103" s="1300" t="s">
        <v>1138</v>
      </c>
      <c r="E103" s="1300" t="s">
        <v>1072</v>
      </c>
      <c r="F103" s="1324" t="s">
        <v>1139</v>
      </c>
      <c r="G103" s="1324" t="s">
        <v>1139</v>
      </c>
      <c r="H103" s="1324" t="s">
        <v>1139</v>
      </c>
      <c r="I103" s="1300" t="s">
        <v>1139</v>
      </c>
      <c r="J103" s="1300" t="s">
        <v>1139</v>
      </c>
      <c r="K103" s="1300" t="s">
        <v>1139</v>
      </c>
      <c r="L103" s="1300" t="s">
        <v>1140</v>
      </c>
      <c r="M103" s="1300" t="s">
        <v>1140</v>
      </c>
      <c r="N103" s="1300" t="s">
        <v>1140</v>
      </c>
      <c r="O103" s="1300" t="s">
        <v>1140</v>
      </c>
      <c r="P103" s="1327" t="s">
        <v>1140</v>
      </c>
    </row>
    <row r="104" spans="1:16" ht="12.75">
      <c r="A104" s="445"/>
      <c r="B104" s="1313" t="s">
        <v>1074</v>
      </c>
      <c r="C104" s="1104"/>
      <c r="D104" s="1285" t="s">
        <v>1141</v>
      </c>
      <c r="E104" s="1285" t="s">
        <v>1075</v>
      </c>
      <c r="F104" s="1166" t="s">
        <v>1142</v>
      </c>
      <c r="G104" s="1166" t="s">
        <v>1143</v>
      </c>
      <c r="H104" s="1166" t="s">
        <v>1143</v>
      </c>
      <c r="I104" s="1285" t="s">
        <v>1143</v>
      </c>
      <c r="J104" s="1285" t="s">
        <v>1143</v>
      </c>
      <c r="K104" s="1285" t="s">
        <v>1143</v>
      </c>
      <c r="L104" s="1285" t="s">
        <v>1144</v>
      </c>
      <c r="M104" s="1285" t="s">
        <v>1144</v>
      </c>
      <c r="N104" s="1285" t="s">
        <v>1144</v>
      </c>
      <c r="O104" s="1285" t="s">
        <v>1144</v>
      </c>
      <c r="P104" s="1328" t="s">
        <v>1144</v>
      </c>
    </row>
    <row r="105" spans="1:16" s="1358" customFormat="1" ht="14.25" customHeight="1" thickBot="1">
      <c r="A105" s="1350" t="s">
        <v>1078</v>
      </c>
      <c r="B105" s="1351"/>
      <c r="C105" s="1352"/>
      <c r="D105" s="1353">
        <v>4.8</v>
      </c>
      <c r="E105" s="1353">
        <v>4</v>
      </c>
      <c r="F105" s="1353">
        <v>4.5</v>
      </c>
      <c r="G105" s="1354"/>
      <c r="H105" s="1354"/>
      <c r="I105" s="1355"/>
      <c r="J105" s="1356">
        <v>8</v>
      </c>
      <c r="K105" s="1355"/>
      <c r="L105" s="1355"/>
      <c r="M105" s="1355"/>
      <c r="N105" s="1353">
        <v>6.4</v>
      </c>
      <c r="O105" s="1353"/>
      <c r="P105" s="1357"/>
    </row>
    <row r="106" spans="1:16" ht="15.75" customHeight="1" hidden="1">
      <c r="A106" s="106" t="s">
        <v>1092</v>
      </c>
      <c r="B106" s="20"/>
      <c r="C106" s="20"/>
      <c r="D106" s="836"/>
      <c r="E106" s="836"/>
      <c r="F106" s="18"/>
      <c r="G106" s="18"/>
      <c r="H106" s="18"/>
      <c r="I106" s="836"/>
      <c r="J106" s="18"/>
      <c r="K106" s="836"/>
      <c r="L106" s="836"/>
      <c r="M106" s="443"/>
      <c r="N106" s="443"/>
      <c r="O106" s="443"/>
      <c r="P106" s="443"/>
    </row>
    <row r="107" spans="1:16" ht="12.75">
      <c r="A107" s="106" t="s">
        <v>1093</v>
      </c>
      <c r="B107" s="20"/>
      <c r="C107" s="20"/>
      <c r="D107" s="836"/>
      <c r="E107" s="836"/>
      <c r="F107" s="18"/>
      <c r="G107" s="18"/>
      <c r="H107" s="18"/>
      <c r="I107" s="836"/>
      <c r="J107" s="18"/>
      <c r="K107" s="836"/>
      <c r="L107" s="836"/>
      <c r="M107" s="443"/>
      <c r="N107" s="443"/>
      <c r="O107" s="443"/>
      <c r="P107" s="443"/>
    </row>
    <row r="108" spans="1:16" ht="12.75">
      <c r="A108" s="901" t="s">
        <v>1145</v>
      </c>
      <c r="B108" s="20"/>
      <c r="C108" s="20"/>
      <c r="D108" s="836"/>
      <c r="E108" s="836"/>
      <c r="F108" s="18"/>
      <c r="G108" s="18"/>
      <c r="H108" s="18"/>
      <c r="I108" s="836"/>
      <c r="J108" s="18"/>
      <c r="K108" s="836"/>
      <c r="L108" s="836"/>
      <c r="M108" s="443"/>
      <c r="N108" s="443"/>
      <c r="O108" s="443"/>
      <c r="P108" s="443"/>
    </row>
    <row r="109" spans="1:3" ht="12.75">
      <c r="A109" s="19"/>
      <c r="B109" s="1323"/>
      <c r="C109" s="1323"/>
    </row>
    <row r="110" spans="2:3" ht="12.75">
      <c r="B110" s="1323"/>
      <c r="C110" s="1323"/>
    </row>
    <row r="111" spans="2:3" ht="12.75">
      <c r="B111" s="1323"/>
      <c r="C111" s="1323"/>
    </row>
    <row r="112" spans="2:3" ht="12.75">
      <c r="B112" s="1323"/>
      <c r="C112" s="1323"/>
    </row>
    <row r="113" spans="2:3" ht="12.75">
      <c r="B113" s="1323"/>
      <c r="C113" s="1323"/>
    </row>
    <row r="114" spans="2:3" ht="12.75">
      <c r="B114" s="1323"/>
      <c r="C114" s="1323"/>
    </row>
    <row r="115" spans="2:3" ht="12.75">
      <c r="B115" s="1323"/>
      <c r="C115" s="1323"/>
    </row>
    <row r="116" spans="2:3" ht="12.75">
      <c r="B116" s="1323"/>
      <c r="C116" s="1323"/>
    </row>
    <row r="117" spans="2:3" ht="12.75">
      <c r="B117" s="1323"/>
      <c r="C117" s="1323"/>
    </row>
    <row r="118" spans="2:3" ht="12.75">
      <c r="B118" s="1323"/>
      <c r="C118" s="1323"/>
    </row>
    <row r="119" spans="2:3" ht="12.75">
      <c r="B119" s="1323"/>
      <c r="C119" s="1323"/>
    </row>
    <row r="120" spans="2:3" ht="12.75">
      <c r="B120" s="1323"/>
      <c r="C120" s="1323"/>
    </row>
    <row r="121" spans="2:3" ht="12.75">
      <c r="B121" s="1323"/>
      <c r="C121" s="1323"/>
    </row>
    <row r="122" spans="2:3" ht="12.75">
      <c r="B122" s="1323"/>
      <c r="C122" s="1323"/>
    </row>
    <row r="123" spans="2:3" ht="12.75">
      <c r="B123" s="1323"/>
      <c r="C123" s="1323"/>
    </row>
    <row r="124" spans="2:3" ht="12.75">
      <c r="B124" s="1323"/>
      <c r="C124" s="1323"/>
    </row>
    <row r="125" spans="2:3" ht="12.75">
      <c r="B125" s="1323"/>
      <c r="C125" s="1323"/>
    </row>
    <row r="126" spans="2:3" ht="12.75">
      <c r="B126" s="1323"/>
      <c r="C126" s="1323"/>
    </row>
    <row r="127" spans="2:3" ht="12.75">
      <c r="B127" s="1323"/>
      <c r="C127" s="1323"/>
    </row>
    <row r="128" spans="2:3" ht="12.75">
      <c r="B128" s="1323"/>
      <c r="C128" s="1323"/>
    </row>
    <row r="129" spans="2:3" ht="12.75">
      <c r="B129" s="1323"/>
      <c r="C129" s="1323"/>
    </row>
    <row r="130" spans="2:3" ht="12.75">
      <c r="B130" s="1323"/>
      <c r="C130" s="1323"/>
    </row>
    <row r="131" spans="2:3" ht="12.75">
      <c r="B131" s="1323"/>
      <c r="C131" s="1323"/>
    </row>
    <row r="132" spans="2:3" ht="12.75">
      <c r="B132" s="1323"/>
      <c r="C132" s="1323"/>
    </row>
  </sheetData>
  <sheetProtection/>
  <mergeCells count="12">
    <mergeCell ref="A9:C9"/>
    <mergeCell ref="A66:P66"/>
    <mergeCell ref="A67:P67"/>
    <mergeCell ref="A68:P68"/>
    <mergeCell ref="A70:C70"/>
    <mergeCell ref="A71:C71"/>
    <mergeCell ref="A1:I1"/>
    <mergeCell ref="A2:I2"/>
    <mergeCell ref="A3:I3"/>
    <mergeCell ref="A5:I5"/>
    <mergeCell ref="A6:I6"/>
    <mergeCell ref="A8:C8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A1" sqref="A1:O1"/>
    </sheetView>
  </sheetViews>
  <sheetFormatPr defaultColWidth="9.421875" defaultRowHeight="12.75"/>
  <cols>
    <col min="1" max="1" width="13.140625" style="1362" hidden="1" customWidth="1"/>
    <col min="2" max="2" width="8.00390625" style="1362" customWidth="1"/>
    <col min="3" max="14" width="6.28125" style="1359" customWidth="1"/>
    <col min="15" max="15" width="7.421875" style="1362" bestFit="1" customWidth="1"/>
    <col min="16" max="16384" width="9.421875" style="1359" customWidth="1"/>
  </cols>
  <sheetData>
    <row r="1" spans="1:15" ht="12.75">
      <c r="A1" s="1564" t="s">
        <v>417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</row>
    <row r="2" spans="1:15" ht="18.75">
      <c r="A2" s="1587" t="s">
        <v>1146</v>
      </c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</row>
    <row r="3" spans="1:15" ht="12.75" hidden="1">
      <c r="A3" s="150"/>
      <c r="B3" s="150"/>
      <c r="C3" s="1223"/>
      <c r="D3" s="1360"/>
      <c r="E3" s="1360"/>
      <c r="F3" s="1360"/>
      <c r="G3" s="1223"/>
      <c r="H3" s="1223"/>
      <c r="I3" s="1223"/>
      <c r="J3" s="1223"/>
      <c r="K3" s="1223"/>
      <c r="L3" s="1223"/>
      <c r="M3" s="1223"/>
      <c r="N3" s="1223"/>
      <c r="O3" s="150"/>
    </row>
    <row r="4" spans="1:15" ht="13.5" thickBot="1">
      <c r="A4" s="150"/>
      <c r="B4" s="150"/>
      <c r="C4" s="1223"/>
      <c r="D4" s="1223"/>
      <c r="E4" s="1223"/>
      <c r="F4" s="1223"/>
      <c r="G4" s="1223"/>
      <c r="H4" s="1223"/>
      <c r="I4" s="1223"/>
      <c r="J4" s="1223"/>
      <c r="K4" s="1223"/>
      <c r="L4" s="1360"/>
      <c r="M4" s="1223"/>
      <c r="N4" s="1223"/>
      <c r="O4" s="1361" t="s">
        <v>1147</v>
      </c>
    </row>
    <row r="5" spans="1:15" s="1362" customFormat="1" ht="12.75">
      <c r="A5" s="1601" t="s">
        <v>1148</v>
      </c>
      <c r="B5" s="1482"/>
      <c r="C5" s="1603" t="s">
        <v>444</v>
      </c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4"/>
      <c r="O5" s="1483" t="s">
        <v>889</v>
      </c>
    </row>
    <row r="6" spans="1:15" s="1362" customFormat="1" ht="12.75">
      <c r="A6" s="1602"/>
      <c r="B6" s="1484" t="s">
        <v>1148</v>
      </c>
      <c r="C6" s="1487" t="s">
        <v>5</v>
      </c>
      <c r="D6" s="1486" t="s">
        <v>348</v>
      </c>
      <c r="E6" s="1486" t="s">
        <v>349</v>
      </c>
      <c r="F6" s="1486" t="s">
        <v>350</v>
      </c>
      <c r="G6" s="1486" t="s">
        <v>351</v>
      </c>
      <c r="H6" s="1486" t="s">
        <v>352</v>
      </c>
      <c r="I6" s="1486" t="s">
        <v>353</v>
      </c>
      <c r="J6" s="1486" t="s">
        <v>354</v>
      </c>
      <c r="K6" s="1486" t="s">
        <v>355</v>
      </c>
      <c r="L6" s="1486" t="s">
        <v>356</v>
      </c>
      <c r="M6" s="1486" t="s">
        <v>451</v>
      </c>
      <c r="N6" s="263" t="s">
        <v>452</v>
      </c>
      <c r="O6" s="264" t="s">
        <v>210</v>
      </c>
    </row>
    <row r="7" spans="1:15" ht="15" customHeight="1">
      <c r="A7" s="1363" t="s">
        <v>1149</v>
      </c>
      <c r="B7" s="1364" t="s">
        <v>1150</v>
      </c>
      <c r="C7" s="1365">
        <v>8.43</v>
      </c>
      <c r="D7" s="1365">
        <v>8.78</v>
      </c>
      <c r="E7" s="1365">
        <v>8.84</v>
      </c>
      <c r="F7" s="1365">
        <v>8.7</v>
      </c>
      <c r="G7" s="1365">
        <v>8.82</v>
      </c>
      <c r="H7" s="1365">
        <v>8.93</v>
      </c>
      <c r="I7" s="1365">
        <v>9.33</v>
      </c>
      <c r="J7" s="1365">
        <v>9.56</v>
      </c>
      <c r="K7" s="1365">
        <v>9.6</v>
      </c>
      <c r="L7" s="1365">
        <v>9.64</v>
      </c>
      <c r="M7" s="1365">
        <v>9.59</v>
      </c>
      <c r="N7" s="1365">
        <v>9.64</v>
      </c>
      <c r="O7" s="1488">
        <v>9.24</v>
      </c>
    </row>
    <row r="8" spans="1:15" ht="15" customHeight="1">
      <c r="A8" s="1363" t="s">
        <v>1151</v>
      </c>
      <c r="B8" s="1364" t="s">
        <v>1152</v>
      </c>
      <c r="C8" s="1365">
        <v>10.17</v>
      </c>
      <c r="D8" s="1365">
        <v>10.45</v>
      </c>
      <c r="E8" s="1365">
        <v>12.17</v>
      </c>
      <c r="F8" s="1365">
        <v>11.68</v>
      </c>
      <c r="G8" s="1365">
        <v>12.03</v>
      </c>
      <c r="H8" s="1365">
        <v>12.36</v>
      </c>
      <c r="I8" s="1365">
        <v>12.57</v>
      </c>
      <c r="J8" s="1365">
        <v>12.43</v>
      </c>
      <c r="K8" s="1365">
        <v>11.3</v>
      </c>
      <c r="L8" s="1365">
        <v>9.56</v>
      </c>
      <c r="M8" s="1365">
        <v>11.28</v>
      </c>
      <c r="N8" s="1365">
        <v>11.92</v>
      </c>
      <c r="O8" s="1489">
        <v>11.34</v>
      </c>
    </row>
    <row r="9" spans="1:15" ht="15" customHeight="1">
      <c r="A9" s="1363" t="s">
        <v>1153</v>
      </c>
      <c r="B9" s="1364" t="s">
        <v>1154</v>
      </c>
      <c r="C9" s="1365">
        <v>8.49</v>
      </c>
      <c r="D9" s="1365">
        <v>5.94</v>
      </c>
      <c r="E9" s="1365">
        <v>7.24</v>
      </c>
      <c r="F9" s="1365">
        <v>8.74</v>
      </c>
      <c r="G9" s="1365">
        <v>6.05</v>
      </c>
      <c r="H9" s="1365">
        <v>3.93</v>
      </c>
      <c r="I9" s="1365">
        <v>7.57</v>
      </c>
      <c r="J9" s="1365">
        <v>7.56</v>
      </c>
      <c r="K9" s="1365">
        <v>6.38</v>
      </c>
      <c r="L9" s="1365">
        <v>4.93</v>
      </c>
      <c r="M9" s="1365">
        <v>5.31</v>
      </c>
      <c r="N9" s="1365">
        <v>6.01</v>
      </c>
      <c r="O9" s="1489">
        <v>6.5</v>
      </c>
    </row>
    <row r="10" spans="1:15" ht="15" customHeight="1">
      <c r="A10" s="1363" t="s">
        <v>1155</v>
      </c>
      <c r="B10" s="1364" t="s">
        <v>1156</v>
      </c>
      <c r="C10" s="1365">
        <v>6.36</v>
      </c>
      <c r="D10" s="1365">
        <v>6.26</v>
      </c>
      <c r="E10" s="1365">
        <v>6.54</v>
      </c>
      <c r="F10" s="1365">
        <v>7.02</v>
      </c>
      <c r="G10" s="1365">
        <v>6.91</v>
      </c>
      <c r="H10" s="1365">
        <v>6.99</v>
      </c>
      <c r="I10" s="1365">
        <v>7.38</v>
      </c>
      <c r="J10" s="1365">
        <v>7.97</v>
      </c>
      <c r="K10" s="1365">
        <v>8.12</v>
      </c>
      <c r="L10" s="1365">
        <v>7.94</v>
      </c>
      <c r="M10" s="1365">
        <v>7.89</v>
      </c>
      <c r="N10" s="1365">
        <v>8.33</v>
      </c>
      <c r="O10" s="1489">
        <v>7.35</v>
      </c>
    </row>
    <row r="11" spans="1:15" ht="15" customHeight="1">
      <c r="A11" s="1363" t="s">
        <v>1157</v>
      </c>
      <c r="B11" s="1364" t="s">
        <v>1158</v>
      </c>
      <c r="C11" s="1365">
        <v>8.34</v>
      </c>
      <c r="D11" s="1365">
        <v>8.61</v>
      </c>
      <c r="E11" s="1365">
        <v>8.78</v>
      </c>
      <c r="F11" s="1365">
        <v>9.14</v>
      </c>
      <c r="G11" s="1365">
        <v>9.69</v>
      </c>
      <c r="H11" s="1365">
        <v>11.83</v>
      </c>
      <c r="I11" s="1365">
        <v>12.68</v>
      </c>
      <c r="J11" s="1365">
        <v>12.21</v>
      </c>
      <c r="K11" s="1365">
        <v>10.93</v>
      </c>
      <c r="L11" s="1365">
        <v>12.7</v>
      </c>
      <c r="M11" s="1365">
        <v>12.88</v>
      </c>
      <c r="N11" s="1365">
        <v>12.66</v>
      </c>
      <c r="O11" s="1489">
        <v>10.93</v>
      </c>
    </row>
    <row r="12" spans="1:15" ht="15" customHeight="1">
      <c r="A12" s="1363" t="s">
        <v>1159</v>
      </c>
      <c r="B12" s="1364" t="s">
        <v>1160</v>
      </c>
      <c r="C12" s="1365">
        <v>12.180580266567938</v>
      </c>
      <c r="D12" s="1365">
        <v>11.753995135135135</v>
      </c>
      <c r="E12" s="1365">
        <v>11.43</v>
      </c>
      <c r="F12" s="1365">
        <v>11.62647106257875</v>
      </c>
      <c r="G12" s="1365">
        <v>11.507426486486487</v>
      </c>
      <c r="H12" s="1365">
        <v>11.47</v>
      </c>
      <c r="I12" s="1365">
        <v>11.624515713784637</v>
      </c>
      <c r="J12" s="1365">
        <v>10.994226486486486</v>
      </c>
      <c r="K12" s="1365">
        <v>9.76545743647647</v>
      </c>
      <c r="L12" s="1365">
        <v>8.51255915744377</v>
      </c>
      <c r="M12" s="1365">
        <v>6.032429189189189</v>
      </c>
      <c r="N12" s="1365">
        <v>5.6191894558599635</v>
      </c>
      <c r="O12" s="1489">
        <v>10.22055196436712</v>
      </c>
    </row>
    <row r="13" spans="1:15" ht="15" customHeight="1">
      <c r="A13" s="1363" t="s">
        <v>1161</v>
      </c>
      <c r="B13" s="1364" t="s">
        <v>1162</v>
      </c>
      <c r="C13" s="1365">
        <v>4.868429567408652</v>
      </c>
      <c r="D13" s="1365">
        <v>3.3598782967250815</v>
      </c>
      <c r="E13" s="1365">
        <v>3.8128924099661266</v>
      </c>
      <c r="F13" s="1365">
        <v>3.358146871062578</v>
      </c>
      <c r="G13" s="1365">
        <v>2.630800540540541</v>
      </c>
      <c r="H13" s="1365">
        <v>2.7138949166740067</v>
      </c>
      <c r="I13" s="1365">
        <v>3.9024395212095753</v>
      </c>
      <c r="J13" s="1365">
        <v>4.0046837837837845</v>
      </c>
      <c r="K13" s="1365">
        <v>4.168231948270435</v>
      </c>
      <c r="L13" s="1365">
        <v>3.4432686832740216</v>
      </c>
      <c r="M13" s="1365">
        <v>3.2424281081081077</v>
      </c>
      <c r="N13" s="1365">
        <v>2.8717697704892062</v>
      </c>
      <c r="O13" s="1489">
        <v>3.5174291324677225</v>
      </c>
    </row>
    <row r="14" spans="1:15" ht="15" customHeight="1">
      <c r="A14" s="1363" t="s">
        <v>1163</v>
      </c>
      <c r="B14" s="1364" t="s">
        <v>1164</v>
      </c>
      <c r="C14" s="1365">
        <v>1.6129035699286014</v>
      </c>
      <c r="D14" s="1365">
        <v>0.89907419712949</v>
      </c>
      <c r="E14" s="1365">
        <v>0.846207755463706</v>
      </c>
      <c r="F14" s="1365">
        <v>2.879197306069458</v>
      </c>
      <c r="G14" s="1365">
        <v>3.2362716517326144</v>
      </c>
      <c r="H14" s="1365">
        <v>3.288953117353205</v>
      </c>
      <c r="I14" s="1365">
        <v>1.6134097188476224</v>
      </c>
      <c r="J14" s="1365">
        <v>1.2147113333333335</v>
      </c>
      <c r="K14" s="1365">
        <v>2.1575733145895724</v>
      </c>
      <c r="L14" s="1365">
        <v>3.090519992960225</v>
      </c>
      <c r="M14" s="1365">
        <v>3.3535156756756757</v>
      </c>
      <c r="N14" s="1365">
        <v>3.3197895928330032</v>
      </c>
      <c r="O14" s="1489">
        <v>2.3316103563160104</v>
      </c>
    </row>
    <row r="15" spans="1:15" ht="15" customHeight="1">
      <c r="A15" s="1363" t="s">
        <v>1165</v>
      </c>
      <c r="B15" s="1364" t="s">
        <v>1166</v>
      </c>
      <c r="C15" s="1365">
        <v>3.3968185352308224</v>
      </c>
      <c r="D15" s="1365">
        <v>2.895359281579573</v>
      </c>
      <c r="E15" s="1365">
        <v>3.4084731132075468</v>
      </c>
      <c r="F15" s="1365">
        <v>4.093331220329517</v>
      </c>
      <c r="G15" s="1365">
        <v>3.994682751045284</v>
      </c>
      <c r="H15" s="1365">
        <v>4.440908264329805</v>
      </c>
      <c r="I15" s="1365">
        <v>5.164051891704268</v>
      </c>
      <c r="J15" s="1365">
        <v>5.596070322580646</v>
      </c>
      <c r="K15" s="1365">
        <v>5.456351824840063</v>
      </c>
      <c r="L15" s="1365">
        <v>5.726184461067665</v>
      </c>
      <c r="M15" s="1365">
        <v>5.46250458618313</v>
      </c>
      <c r="N15" s="1365">
        <v>5.360435168115558</v>
      </c>
      <c r="O15" s="1489">
        <v>4.662800140488818</v>
      </c>
    </row>
    <row r="16" spans="1:15" ht="15" customHeight="1">
      <c r="A16" s="1363" t="s">
        <v>1167</v>
      </c>
      <c r="B16" s="1364" t="s">
        <v>1168</v>
      </c>
      <c r="C16" s="1365">
        <v>5.425047309961818</v>
      </c>
      <c r="D16" s="1365">
        <v>5.222550591166958</v>
      </c>
      <c r="E16" s="1365">
        <v>4.872020754716981</v>
      </c>
      <c r="F16" s="1365">
        <v>5.242749264705882</v>
      </c>
      <c r="G16" s="1365">
        <v>5.304209852404553</v>
      </c>
      <c r="H16" s="1365">
        <v>5.26434765889847</v>
      </c>
      <c r="I16" s="1365">
        <v>5.170746858729607</v>
      </c>
      <c r="J16" s="1365">
        <v>4.551349535702849</v>
      </c>
      <c r="K16" s="1365">
        <v>3.871767249497724</v>
      </c>
      <c r="L16" s="1365">
        <v>4.674502013189865</v>
      </c>
      <c r="M16" s="1365">
        <v>4.940809824561403</v>
      </c>
      <c r="N16" s="1365">
        <v>4.9510305534645385</v>
      </c>
      <c r="O16" s="1489">
        <v>4.9643167763801666</v>
      </c>
    </row>
    <row r="17" spans="1:15" ht="15" customHeight="1">
      <c r="A17" s="1363" t="s">
        <v>1169</v>
      </c>
      <c r="B17" s="1364" t="s">
        <v>1170</v>
      </c>
      <c r="C17" s="1365">
        <v>4.775216950572465</v>
      </c>
      <c r="D17" s="1365">
        <v>3.77765162028212</v>
      </c>
      <c r="E17" s="1365">
        <v>4.663893382237086</v>
      </c>
      <c r="F17" s="1365">
        <v>4.9555454448777025</v>
      </c>
      <c r="G17" s="1365">
        <v>4.953859860574043</v>
      </c>
      <c r="H17" s="1365">
        <v>4.846119482616302</v>
      </c>
      <c r="I17" s="1365">
        <v>5.187522395978776</v>
      </c>
      <c r="J17" s="1365">
        <v>5.385691068024617</v>
      </c>
      <c r="K17" s="1365">
        <v>5.052342023311288</v>
      </c>
      <c r="L17" s="1365">
        <v>4.859117983803406</v>
      </c>
      <c r="M17" s="1365">
        <v>4.519417635205055</v>
      </c>
      <c r="N17" s="1365">
        <v>3.780621060673431</v>
      </c>
      <c r="O17" s="1489">
        <v>4.708875790310837</v>
      </c>
    </row>
    <row r="18" spans="1:16" ht="15" customHeight="1">
      <c r="A18" s="1363" t="s">
        <v>1171</v>
      </c>
      <c r="B18" s="1364" t="s">
        <v>1017</v>
      </c>
      <c r="C18" s="1365">
        <v>3.41748440269408</v>
      </c>
      <c r="D18" s="1365">
        <v>3.4932778280050107</v>
      </c>
      <c r="E18" s="1365">
        <v>3.5961985600462625</v>
      </c>
      <c r="F18" s="1365">
        <v>4.02602993577213</v>
      </c>
      <c r="G18" s="1365">
        <v>3.7520925058548005</v>
      </c>
      <c r="H18" s="1365">
        <v>4.10236892545691</v>
      </c>
      <c r="I18" s="1365">
        <v>4.0122495923431405</v>
      </c>
      <c r="J18" s="1365">
        <v>3.906800049016938</v>
      </c>
      <c r="K18" s="1365">
        <v>4.055525032860332</v>
      </c>
      <c r="L18" s="1365">
        <v>2.911661630829377</v>
      </c>
      <c r="M18" s="1365">
        <v>1.6678396383639233</v>
      </c>
      <c r="N18" s="1365">
        <v>2.9805422437758247</v>
      </c>
      <c r="O18" s="1489">
        <v>3.4814174393084554</v>
      </c>
      <c r="P18" s="1366"/>
    </row>
    <row r="19" spans="1:15" ht="15" customHeight="1">
      <c r="A19" s="1367" t="s">
        <v>1172</v>
      </c>
      <c r="B19" s="1368" t="s">
        <v>1006</v>
      </c>
      <c r="C19" s="1365">
        <v>4.027662566465792</v>
      </c>
      <c r="D19" s="1365">
        <v>3.6609049773755653</v>
      </c>
      <c r="E19" s="1365">
        <v>3.701351713395639</v>
      </c>
      <c r="F19" s="1365">
        <v>3.676631343283582</v>
      </c>
      <c r="G19" s="1365">
        <v>3.850785333333333</v>
      </c>
      <c r="H19" s="1365">
        <v>3.9490213213213217</v>
      </c>
      <c r="I19" s="1365">
        <v>3.940556451612903</v>
      </c>
      <c r="J19" s="1365">
        <v>3.8080159420289847</v>
      </c>
      <c r="K19" s="1365">
        <v>1.6973710622710623</v>
      </c>
      <c r="L19" s="1365">
        <v>0.7020408450704225</v>
      </c>
      <c r="M19" s="1365">
        <v>0.8240442028985507</v>
      </c>
      <c r="N19" s="1365">
        <v>1.4706548192771083</v>
      </c>
      <c r="O19" s="1489">
        <v>2.929587760230834</v>
      </c>
    </row>
    <row r="20" spans="1:16" ht="15" customHeight="1">
      <c r="A20" s="1363" t="s">
        <v>1173</v>
      </c>
      <c r="B20" s="1364" t="s">
        <v>983</v>
      </c>
      <c r="C20" s="1365">
        <v>0.6176727272727273</v>
      </c>
      <c r="D20" s="1365">
        <v>0.629863076923077</v>
      </c>
      <c r="E20" s="1365">
        <v>1.3400342756183745</v>
      </c>
      <c r="F20" s="1365">
        <v>1.9721844155844157</v>
      </c>
      <c r="G20" s="1365">
        <v>2.401290153846154</v>
      </c>
      <c r="H20" s="1365">
        <v>2.080350530035336</v>
      </c>
      <c r="I20" s="1365">
        <v>2.3784652173913043</v>
      </c>
      <c r="J20" s="1365">
        <v>2.9391873188405797</v>
      </c>
      <c r="K20" s="1365">
        <v>3.109814156626506</v>
      </c>
      <c r="L20" s="1365">
        <v>3.6963909090909097</v>
      </c>
      <c r="M20" s="1365">
        <v>3.8208818461538465</v>
      </c>
      <c r="N20" s="1365">
        <v>3.939815901060071</v>
      </c>
      <c r="O20" s="1489">
        <v>2.4576696244599545</v>
      </c>
      <c r="P20" s="1366"/>
    </row>
    <row r="21" spans="1:15" s="1223" customFormat="1" ht="15" customHeight="1">
      <c r="A21" s="1369" t="s">
        <v>1174</v>
      </c>
      <c r="B21" s="1370" t="s">
        <v>2</v>
      </c>
      <c r="C21" s="1365">
        <v>2.2590185714285718</v>
      </c>
      <c r="D21" s="1365">
        <v>3.3845412060301507</v>
      </c>
      <c r="E21" s="1365">
        <v>3.102005803571429</v>
      </c>
      <c r="F21" s="1365">
        <v>2.687988475836431</v>
      </c>
      <c r="G21" s="1365">
        <v>2.1998130653266332</v>
      </c>
      <c r="H21" s="1365">
        <v>2.4648049469964666</v>
      </c>
      <c r="I21" s="1365">
        <v>2.2032</v>
      </c>
      <c r="J21" s="1365">
        <v>2.651</v>
      </c>
      <c r="K21" s="1365">
        <v>2.8861</v>
      </c>
      <c r="L21" s="1365">
        <v>3.6293</v>
      </c>
      <c r="M21" s="1365">
        <v>3.3082</v>
      </c>
      <c r="N21" s="1365">
        <v>3.2485</v>
      </c>
      <c r="O21" s="1489">
        <v>2.8427</v>
      </c>
    </row>
    <row r="22" spans="1:15" s="1375" customFormat="1" ht="15" customHeight="1">
      <c r="A22" s="1371" t="s">
        <v>1174</v>
      </c>
      <c r="B22" s="1372" t="s">
        <v>3</v>
      </c>
      <c r="C22" s="1373">
        <v>2.9887</v>
      </c>
      <c r="D22" s="1365">
        <v>2.7829</v>
      </c>
      <c r="E22" s="1365">
        <v>2.5369</v>
      </c>
      <c r="F22" s="1365">
        <v>2.1101</v>
      </c>
      <c r="G22" s="1365">
        <v>1.9827</v>
      </c>
      <c r="H22" s="1365">
        <v>2.6703</v>
      </c>
      <c r="I22" s="1365">
        <v>2.5963603174603174</v>
      </c>
      <c r="J22" s="1365">
        <v>2.3605678095238094</v>
      </c>
      <c r="K22" s="1365">
        <v>1.8496</v>
      </c>
      <c r="L22" s="1365">
        <v>2.4269</v>
      </c>
      <c r="M22" s="1365">
        <v>2.1681</v>
      </c>
      <c r="N22" s="1374">
        <v>2.7651367875647668</v>
      </c>
      <c r="O22" s="1490">
        <v>2.4216334168057867</v>
      </c>
    </row>
    <row r="23" spans="1:15" s="1382" customFormat="1" ht="15" customHeight="1" thickBot="1">
      <c r="A23" s="1376" t="s">
        <v>1174</v>
      </c>
      <c r="B23" s="1377" t="s">
        <v>471</v>
      </c>
      <c r="C23" s="1378">
        <v>4.2514</v>
      </c>
      <c r="D23" s="1379">
        <v>2.1419</v>
      </c>
      <c r="E23" s="1380">
        <v>2.3486</v>
      </c>
      <c r="F23" s="1380">
        <v>3.0267</v>
      </c>
      <c r="G23" s="1380">
        <v>3.5927</v>
      </c>
      <c r="H23" s="1380">
        <v>3.8637</v>
      </c>
      <c r="I23" s="1379"/>
      <c r="J23" s="1379"/>
      <c r="K23" s="1379"/>
      <c r="L23" s="1379"/>
      <c r="M23" s="1379"/>
      <c r="N23" s="1381"/>
      <c r="O23" s="1491"/>
    </row>
  </sheetData>
  <sheetProtection/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1">
      <selection activeCell="A1" sqref="A1:O1"/>
    </sheetView>
  </sheetViews>
  <sheetFormatPr defaultColWidth="9.421875" defaultRowHeight="12.75"/>
  <cols>
    <col min="1" max="1" width="9.28125" style="1384" hidden="1" customWidth="1"/>
    <col min="2" max="2" width="7.8515625" style="1384" customWidth="1"/>
    <col min="3" max="13" width="5.28125" style="1383" customWidth="1"/>
    <col min="14" max="14" width="6.28125" style="1383" customWidth="1"/>
    <col min="15" max="15" width="8.00390625" style="1384" customWidth="1"/>
    <col min="16" max="16384" width="9.421875" style="1383" customWidth="1"/>
  </cols>
  <sheetData>
    <row r="1" spans="1:15" ht="12.75">
      <c r="A1" s="1564" t="s">
        <v>418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</row>
    <row r="2" spans="1:15" ht="18.75">
      <c r="A2" s="1587" t="s">
        <v>1175</v>
      </c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</row>
    <row r="3" spans="1:15" ht="12.75" hidden="1">
      <c r="A3" s="150"/>
      <c r="B3" s="150"/>
      <c r="C3" s="1223"/>
      <c r="D3" s="1360"/>
      <c r="E3" s="1360"/>
      <c r="F3" s="1360"/>
      <c r="G3" s="1223"/>
      <c r="H3" s="1223"/>
      <c r="I3" s="1223"/>
      <c r="J3" s="1223"/>
      <c r="K3" s="1223"/>
      <c r="L3" s="1223"/>
      <c r="M3" s="1223"/>
      <c r="N3" s="1223"/>
      <c r="O3" s="150"/>
    </row>
    <row r="4" spans="1:15" ht="13.5" thickBot="1">
      <c r="A4" s="150"/>
      <c r="B4" s="150"/>
      <c r="C4" s="1223"/>
      <c r="D4" s="1223"/>
      <c r="E4" s="1223"/>
      <c r="F4" s="1223"/>
      <c r="G4" s="1223"/>
      <c r="H4" s="1223"/>
      <c r="I4" s="1223"/>
      <c r="J4" s="1223"/>
      <c r="K4" s="1223"/>
      <c r="L4" s="1360"/>
      <c r="M4" s="1223"/>
      <c r="N4" s="1223"/>
      <c r="O4" s="1361" t="s">
        <v>1147</v>
      </c>
    </row>
    <row r="5" spans="1:15" s="1384" customFormat="1" ht="12.75">
      <c r="A5" s="1605" t="s">
        <v>1148</v>
      </c>
      <c r="B5" s="1607" t="s">
        <v>1148</v>
      </c>
      <c r="C5" s="1609" t="s">
        <v>444</v>
      </c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4"/>
      <c r="O5" s="1483" t="s">
        <v>889</v>
      </c>
    </row>
    <row r="6" spans="1:15" s="1384" customFormat="1" ht="12.75">
      <c r="A6" s="1606"/>
      <c r="B6" s="1608"/>
      <c r="C6" s="1485" t="s">
        <v>5</v>
      </c>
      <c r="D6" s="1486" t="s">
        <v>348</v>
      </c>
      <c r="E6" s="1486" t="s">
        <v>349</v>
      </c>
      <c r="F6" s="1486" t="s">
        <v>350</v>
      </c>
      <c r="G6" s="1486" t="s">
        <v>351</v>
      </c>
      <c r="H6" s="1486" t="s">
        <v>352</v>
      </c>
      <c r="I6" s="1486" t="s">
        <v>353</v>
      </c>
      <c r="J6" s="1486" t="s">
        <v>354</v>
      </c>
      <c r="K6" s="1486" t="s">
        <v>355</v>
      </c>
      <c r="L6" s="1486" t="s">
        <v>356</v>
      </c>
      <c r="M6" s="1486" t="s">
        <v>451</v>
      </c>
      <c r="N6" s="263" t="s">
        <v>452</v>
      </c>
      <c r="O6" s="264" t="s">
        <v>210</v>
      </c>
    </row>
    <row r="7" spans="1:15" ht="15.75" customHeight="1">
      <c r="A7" s="1385" t="s">
        <v>1159</v>
      </c>
      <c r="B7" s="1364" t="s">
        <v>1160</v>
      </c>
      <c r="C7" s="1467" t="s">
        <v>849</v>
      </c>
      <c r="D7" s="1468" t="s">
        <v>849</v>
      </c>
      <c r="E7" s="1468" t="s">
        <v>849</v>
      </c>
      <c r="F7" s="1468" t="s">
        <v>849</v>
      </c>
      <c r="G7" s="1468" t="s">
        <v>849</v>
      </c>
      <c r="H7" s="1365">
        <v>11.9631</v>
      </c>
      <c r="I7" s="1468" t="s">
        <v>849</v>
      </c>
      <c r="J7" s="1468" t="s">
        <v>849</v>
      </c>
      <c r="K7" s="1365">
        <v>10.5283</v>
      </c>
      <c r="L7" s="1468" t="s">
        <v>849</v>
      </c>
      <c r="M7" s="1365">
        <v>8.9766</v>
      </c>
      <c r="N7" s="1469" t="s">
        <v>849</v>
      </c>
      <c r="O7" s="1470">
        <v>10.344</v>
      </c>
    </row>
    <row r="8" spans="1:15" ht="15.75" customHeight="1">
      <c r="A8" s="1385" t="s">
        <v>1161</v>
      </c>
      <c r="B8" s="1364" t="s">
        <v>1162</v>
      </c>
      <c r="C8" s="1467" t="s">
        <v>849</v>
      </c>
      <c r="D8" s="1468" t="s">
        <v>849</v>
      </c>
      <c r="E8" s="1468" t="s">
        <v>849</v>
      </c>
      <c r="F8" s="1468" t="s">
        <v>849</v>
      </c>
      <c r="G8" s="1468" t="s">
        <v>849</v>
      </c>
      <c r="H8" s="1365">
        <v>6.3049</v>
      </c>
      <c r="I8" s="1468" t="s">
        <v>849</v>
      </c>
      <c r="J8" s="1468" t="s">
        <v>849</v>
      </c>
      <c r="K8" s="1365">
        <v>7.2517</v>
      </c>
      <c r="L8" s="1468" t="s">
        <v>849</v>
      </c>
      <c r="M8" s="1365">
        <v>6.9928</v>
      </c>
      <c r="N8" s="1469" t="s">
        <v>849</v>
      </c>
      <c r="O8" s="1470">
        <v>6.8624</v>
      </c>
    </row>
    <row r="9" spans="1:15" ht="15.75" customHeight="1">
      <c r="A9" s="1385" t="s">
        <v>1163</v>
      </c>
      <c r="B9" s="1364" t="s">
        <v>1164</v>
      </c>
      <c r="C9" s="1467" t="s">
        <v>849</v>
      </c>
      <c r="D9" s="1468" t="s">
        <v>849</v>
      </c>
      <c r="E9" s="1468" t="s">
        <v>849</v>
      </c>
      <c r="F9" s="1468" t="s">
        <v>849</v>
      </c>
      <c r="G9" s="1468" t="s">
        <v>849</v>
      </c>
      <c r="H9" s="1468" t="s">
        <v>849</v>
      </c>
      <c r="I9" s="1468" t="s">
        <v>849</v>
      </c>
      <c r="J9" s="1468" t="s">
        <v>849</v>
      </c>
      <c r="K9" s="1365">
        <v>4.9129</v>
      </c>
      <c r="L9" s="1365">
        <v>5.424</v>
      </c>
      <c r="M9" s="1365">
        <v>5.3116</v>
      </c>
      <c r="N9" s="1469" t="s">
        <v>849</v>
      </c>
      <c r="O9" s="1470">
        <v>5.1282</v>
      </c>
    </row>
    <row r="10" spans="1:15" ht="15.75" customHeight="1">
      <c r="A10" s="1385" t="s">
        <v>1165</v>
      </c>
      <c r="B10" s="1364" t="s">
        <v>1166</v>
      </c>
      <c r="C10" s="1467" t="s">
        <v>849</v>
      </c>
      <c r="D10" s="1468" t="s">
        <v>849</v>
      </c>
      <c r="E10" s="1468" t="s">
        <v>849</v>
      </c>
      <c r="F10" s="1468" t="s">
        <v>849</v>
      </c>
      <c r="G10" s="1365">
        <v>5.6721</v>
      </c>
      <c r="H10" s="1365">
        <v>5.5712</v>
      </c>
      <c r="I10" s="1365">
        <v>6.0824</v>
      </c>
      <c r="J10" s="1365">
        <v>7.2849</v>
      </c>
      <c r="K10" s="1365">
        <v>6.142</v>
      </c>
      <c r="L10" s="1468" t="s">
        <v>849</v>
      </c>
      <c r="M10" s="1468" t="s">
        <v>849</v>
      </c>
      <c r="N10" s="1469" t="s">
        <v>849</v>
      </c>
      <c r="O10" s="1470">
        <v>6.1565</v>
      </c>
    </row>
    <row r="11" spans="1:15" ht="15.75" customHeight="1">
      <c r="A11" s="1385" t="s">
        <v>1167</v>
      </c>
      <c r="B11" s="1364" t="s">
        <v>1168</v>
      </c>
      <c r="C11" s="1467" t="s">
        <v>849</v>
      </c>
      <c r="D11" s="1468" t="s">
        <v>849</v>
      </c>
      <c r="E11" s="1468" t="s">
        <v>849</v>
      </c>
      <c r="F11" s="1468" t="s">
        <v>849</v>
      </c>
      <c r="G11" s="1365">
        <v>5.731</v>
      </c>
      <c r="H11" s="1365">
        <v>5.4412</v>
      </c>
      <c r="I11" s="1365">
        <v>5.4568</v>
      </c>
      <c r="J11" s="1365">
        <v>5.113</v>
      </c>
      <c r="K11" s="1365">
        <v>4.921</v>
      </c>
      <c r="L11" s="1365">
        <v>5.2675</v>
      </c>
      <c r="M11" s="1365">
        <v>5.5204</v>
      </c>
      <c r="N11" s="1471">
        <v>5.6215</v>
      </c>
      <c r="O11" s="1470">
        <v>5.2623</v>
      </c>
    </row>
    <row r="12" spans="1:15" ht="15.75" customHeight="1">
      <c r="A12" s="1385" t="s">
        <v>1169</v>
      </c>
      <c r="B12" s="1364" t="s">
        <v>1170</v>
      </c>
      <c r="C12" s="1467" t="s">
        <v>849</v>
      </c>
      <c r="D12" s="1468" t="s">
        <v>849</v>
      </c>
      <c r="E12" s="1468" t="s">
        <v>849</v>
      </c>
      <c r="F12" s="1468" t="s">
        <v>849</v>
      </c>
      <c r="G12" s="1365">
        <v>5.5134</v>
      </c>
      <c r="H12" s="1365">
        <v>5.1547</v>
      </c>
      <c r="I12" s="1365">
        <v>5.6571</v>
      </c>
      <c r="J12" s="1365">
        <v>5.5606</v>
      </c>
      <c r="K12" s="1365">
        <v>5.1416</v>
      </c>
      <c r="L12" s="1365">
        <v>5.04</v>
      </c>
      <c r="M12" s="1365">
        <v>4.9911</v>
      </c>
      <c r="N12" s="1471">
        <v>4.4332</v>
      </c>
      <c r="O12" s="1470">
        <v>5.2011</v>
      </c>
    </row>
    <row r="13" spans="1:15" ht="15.75" customHeight="1">
      <c r="A13" s="1385" t="s">
        <v>1171</v>
      </c>
      <c r="B13" s="1364" t="s">
        <v>1017</v>
      </c>
      <c r="C13" s="1467" t="s">
        <v>849</v>
      </c>
      <c r="D13" s="1468" t="s">
        <v>849</v>
      </c>
      <c r="E13" s="1468" t="s">
        <v>849</v>
      </c>
      <c r="F13" s="1468" t="s">
        <v>849</v>
      </c>
      <c r="G13" s="1365">
        <v>4.0799</v>
      </c>
      <c r="H13" s="1365">
        <v>4.4582</v>
      </c>
      <c r="I13" s="1365">
        <v>4.2217</v>
      </c>
      <c r="J13" s="1365">
        <v>4.940833333333333</v>
      </c>
      <c r="K13" s="1365">
        <v>5.125140609689712</v>
      </c>
      <c r="L13" s="1365">
        <v>4.6283</v>
      </c>
      <c r="M13" s="1365">
        <v>3.313868815443266</v>
      </c>
      <c r="N13" s="1471">
        <v>4.928079080914116</v>
      </c>
      <c r="O13" s="1470">
        <v>4.7107238804707094</v>
      </c>
    </row>
    <row r="14" spans="1:15" ht="15.75" customHeight="1">
      <c r="A14" s="1385" t="s">
        <v>1172</v>
      </c>
      <c r="B14" s="1368" t="s">
        <v>1006</v>
      </c>
      <c r="C14" s="1373">
        <v>5.313810591133005</v>
      </c>
      <c r="D14" s="1365">
        <v>5.181625</v>
      </c>
      <c r="E14" s="1365">
        <v>5.297252284263959</v>
      </c>
      <c r="F14" s="1365">
        <v>5.152060401853295</v>
      </c>
      <c r="G14" s="1365">
        <v>5.120841242937853</v>
      </c>
      <c r="H14" s="1365">
        <v>4.954478199052133</v>
      </c>
      <c r="I14" s="1365">
        <v>4.7035</v>
      </c>
      <c r="J14" s="1365">
        <v>4.042</v>
      </c>
      <c r="K14" s="1365">
        <v>3.018677865612648</v>
      </c>
      <c r="L14" s="1365">
        <v>2.652016149068323</v>
      </c>
      <c r="M14" s="1365">
        <v>2.5699083938892775</v>
      </c>
      <c r="N14" s="1471">
        <v>3.8123749843660346</v>
      </c>
      <c r="O14" s="1470">
        <v>4.1462783631415165</v>
      </c>
    </row>
    <row r="15" spans="1:15" ht="15.75" customHeight="1">
      <c r="A15" s="1385" t="s">
        <v>1173</v>
      </c>
      <c r="B15" s="1364" t="s">
        <v>983</v>
      </c>
      <c r="C15" s="1467" t="s">
        <v>849</v>
      </c>
      <c r="D15" s="1468" t="s">
        <v>849</v>
      </c>
      <c r="E15" s="1365">
        <v>3.5281</v>
      </c>
      <c r="F15" s="1365" t="s">
        <v>849</v>
      </c>
      <c r="G15" s="1365">
        <v>3.0617128712871287</v>
      </c>
      <c r="H15" s="1365">
        <v>2.494175</v>
      </c>
      <c r="I15" s="1365">
        <v>2.7779</v>
      </c>
      <c r="J15" s="1365">
        <v>3.536573184786784</v>
      </c>
      <c r="K15" s="1365">
        <v>3.9791776119402984</v>
      </c>
      <c r="L15" s="1365">
        <v>4.841109933774834</v>
      </c>
      <c r="M15" s="1365">
        <v>4.865694115697157</v>
      </c>
      <c r="N15" s="1471">
        <v>4.78535242830253</v>
      </c>
      <c r="O15" s="1470">
        <v>4.32219165363855</v>
      </c>
    </row>
    <row r="16" spans="1:15" ht="15.75" customHeight="1">
      <c r="A16" s="1386" t="s">
        <v>1174</v>
      </c>
      <c r="B16" s="1370" t="s">
        <v>2</v>
      </c>
      <c r="C16" s="1472" t="s">
        <v>849</v>
      </c>
      <c r="D16" s="1473" t="s">
        <v>849</v>
      </c>
      <c r="E16" s="1396">
        <v>3.8745670329670325</v>
      </c>
      <c r="F16" s="1396">
        <v>3.9333</v>
      </c>
      <c r="G16" s="1396">
        <v>3.0897297029702973</v>
      </c>
      <c r="H16" s="1396">
        <v>3.4186746835443036</v>
      </c>
      <c r="I16" s="1396">
        <v>3.5002</v>
      </c>
      <c r="J16" s="1396">
        <v>3.7999</v>
      </c>
      <c r="K16" s="1396">
        <v>4.3114</v>
      </c>
      <c r="L16" s="1396">
        <v>4.2023</v>
      </c>
      <c r="M16" s="1396">
        <v>3.7381</v>
      </c>
      <c r="N16" s="1474">
        <v>4.04</v>
      </c>
      <c r="O16" s="1475">
        <v>3.9504</v>
      </c>
    </row>
    <row r="17" spans="1:15" s="1387" customFormat="1" ht="15.75" customHeight="1">
      <c r="A17" s="1386" t="s">
        <v>1174</v>
      </c>
      <c r="B17" s="1370" t="s">
        <v>3</v>
      </c>
      <c r="C17" s="1472" t="s">
        <v>849</v>
      </c>
      <c r="D17" s="1473" t="s">
        <v>849</v>
      </c>
      <c r="E17" s="1396">
        <v>3.7822</v>
      </c>
      <c r="F17" s="1396">
        <v>3.3252</v>
      </c>
      <c r="G17" s="1396">
        <v>3.0398</v>
      </c>
      <c r="H17" s="1396">
        <v>3.1393</v>
      </c>
      <c r="I17" s="1398">
        <v>3.2068</v>
      </c>
      <c r="J17" s="1398">
        <v>3.0105</v>
      </c>
      <c r="K17" s="1396">
        <v>3.0861</v>
      </c>
      <c r="L17" s="1396">
        <v>3.546</v>
      </c>
      <c r="M17" s="1398">
        <v>3.187</v>
      </c>
      <c r="N17" s="1474">
        <v>3.9996456840042054</v>
      </c>
      <c r="O17" s="1475">
        <v>3.504522439769843</v>
      </c>
    </row>
    <row r="18" spans="1:15" s="1387" customFormat="1" ht="15.75" customHeight="1" thickBot="1">
      <c r="A18" s="1388" t="s">
        <v>1174</v>
      </c>
      <c r="B18" s="1389" t="s">
        <v>471</v>
      </c>
      <c r="C18" s="1476" t="s">
        <v>849</v>
      </c>
      <c r="D18" s="1477">
        <v>3.0449</v>
      </c>
      <c r="E18" s="1478">
        <v>3.0448</v>
      </c>
      <c r="F18" s="1479">
        <v>3.2809</v>
      </c>
      <c r="G18" s="1479">
        <v>3.3989</v>
      </c>
      <c r="H18" s="1479">
        <v>4.6724</v>
      </c>
      <c r="I18" s="1479"/>
      <c r="J18" s="1479"/>
      <c r="K18" s="1478"/>
      <c r="L18" s="1478"/>
      <c r="M18" s="1479"/>
      <c r="N18" s="1480"/>
      <c r="O18" s="1481"/>
    </row>
    <row r="19" spans="3:15" ht="12">
      <c r="C19" s="1390"/>
      <c r="D19" s="1390"/>
      <c r="E19" s="1390"/>
      <c r="F19" s="1390"/>
      <c r="G19" s="1390"/>
      <c r="H19" s="1390"/>
      <c r="I19" s="1390"/>
      <c r="J19" s="1390"/>
      <c r="K19" s="1390"/>
      <c r="L19" s="1390"/>
      <c r="M19" s="1390"/>
      <c r="N19" s="1390"/>
      <c r="O19" s="1391"/>
    </row>
    <row r="20" spans="3:15" ht="12"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2"/>
      <c r="N20" s="1390"/>
      <c r="O20" s="1391"/>
    </row>
    <row r="21" spans="3:15" ht="12"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2"/>
      <c r="N21" s="1390"/>
      <c r="O21" s="1391"/>
    </row>
    <row r="22" spans="3:15" ht="12"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2"/>
      <c r="N22" s="1390"/>
      <c r="O22" s="1391"/>
    </row>
    <row r="23" spans="3:15" ht="12"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3"/>
      <c r="N23" s="1390"/>
      <c r="O23" s="1391"/>
    </row>
    <row r="24" spans="3:15" ht="12">
      <c r="C24" s="1390"/>
      <c r="D24" s="1390"/>
      <c r="E24" s="1390"/>
      <c r="F24" s="1390"/>
      <c r="G24" s="1390"/>
      <c r="H24" s="1390"/>
      <c r="I24" s="1390"/>
      <c r="J24" s="1390"/>
      <c r="K24" s="1390"/>
      <c r="L24" s="1390"/>
      <c r="M24" s="1390"/>
      <c r="N24" s="1390"/>
      <c r="O24" s="1391"/>
    </row>
    <row r="25" spans="3:15" ht="12">
      <c r="C25" s="1390"/>
      <c r="D25" s="1390"/>
      <c r="E25" s="1390"/>
      <c r="F25" s="1390"/>
      <c r="G25" s="1390"/>
      <c r="H25" s="1390"/>
      <c r="I25" s="1390"/>
      <c r="J25" s="1390"/>
      <c r="K25" s="1390"/>
      <c r="L25" s="1390"/>
      <c r="M25" s="1390"/>
      <c r="N25" s="1390"/>
      <c r="O25" s="1391"/>
    </row>
    <row r="26" spans="3:15" ht="12">
      <c r="C26" s="1390"/>
      <c r="D26" s="1390"/>
      <c r="E26" s="1390"/>
      <c r="F26" s="1390"/>
      <c r="G26" s="1390"/>
      <c r="H26" s="1390"/>
      <c r="I26" s="1390"/>
      <c r="J26" s="1390"/>
      <c r="K26" s="1390"/>
      <c r="L26" s="1390"/>
      <c r="M26" s="1390"/>
      <c r="N26" s="1390"/>
      <c r="O26" s="1391"/>
    </row>
    <row r="27" spans="3:15" ht="12"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1390"/>
      <c r="O27" s="1391"/>
    </row>
    <row r="28" spans="3:15" ht="12">
      <c r="C28" s="1390"/>
      <c r="D28" s="1390"/>
      <c r="E28" s="1390"/>
      <c r="F28" s="1390"/>
      <c r="G28" s="1390"/>
      <c r="H28" s="1390"/>
      <c r="I28" s="1390"/>
      <c r="J28" s="1390"/>
      <c r="K28" s="1390"/>
      <c r="L28" s="1390"/>
      <c r="M28" s="1390"/>
      <c r="N28" s="1390"/>
      <c r="O28" s="1391"/>
    </row>
  </sheetData>
  <sheetProtection/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zoomScalePageLayoutView="0" workbookViewId="0" topLeftCell="A1">
      <selection activeCell="B2" sqref="B2:G2"/>
    </sheetView>
  </sheetViews>
  <sheetFormatPr defaultColWidth="11.00390625" defaultRowHeight="12.75"/>
  <cols>
    <col min="1" max="1" width="5.00390625" style="1348" customWidth="1"/>
    <col min="2" max="2" width="15.8515625" style="1348" customWidth="1"/>
    <col min="3" max="6" width="7.8515625" style="1348" customWidth="1"/>
    <col min="7" max="8" width="7.8515625" style="1413" customWidth="1"/>
    <col min="9" max="9" width="8.140625" style="1413" customWidth="1"/>
    <col min="10" max="16384" width="11.00390625" style="1348" customWidth="1"/>
  </cols>
  <sheetData>
    <row r="1" spans="2:8" ht="12.75">
      <c r="B1" s="1564" t="s">
        <v>419</v>
      </c>
      <c r="C1" s="1564"/>
      <c r="D1" s="1564"/>
      <c r="E1" s="1564"/>
      <c r="F1" s="1564"/>
      <c r="G1" s="1564"/>
      <c r="H1" s="150"/>
    </row>
    <row r="2" spans="2:8" ht="18.75">
      <c r="B2" s="1610" t="s">
        <v>1176</v>
      </c>
      <c r="C2" s="1610"/>
      <c r="D2" s="1610"/>
      <c r="E2" s="1610"/>
      <c r="F2" s="1610"/>
      <c r="G2" s="1610"/>
      <c r="H2" s="1394"/>
    </row>
    <row r="3" spans="2:8" ht="18.75">
      <c r="B3" s="1610" t="s">
        <v>1177</v>
      </c>
      <c r="C3" s="1610"/>
      <c r="D3" s="1610"/>
      <c r="E3" s="1610"/>
      <c r="F3" s="1610"/>
      <c r="G3" s="1610"/>
      <c r="H3" s="1394"/>
    </row>
    <row r="4" spans="2:7" ht="13.5" thickBot="1">
      <c r="B4" s="1223"/>
      <c r="C4" s="265"/>
      <c r="D4" s="265"/>
      <c r="E4" s="265"/>
      <c r="G4" s="1361" t="s">
        <v>1147</v>
      </c>
    </row>
    <row r="5" spans="2:9" ht="12.75">
      <c r="B5" s="1460" t="s">
        <v>1178</v>
      </c>
      <c r="C5" s="1461" t="s">
        <v>1006</v>
      </c>
      <c r="D5" s="1461" t="s">
        <v>983</v>
      </c>
      <c r="E5" s="1462" t="s">
        <v>2</v>
      </c>
      <c r="F5" s="1462" t="s">
        <v>3</v>
      </c>
      <c r="G5" s="1463" t="s">
        <v>471</v>
      </c>
      <c r="I5" s="1348"/>
    </row>
    <row r="6" spans="2:9" ht="15.75" customHeight="1">
      <c r="B6" s="1395" t="s">
        <v>985</v>
      </c>
      <c r="C6" s="1396">
        <v>4.151581108829569</v>
      </c>
      <c r="D6" s="1396">
        <v>1.0163611046646555</v>
      </c>
      <c r="E6" s="1396">
        <v>2.4683254436238493</v>
      </c>
      <c r="F6" s="1396">
        <v>2.0735</v>
      </c>
      <c r="G6" s="1397">
        <v>4.0988</v>
      </c>
      <c r="I6" s="1348"/>
    </row>
    <row r="7" spans="2:9" ht="15.75" customHeight="1">
      <c r="B7" s="1395" t="s">
        <v>986</v>
      </c>
      <c r="C7" s="1396">
        <v>2.6650996015936252</v>
      </c>
      <c r="D7" s="1396">
        <v>0.38693505507026205</v>
      </c>
      <c r="E7" s="1396">
        <v>3.8682395168318435</v>
      </c>
      <c r="F7" s="1396">
        <v>1.8315</v>
      </c>
      <c r="G7" s="1397">
        <v>2.1819</v>
      </c>
      <c r="I7" s="1348"/>
    </row>
    <row r="8" spans="2:9" ht="15.75" customHeight="1">
      <c r="B8" s="1395" t="s">
        <v>987</v>
      </c>
      <c r="C8" s="1396">
        <v>3.597813121272366</v>
      </c>
      <c r="D8" s="1398">
        <v>0.8257719226018938</v>
      </c>
      <c r="E8" s="1396">
        <v>3.1771517899231903</v>
      </c>
      <c r="F8" s="1396">
        <v>2.1114</v>
      </c>
      <c r="G8" s="1397">
        <v>3.3517</v>
      </c>
      <c r="I8" s="1348"/>
    </row>
    <row r="9" spans="2:9" ht="15.75" customHeight="1">
      <c r="B9" s="1395" t="s">
        <v>988</v>
      </c>
      <c r="C9" s="1396">
        <v>4.207682092282675</v>
      </c>
      <c r="D9" s="1396">
        <v>2.2410335689045935</v>
      </c>
      <c r="E9" s="1396">
        <v>2.358943324653615</v>
      </c>
      <c r="F9" s="1396">
        <v>1.2029</v>
      </c>
      <c r="G9" s="1399">
        <v>3.7336</v>
      </c>
      <c r="I9" s="1348"/>
    </row>
    <row r="10" spans="2:9" ht="15.75" customHeight="1">
      <c r="B10" s="1395" t="s">
        <v>989</v>
      </c>
      <c r="C10" s="1396">
        <v>4.629822784810126</v>
      </c>
      <c r="D10" s="1396">
        <v>3.5449809402795425</v>
      </c>
      <c r="E10" s="1396">
        <v>0.9606522028369707</v>
      </c>
      <c r="F10" s="1396">
        <v>1.34</v>
      </c>
      <c r="G10" s="1399">
        <v>4.7295</v>
      </c>
      <c r="I10" s="1348"/>
    </row>
    <row r="11" spans="2:9" ht="15.75" customHeight="1">
      <c r="B11" s="1395" t="s">
        <v>990</v>
      </c>
      <c r="C11" s="1396">
        <v>4.680861812778603</v>
      </c>
      <c r="D11" s="1400">
        <v>3.4931097008159564</v>
      </c>
      <c r="E11" s="1400">
        <v>1.222</v>
      </c>
      <c r="F11" s="1401">
        <v>3.0295</v>
      </c>
      <c r="G11" s="1402">
        <v>4.9269</v>
      </c>
      <c r="I11" s="1348"/>
    </row>
    <row r="12" spans="2:9" ht="15.75" customHeight="1">
      <c r="B12" s="1395" t="s">
        <v>991</v>
      </c>
      <c r="C12" s="1396">
        <v>4.819987623762376</v>
      </c>
      <c r="D12" s="1400">
        <v>3.954523996852872</v>
      </c>
      <c r="E12" s="1401">
        <v>2.483</v>
      </c>
      <c r="F12" s="1401">
        <v>2.01308</v>
      </c>
      <c r="G12" s="1402"/>
      <c r="I12" s="1348"/>
    </row>
    <row r="13" spans="2:9" ht="15.75" customHeight="1">
      <c r="B13" s="1395" t="s">
        <v>992</v>
      </c>
      <c r="C13" s="1396">
        <v>3.665607142857143</v>
      </c>
      <c r="D13" s="1400">
        <v>4.332315789473684</v>
      </c>
      <c r="E13" s="1401">
        <v>2.837</v>
      </c>
      <c r="F13" s="1401">
        <v>1.3863</v>
      </c>
      <c r="G13" s="1402"/>
      <c r="I13" s="1348"/>
    </row>
    <row r="14" spans="2:9" ht="15.75" customHeight="1">
      <c r="B14" s="1395" t="s">
        <v>993</v>
      </c>
      <c r="C14" s="1396">
        <v>0.8290443686006825</v>
      </c>
      <c r="D14" s="1400">
        <v>4.502812465587491</v>
      </c>
      <c r="E14" s="1401">
        <v>1.965</v>
      </c>
      <c r="F14" s="1401">
        <v>1.6876</v>
      </c>
      <c r="G14" s="1402"/>
      <c r="I14" s="1348"/>
    </row>
    <row r="15" spans="2:9" ht="15.75" customHeight="1">
      <c r="B15" s="1395" t="s">
        <v>356</v>
      </c>
      <c r="C15" s="1396">
        <v>1.0105181918412347</v>
      </c>
      <c r="D15" s="1400">
        <v>4.2827892720306515</v>
      </c>
      <c r="E15" s="1401">
        <v>3.516</v>
      </c>
      <c r="F15" s="1401">
        <v>3.3494</v>
      </c>
      <c r="G15" s="1402"/>
      <c r="I15" s="1348"/>
    </row>
    <row r="16" spans="2:9" ht="15.75" customHeight="1">
      <c r="B16" s="1395" t="s">
        <v>357</v>
      </c>
      <c r="C16" s="1396">
        <v>0.9897522123893804</v>
      </c>
      <c r="D16" s="1400">
        <v>4.112680775052157</v>
      </c>
      <c r="E16" s="1401">
        <v>1.769</v>
      </c>
      <c r="F16" s="1401">
        <v>2.7218</v>
      </c>
      <c r="G16" s="1402"/>
      <c r="I16" s="1348"/>
    </row>
    <row r="17" spans="2:9" ht="15.75" customHeight="1">
      <c r="B17" s="1403" t="s">
        <v>358</v>
      </c>
      <c r="C17" s="1404">
        <v>0.7114005153562226</v>
      </c>
      <c r="D17" s="1405">
        <v>4.71190657464941</v>
      </c>
      <c r="E17" s="1406">
        <v>2.133</v>
      </c>
      <c r="F17" s="1406">
        <v>3.0342345624701954</v>
      </c>
      <c r="G17" s="1407"/>
      <c r="I17" s="1348"/>
    </row>
    <row r="18" spans="2:9" ht="15.75" customHeight="1" thickBot="1">
      <c r="B18" s="1408" t="s">
        <v>1179</v>
      </c>
      <c r="C18" s="1409">
        <v>3.0301222744460543</v>
      </c>
      <c r="D18" s="1410">
        <v>3.3879368644199483</v>
      </c>
      <c r="E18" s="1411">
        <v>2.4746</v>
      </c>
      <c r="F18" s="1411">
        <v>2.2572540566778705</v>
      </c>
      <c r="G18" s="1412"/>
      <c r="I18" s="1348"/>
    </row>
  </sheetData>
  <sheetProtection/>
  <mergeCells count="3">
    <mergeCell ref="B1:G1"/>
    <mergeCell ref="B2:G2"/>
    <mergeCell ref="B3:G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5.75">
      <c r="B1" s="1615" t="s">
        <v>468</v>
      </c>
      <c r="C1" s="1615"/>
      <c r="D1" s="1615"/>
      <c r="E1" s="1615"/>
      <c r="F1" s="1615"/>
      <c r="G1" s="1615"/>
    </row>
    <row r="2" spans="2:7" ht="15.75">
      <c r="B2" s="1553" t="s">
        <v>488</v>
      </c>
      <c r="C2" s="1553"/>
      <c r="D2" s="1553"/>
      <c r="E2" s="1553"/>
      <c r="F2" s="1553"/>
      <c r="G2" s="1553"/>
    </row>
    <row r="3" spans="2:7" ht="16.5" thickBot="1">
      <c r="B3" s="384"/>
      <c r="C3" s="384"/>
      <c r="D3" s="384"/>
      <c r="E3" s="384"/>
      <c r="F3" s="384"/>
      <c r="G3" s="384"/>
    </row>
    <row r="4" spans="2:7" ht="12.75">
      <c r="B4" s="469"/>
      <c r="C4" s="1616" t="s">
        <v>841</v>
      </c>
      <c r="D4" s="1617"/>
      <c r="E4" s="1618"/>
      <c r="F4" s="1616" t="s">
        <v>360</v>
      </c>
      <c r="G4" s="1619"/>
    </row>
    <row r="5" spans="2:7" ht="12.75">
      <c r="B5" s="470" t="s">
        <v>467</v>
      </c>
      <c r="C5" s="159">
        <v>2006</v>
      </c>
      <c r="D5" s="158">
        <v>2007</v>
      </c>
      <c r="E5" s="159">
        <v>2008</v>
      </c>
      <c r="F5" s="1611" t="s">
        <v>486</v>
      </c>
      <c r="G5" s="1613" t="s">
        <v>474</v>
      </c>
    </row>
    <row r="6" spans="2:7" ht="12.75">
      <c r="B6" s="471"/>
      <c r="C6" s="158">
        <v>1</v>
      </c>
      <c r="D6" s="159">
        <v>2</v>
      </c>
      <c r="E6" s="159">
        <v>3</v>
      </c>
      <c r="F6" s="1612"/>
      <c r="G6" s="1614"/>
    </row>
    <row r="7" spans="2:7" ht="12.75">
      <c r="B7" s="755" t="s">
        <v>475</v>
      </c>
      <c r="C7" s="167">
        <v>305.5</v>
      </c>
      <c r="D7" s="167">
        <v>537.09</v>
      </c>
      <c r="E7" s="167">
        <v>958.91</v>
      </c>
      <c r="F7" s="162">
        <v>75.80687397708675</v>
      </c>
      <c r="G7" s="472">
        <v>78.53804762702711</v>
      </c>
    </row>
    <row r="8" spans="2:7" ht="12.75">
      <c r="B8" s="755" t="s">
        <v>476</v>
      </c>
      <c r="C8" s="166" t="s">
        <v>849</v>
      </c>
      <c r="D8" s="167" t="s">
        <v>849</v>
      </c>
      <c r="E8" s="167">
        <v>247.77</v>
      </c>
      <c r="F8" s="162" t="s">
        <v>849</v>
      </c>
      <c r="G8" s="473" t="s">
        <v>849</v>
      </c>
    </row>
    <row r="9" spans="2:7" ht="12.75">
      <c r="B9" s="755" t="s">
        <v>487</v>
      </c>
      <c r="C9" s="166">
        <v>326.56</v>
      </c>
      <c r="D9" s="167">
        <v>600.72</v>
      </c>
      <c r="E9" s="167">
        <v>951.26</v>
      </c>
      <c r="F9" s="162">
        <v>83.95394414502695</v>
      </c>
      <c r="G9" s="473">
        <v>58.3533093620988</v>
      </c>
    </row>
    <row r="10" spans="2:7" ht="13.5" customHeight="1">
      <c r="B10" s="755" t="s">
        <v>477</v>
      </c>
      <c r="C10" s="164">
        <v>69994.04</v>
      </c>
      <c r="D10" s="164">
        <v>137308.91</v>
      </c>
      <c r="E10" s="167">
        <v>301864.56</v>
      </c>
      <c r="F10" s="162">
        <v>96.17228838341094</v>
      </c>
      <c r="G10" s="472">
        <v>119.84338816759958</v>
      </c>
    </row>
    <row r="11" spans="2:7" ht="23.25" customHeight="1">
      <c r="B11" s="756" t="s">
        <v>478</v>
      </c>
      <c r="C11" s="167">
        <v>17552</v>
      </c>
      <c r="D11" s="167">
        <v>20853</v>
      </c>
      <c r="E11" s="167">
        <v>23904</v>
      </c>
      <c r="F11" s="162">
        <v>18.806973564266173</v>
      </c>
      <c r="G11" s="472">
        <v>14.630988347000425</v>
      </c>
    </row>
    <row r="12" spans="2:7" ht="12.75">
      <c r="B12" s="757" t="s">
        <v>479</v>
      </c>
      <c r="C12" s="167">
        <v>127</v>
      </c>
      <c r="D12" s="167">
        <v>141</v>
      </c>
      <c r="E12" s="167">
        <v>145</v>
      </c>
      <c r="F12" s="163" t="s">
        <v>849</v>
      </c>
      <c r="G12" s="473" t="s">
        <v>849</v>
      </c>
    </row>
    <row r="13" spans="2:7" ht="12.75">
      <c r="B13" s="757" t="s">
        <v>831</v>
      </c>
      <c r="C13" s="167">
        <v>202482</v>
      </c>
      <c r="D13" s="167">
        <v>235037</v>
      </c>
      <c r="E13" s="167">
        <v>264685</v>
      </c>
      <c r="F13" s="163">
        <v>16.077972362975473</v>
      </c>
      <c r="G13" s="473">
        <v>12.614184149729624</v>
      </c>
    </row>
    <row r="14" spans="2:7" ht="12.75">
      <c r="B14" s="755" t="s">
        <v>369</v>
      </c>
      <c r="C14" s="167">
        <v>19</v>
      </c>
      <c r="D14" s="167">
        <v>21</v>
      </c>
      <c r="E14" s="167">
        <v>17</v>
      </c>
      <c r="F14" s="163" t="s">
        <v>849</v>
      </c>
      <c r="G14" s="473" t="s">
        <v>849</v>
      </c>
    </row>
    <row r="15" spans="2:7" ht="12.75">
      <c r="B15" s="757" t="s">
        <v>370</v>
      </c>
      <c r="C15" s="167">
        <v>77</v>
      </c>
      <c r="D15" s="167">
        <v>89</v>
      </c>
      <c r="E15" s="167">
        <v>99</v>
      </c>
      <c r="F15" s="163" t="s">
        <v>849</v>
      </c>
      <c r="G15" s="473" t="s">
        <v>849</v>
      </c>
    </row>
    <row r="16" spans="2:7" ht="12.75">
      <c r="B16" s="757" t="s">
        <v>371</v>
      </c>
      <c r="C16" s="167">
        <v>10382</v>
      </c>
      <c r="D16" s="167">
        <v>18300</v>
      </c>
      <c r="E16" s="167">
        <v>11125</v>
      </c>
      <c r="F16" s="162">
        <v>76.26661529570413</v>
      </c>
      <c r="G16" s="472">
        <v>-39.20765027322405</v>
      </c>
    </row>
    <row r="17" spans="2:7" ht="14.25" customHeight="1">
      <c r="B17" s="758" t="s">
        <v>576</v>
      </c>
      <c r="C17" s="959"/>
      <c r="D17" s="959"/>
      <c r="E17" s="959"/>
      <c r="F17" s="165"/>
      <c r="G17" s="474"/>
    </row>
    <row r="18" spans="2:7" ht="16.5" customHeight="1">
      <c r="B18" s="759" t="s">
        <v>480</v>
      </c>
      <c r="C18" s="167">
        <v>550.22</v>
      </c>
      <c r="D18" s="167">
        <v>1895.34</v>
      </c>
      <c r="E18" s="167">
        <v>2394.62</v>
      </c>
      <c r="F18" s="162">
        <v>244.46948493329938</v>
      </c>
      <c r="G18" s="472">
        <v>26.34250319203943</v>
      </c>
    </row>
    <row r="19" spans="2:7" ht="12" customHeight="1">
      <c r="B19" s="757" t="s">
        <v>481</v>
      </c>
      <c r="C19" s="167">
        <v>183.92</v>
      </c>
      <c r="D19" s="167">
        <v>1081.67</v>
      </c>
      <c r="E19" s="167">
        <v>3030.79</v>
      </c>
      <c r="F19" s="162">
        <v>488.1198347107438</v>
      </c>
      <c r="G19" s="472">
        <v>180.1954385348581</v>
      </c>
    </row>
    <row r="20" spans="2:7" ht="24.75" customHeight="1">
      <c r="B20" s="759" t="s">
        <v>482</v>
      </c>
      <c r="C20" s="167">
        <v>0.2627652297252738</v>
      </c>
      <c r="D20" s="167">
        <v>0.7877638821836106</v>
      </c>
      <c r="E20" s="167">
        <v>1.0040231287833192</v>
      </c>
      <c r="F20" s="163" t="s">
        <v>849</v>
      </c>
      <c r="G20" s="473" t="s">
        <v>849</v>
      </c>
    </row>
    <row r="21" spans="2:7" ht="23.25" customHeight="1">
      <c r="B21" s="759" t="s">
        <v>483</v>
      </c>
      <c r="C21" s="167">
        <v>10.827130148545406</v>
      </c>
      <c r="D21" s="167">
        <v>19.084571271314125</v>
      </c>
      <c r="E21" s="167">
        <v>38.1</v>
      </c>
      <c r="F21" s="163" t="s">
        <v>849</v>
      </c>
      <c r="G21" s="473" t="s">
        <v>849</v>
      </c>
    </row>
    <row r="22" spans="2:7" ht="22.5" customHeight="1">
      <c r="B22" s="760" t="s">
        <v>484</v>
      </c>
      <c r="C22" s="167">
        <v>13.8</v>
      </c>
      <c r="D22" s="167">
        <v>66.8</v>
      </c>
      <c r="E22" s="167">
        <v>195.7</v>
      </c>
      <c r="F22" s="163" t="s">
        <v>849</v>
      </c>
      <c r="G22" s="473" t="s">
        <v>849</v>
      </c>
    </row>
    <row r="23" spans="2:7" ht="18.75" customHeight="1" thickBot="1">
      <c r="B23" s="761" t="s">
        <v>485</v>
      </c>
      <c r="C23" s="960">
        <v>646469</v>
      </c>
      <c r="D23" s="960">
        <v>719476</v>
      </c>
      <c r="E23" s="960">
        <v>792746</v>
      </c>
      <c r="F23" s="475" t="s">
        <v>849</v>
      </c>
      <c r="G23" s="476" t="s">
        <v>849</v>
      </c>
    </row>
    <row r="24" spans="2:7" ht="18.75" customHeight="1">
      <c r="B24" s="815"/>
      <c r="C24" s="958"/>
      <c r="D24" s="160"/>
      <c r="E24" s="160"/>
      <c r="F24" s="161"/>
      <c r="G24" s="161"/>
    </row>
    <row r="25" spans="2:5" ht="12.75">
      <c r="B25" s="813" t="s">
        <v>523</v>
      </c>
      <c r="C25" s="1"/>
      <c r="D25" s="1"/>
      <c r="E25" s="1"/>
    </row>
    <row r="26" ht="12.75">
      <c r="B26" s="813" t="s">
        <v>524</v>
      </c>
    </row>
    <row r="27" ht="12.75">
      <c r="B27" s="836" t="s">
        <v>1220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00390625" style="18" customWidth="1"/>
    <col min="4" max="4" width="14.57421875" style="18" customWidth="1"/>
    <col min="5" max="5" width="11.00390625" style="18" customWidth="1"/>
    <col min="6" max="6" width="12.140625" style="18" customWidth="1"/>
    <col min="7" max="16384" width="9.140625" style="18" customWidth="1"/>
  </cols>
  <sheetData>
    <row r="1" spans="2:6" ht="15.75">
      <c r="B1" s="1615" t="s">
        <v>441</v>
      </c>
      <c r="C1" s="1615"/>
      <c r="D1" s="1615"/>
      <c r="E1" s="1615"/>
      <c r="F1" s="1615"/>
    </row>
    <row r="2" spans="2:6" ht="16.5" thickBot="1">
      <c r="B2" s="1623" t="s">
        <v>506</v>
      </c>
      <c r="C2" s="1623"/>
      <c r="D2" s="1623"/>
      <c r="E2" s="1623"/>
      <c r="F2" s="1623"/>
    </row>
    <row r="3" spans="1:6" ht="12.75" customHeight="1">
      <c r="A3"/>
      <c r="B3" s="1624" t="s">
        <v>372</v>
      </c>
      <c r="C3" s="477" t="s">
        <v>489</v>
      </c>
      <c r="D3" s="1626" t="s">
        <v>373</v>
      </c>
      <c r="E3" s="1620" t="s">
        <v>856</v>
      </c>
      <c r="F3" s="1621" t="s">
        <v>855</v>
      </c>
    </row>
    <row r="4" spans="1:6" ht="12.75">
      <c r="A4"/>
      <c r="B4" s="1625"/>
      <c r="C4" s="170" t="s">
        <v>374</v>
      </c>
      <c r="D4" s="1627"/>
      <c r="E4" s="1542"/>
      <c r="F4" s="1622"/>
    </row>
    <row r="5" spans="1:6" ht="12.75">
      <c r="A5"/>
      <c r="B5" s="478" t="s">
        <v>490</v>
      </c>
      <c r="C5" s="168"/>
      <c r="D5" s="1052"/>
      <c r="E5" s="1053"/>
      <c r="F5" s="132"/>
    </row>
    <row r="6" spans="1:6" ht="25.5">
      <c r="A6"/>
      <c r="B6" s="1056" t="s">
        <v>590</v>
      </c>
      <c r="C6" s="1057">
        <v>25</v>
      </c>
      <c r="D6" s="1058" t="s">
        <v>491</v>
      </c>
      <c r="E6" s="1054" t="s">
        <v>860</v>
      </c>
      <c r="F6" s="1059" t="s">
        <v>857</v>
      </c>
    </row>
    <row r="7" spans="1:6" ht="25.5">
      <c r="A7"/>
      <c r="B7" s="1056" t="s">
        <v>492</v>
      </c>
      <c r="C7" s="1057">
        <v>25</v>
      </c>
      <c r="D7" s="1058" t="s">
        <v>493</v>
      </c>
      <c r="E7" s="1054" t="s">
        <v>861</v>
      </c>
      <c r="F7" s="1059" t="s">
        <v>857</v>
      </c>
    </row>
    <row r="8" spans="1:6" ht="25.5">
      <c r="A8"/>
      <c r="B8" s="497" t="s">
        <v>591</v>
      </c>
      <c r="C8" s="1060">
        <v>4.9</v>
      </c>
      <c r="D8" s="1058" t="s">
        <v>592</v>
      </c>
      <c r="E8" s="1055" t="s">
        <v>858</v>
      </c>
      <c r="F8" s="1059" t="s">
        <v>859</v>
      </c>
    </row>
    <row r="9" spans="1:6" ht="25.5">
      <c r="A9"/>
      <c r="B9" s="497" t="s">
        <v>593</v>
      </c>
      <c r="C9" s="1060">
        <v>24</v>
      </c>
      <c r="D9" s="1061" t="s">
        <v>594</v>
      </c>
      <c r="E9" s="1054" t="s">
        <v>862</v>
      </c>
      <c r="F9" s="1059" t="s">
        <v>857</v>
      </c>
    </row>
    <row r="10" spans="1:6" ht="25.5">
      <c r="A10"/>
      <c r="B10" s="497" t="s">
        <v>595</v>
      </c>
      <c r="C10" s="1060">
        <v>125</v>
      </c>
      <c r="D10" s="1061" t="s">
        <v>596</v>
      </c>
      <c r="E10" s="1054" t="s">
        <v>863</v>
      </c>
      <c r="F10" s="1059" t="s">
        <v>852</v>
      </c>
    </row>
    <row r="11" spans="1:6" ht="25.5">
      <c r="A11"/>
      <c r="B11" s="497" t="s">
        <v>597</v>
      </c>
      <c r="C11" s="1060">
        <v>22.5</v>
      </c>
      <c r="D11" s="1061" t="s">
        <v>598</v>
      </c>
      <c r="E11" s="1054" t="s">
        <v>865</v>
      </c>
      <c r="F11" s="1059" t="s">
        <v>857</v>
      </c>
    </row>
    <row r="12" spans="1:6" ht="25.5">
      <c r="A12"/>
      <c r="B12" s="497" t="s">
        <v>599</v>
      </c>
      <c r="C12" s="1060">
        <v>48</v>
      </c>
      <c r="D12" s="1061" t="s">
        <v>600</v>
      </c>
      <c r="E12" s="1054" t="s">
        <v>864</v>
      </c>
      <c r="F12" s="1059" t="s">
        <v>857</v>
      </c>
    </row>
    <row r="13" spans="1:6" ht="12.75">
      <c r="A13"/>
      <c r="B13" s="921" t="s">
        <v>499</v>
      </c>
      <c r="C13" s="1062">
        <v>274.4</v>
      </c>
      <c r="D13" s="1063"/>
      <c r="E13" s="171"/>
      <c r="F13" s="526"/>
    </row>
    <row r="14" spans="1:6" ht="12.75">
      <c r="A14"/>
      <c r="B14" s="479" t="s">
        <v>494</v>
      </c>
      <c r="C14" s="1064"/>
      <c r="D14" s="1063"/>
      <c r="E14" s="171"/>
      <c r="F14" s="526"/>
    </row>
    <row r="15" spans="1:6" ht="25.5">
      <c r="A15"/>
      <c r="B15" s="1056" t="s">
        <v>495</v>
      </c>
      <c r="C15" s="1057">
        <v>24</v>
      </c>
      <c r="D15" s="1058" t="s">
        <v>496</v>
      </c>
      <c r="E15" s="1054" t="s">
        <v>868</v>
      </c>
      <c r="F15" s="1059" t="s">
        <v>859</v>
      </c>
    </row>
    <row r="16" spans="1:6" ht="25.5">
      <c r="A16"/>
      <c r="B16" s="497" t="s">
        <v>601</v>
      </c>
      <c r="C16" s="1057">
        <v>39.52</v>
      </c>
      <c r="D16" s="1065" t="s">
        <v>602</v>
      </c>
      <c r="E16" s="1054" t="s">
        <v>869</v>
      </c>
      <c r="F16" s="1059" t="s">
        <v>859</v>
      </c>
    </row>
    <row r="17" spans="1:6" ht="25.5">
      <c r="A17"/>
      <c r="B17" s="497" t="s">
        <v>603</v>
      </c>
      <c r="C17" s="1057">
        <v>240</v>
      </c>
      <c r="D17" s="1065" t="s">
        <v>604</v>
      </c>
      <c r="E17" s="1054" t="s">
        <v>877</v>
      </c>
      <c r="F17" s="1059" t="s">
        <v>866</v>
      </c>
    </row>
    <row r="18" spans="1:6" ht="25.5">
      <c r="A18"/>
      <c r="B18" s="497" t="s">
        <v>643</v>
      </c>
      <c r="C18" s="1057">
        <v>50</v>
      </c>
      <c r="D18" s="1065" t="s">
        <v>644</v>
      </c>
      <c r="E18" s="1054" t="s">
        <v>870</v>
      </c>
      <c r="F18" s="1059" t="s">
        <v>857</v>
      </c>
    </row>
    <row r="19" spans="1:6" ht="25.5">
      <c r="A19"/>
      <c r="B19" s="497" t="s">
        <v>645</v>
      </c>
      <c r="C19" s="1057">
        <v>47.5</v>
      </c>
      <c r="D19" s="1065" t="s">
        <v>646</v>
      </c>
      <c r="E19" s="1054" t="s">
        <v>876</v>
      </c>
      <c r="F19" s="1059" t="s">
        <v>852</v>
      </c>
    </row>
    <row r="20" spans="1:6" ht="25.5">
      <c r="A20"/>
      <c r="B20" s="497" t="s">
        <v>647</v>
      </c>
      <c r="C20" s="1057">
        <v>30.03</v>
      </c>
      <c r="D20" s="1065" t="s">
        <v>648</v>
      </c>
      <c r="E20" s="1054" t="s">
        <v>871</v>
      </c>
      <c r="F20" s="1059" t="s">
        <v>859</v>
      </c>
    </row>
    <row r="21" spans="1:6" ht="25.5">
      <c r="A21"/>
      <c r="B21" s="497" t="s">
        <v>649</v>
      </c>
      <c r="C21" s="1057">
        <v>161</v>
      </c>
      <c r="D21" s="1066" t="s">
        <v>648</v>
      </c>
      <c r="E21" s="1054" t="s">
        <v>872</v>
      </c>
      <c r="F21" s="1059" t="s">
        <v>852</v>
      </c>
    </row>
    <row r="22" spans="1:6" ht="26.25" customHeight="1">
      <c r="A22" s="961"/>
      <c r="B22" s="1067" t="s">
        <v>832</v>
      </c>
      <c r="C22" s="1068">
        <v>14.4</v>
      </c>
      <c r="D22" s="1058" t="s">
        <v>833</v>
      </c>
      <c r="E22" s="1054" t="s">
        <v>873</v>
      </c>
      <c r="F22" s="1059" t="s">
        <v>859</v>
      </c>
    </row>
    <row r="23" spans="1:6" ht="26.25" customHeight="1">
      <c r="A23" s="961"/>
      <c r="B23" s="1067" t="s">
        <v>834</v>
      </c>
      <c r="C23" s="1068">
        <v>806.4</v>
      </c>
      <c r="D23" s="1058" t="s">
        <v>835</v>
      </c>
      <c r="E23" s="1054" t="s">
        <v>874</v>
      </c>
      <c r="F23" s="1075" t="s">
        <v>857</v>
      </c>
    </row>
    <row r="24" spans="1:6" ht="26.25" customHeight="1">
      <c r="A24" s="961"/>
      <c r="B24" s="1067" t="s">
        <v>836</v>
      </c>
      <c r="C24" s="1068">
        <v>800</v>
      </c>
      <c r="D24" s="1058" t="s">
        <v>835</v>
      </c>
      <c r="E24" s="1054" t="s">
        <v>875</v>
      </c>
      <c r="F24" s="1075" t="s">
        <v>867</v>
      </c>
    </row>
    <row r="25" spans="1:6" ht="27.75" customHeight="1">
      <c r="A25" s="961"/>
      <c r="B25" s="1067" t="s">
        <v>850</v>
      </c>
      <c r="C25" s="1068">
        <v>201.28</v>
      </c>
      <c r="D25" s="1061" t="s">
        <v>851</v>
      </c>
      <c r="E25" s="1054" t="s">
        <v>878</v>
      </c>
      <c r="F25" s="1075" t="s">
        <v>852</v>
      </c>
    </row>
    <row r="26" spans="1:6" ht="26.25" customHeight="1">
      <c r="A26" s="961"/>
      <c r="B26" s="1067" t="s">
        <v>853</v>
      </c>
      <c r="C26" s="1068">
        <v>23.56</v>
      </c>
      <c r="D26" s="1061" t="s">
        <v>854</v>
      </c>
      <c r="E26" s="1055"/>
      <c r="F26" s="1075" t="s">
        <v>852</v>
      </c>
    </row>
    <row r="27" spans="1:6" ht="12.75">
      <c r="A27" s="8"/>
      <c r="B27" s="1069" t="s">
        <v>497</v>
      </c>
      <c r="C27" s="1070">
        <v>2437.69</v>
      </c>
      <c r="D27" s="1061"/>
      <c r="E27" s="171"/>
      <c r="F27" s="1075"/>
    </row>
    <row r="28" spans="1:6" ht="13.5" thickBot="1">
      <c r="A28" s="8"/>
      <c r="B28" s="1051" t="s">
        <v>498</v>
      </c>
      <c r="C28" s="1071">
        <v>2712.09</v>
      </c>
      <c r="D28" s="1072"/>
      <c r="E28" s="1073"/>
      <c r="F28" s="1074"/>
    </row>
    <row r="30" spans="1:7" ht="12.75">
      <c r="A30" s="1081" t="s">
        <v>879</v>
      </c>
      <c r="B30" s="983"/>
      <c r="C30" s="983"/>
      <c r="D30" s="983"/>
      <c r="E30" s="983"/>
      <c r="F30" s="983"/>
      <c r="G30" s="983"/>
    </row>
    <row r="31" spans="1:7" ht="12.75">
      <c r="A31" s="103" t="s">
        <v>885</v>
      </c>
      <c r="B31" s="1078" t="s">
        <v>886</v>
      </c>
      <c r="C31" s="1079"/>
      <c r="D31" s="1077"/>
      <c r="E31" s="1079"/>
      <c r="F31" s="1079"/>
      <c r="G31" s="1079"/>
    </row>
    <row r="32" spans="1:7" ht="14.25" customHeight="1">
      <c r="A32" s="1050" t="s">
        <v>857</v>
      </c>
      <c r="B32" s="1080" t="s">
        <v>880</v>
      </c>
      <c r="C32" s="1076"/>
      <c r="D32" s="1076"/>
      <c r="E32" s="1076"/>
      <c r="F32" s="1076"/>
      <c r="G32" s="1076"/>
    </row>
    <row r="33" spans="1:7" ht="15" customHeight="1">
      <c r="A33" s="1050" t="s">
        <v>859</v>
      </c>
      <c r="B33" s="1080" t="s">
        <v>881</v>
      </c>
      <c r="C33" s="1076"/>
      <c r="D33" s="1076"/>
      <c r="E33" s="1076"/>
      <c r="F33" s="1076"/>
      <c r="G33" s="1076"/>
    </row>
    <row r="34" spans="1:7" ht="12.75">
      <c r="A34" s="1050" t="s">
        <v>866</v>
      </c>
      <c r="B34" s="1080" t="s">
        <v>882</v>
      </c>
      <c r="C34" s="1076"/>
      <c r="D34" s="1076"/>
      <c r="E34" s="1076"/>
      <c r="F34" s="1076"/>
      <c r="G34" s="1076"/>
    </row>
    <row r="35" spans="1:7" ht="12.75">
      <c r="A35" s="1050" t="s">
        <v>852</v>
      </c>
      <c r="B35" s="1080" t="s">
        <v>883</v>
      </c>
      <c r="C35" s="1076"/>
      <c r="D35" s="1076"/>
      <c r="E35" s="1076"/>
      <c r="F35" s="1076"/>
      <c r="G35" s="1076"/>
    </row>
    <row r="36" spans="1:7" ht="16.5" customHeight="1">
      <c r="A36" s="1050" t="s">
        <v>867</v>
      </c>
      <c r="B36" s="1080" t="s">
        <v>884</v>
      </c>
      <c r="C36" s="1076"/>
      <c r="D36" s="1076"/>
      <c r="E36" s="1076"/>
      <c r="F36" s="1076"/>
      <c r="G36" s="1076"/>
    </row>
  </sheetData>
  <sheetProtection/>
  <mergeCells count="6">
    <mergeCell ref="E3:E4"/>
    <mergeCell ref="F3:F4"/>
    <mergeCell ref="B1:F1"/>
    <mergeCell ref="B2:F2"/>
    <mergeCell ref="B3:B4"/>
    <mergeCell ref="D3:D4"/>
  </mergeCells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1" ht="15.75">
      <c r="A1" s="1633" t="s">
        <v>821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</row>
    <row r="2" spans="1:11" ht="15.75">
      <c r="A2" s="1636" t="s">
        <v>500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</row>
    <row r="3" spans="1:12" ht="13.5" thickBot="1">
      <c r="A3" s="1637"/>
      <c r="B3" s="1637"/>
      <c r="C3" s="1637"/>
      <c r="D3" s="1637"/>
      <c r="E3" s="1637"/>
      <c r="F3" s="1637"/>
      <c r="G3" s="1637"/>
      <c r="H3" s="1637"/>
      <c r="I3" s="1637"/>
      <c r="J3" s="1637"/>
      <c r="K3" s="1637"/>
      <c r="L3" s="1637"/>
    </row>
    <row r="4" spans="1:12" s="298" customFormat="1" ht="12">
      <c r="A4" s="492"/>
      <c r="B4" s="1638" t="s">
        <v>501</v>
      </c>
      <c r="C4" s="1639"/>
      <c r="D4" s="1640"/>
      <c r="E4" s="1639" t="s">
        <v>562</v>
      </c>
      <c r="F4" s="1639"/>
      <c r="G4" s="1639"/>
      <c r="H4" s="1639"/>
      <c r="I4" s="1639"/>
      <c r="J4" s="1639"/>
      <c r="K4" s="1639"/>
      <c r="L4" s="1640"/>
    </row>
    <row r="5" spans="1:12" s="298" customFormat="1" ht="12">
      <c r="A5" s="493"/>
      <c r="B5" s="1641" t="s">
        <v>842</v>
      </c>
      <c r="C5" s="1628"/>
      <c r="D5" s="1642"/>
      <c r="E5" s="1628" t="s">
        <v>842</v>
      </c>
      <c r="F5" s="1628"/>
      <c r="G5" s="1628"/>
      <c r="H5" s="1628"/>
      <c r="I5" s="1628"/>
      <c r="J5" s="1629"/>
      <c r="K5" s="296"/>
      <c r="L5" s="480"/>
    </row>
    <row r="6" spans="1:12" s="298" customFormat="1" ht="12">
      <c r="A6" s="494" t="s">
        <v>359</v>
      </c>
      <c r="B6" s="503"/>
      <c r="C6" s="300"/>
      <c r="D6" s="504"/>
      <c r="E6" s="1630">
        <v>2006</v>
      </c>
      <c r="F6" s="1631"/>
      <c r="G6" s="1632">
        <v>2007</v>
      </c>
      <c r="H6" s="1629"/>
      <c r="I6" s="1634">
        <v>2008</v>
      </c>
      <c r="J6" s="1634"/>
      <c r="K6" s="1634" t="s">
        <v>360</v>
      </c>
      <c r="L6" s="1635"/>
    </row>
    <row r="7" spans="1:12" s="298" customFormat="1" ht="12">
      <c r="A7" s="494"/>
      <c r="B7" s="481">
        <v>2006</v>
      </c>
      <c r="C7" s="299">
        <v>2007</v>
      </c>
      <c r="D7" s="505">
        <v>2008</v>
      </c>
      <c r="E7" s="438">
        <v>1</v>
      </c>
      <c r="F7" s="301">
        <v>2</v>
      </c>
      <c r="G7" s="295">
        <v>3</v>
      </c>
      <c r="H7" s="297">
        <v>4</v>
      </c>
      <c r="I7" s="302">
        <v>5</v>
      </c>
      <c r="J7" s="302">
        <v>6</v>
      </c>
      <c r="K7" s="294" t="s">
        <v>507</v>
      </c>
      <c r="L7" s="482" t="s">
        <v>508</v>
      </c>
    </row>
    <row r="8" spans="1:12" s="298" customFormat="1" ht="12">
      <c r="A8" s="495"/>
      <c r="B8" s="483"/>
      <c r="C8" s="303"/>
      <c r="D8" s="506"/>
      <c r="E8" s="301" t="s">
        <v>361</v>
      </c>
      <c r="F8" s="395" t="s">
        <v>363</v>
      </c>
      <c r="G8" s="395" t="s">
        <v>361</v>
      </c>
      <c r="H8" s="395" t="s">
        <v>363</v>
      </c>
      <c r="I8" s="395" t="s">
        <v>361</v>
      </c>
      <c r="J8" s="395" t="s">
        <v>363</v>
      </c>
      <c r="K8" s="303">
        <v>1</v>
      </c>
      <c r="L8" s="484">
        <v>3</v>
      </c>
    </row>
    <row r="9" spans="1:12" s="104" customFormat="1" ht="12.75">
      <c r="A9" s="496" t="s">
        <v>362</v>
      </c>
      <c r="B9" s="770">
        <v>127</v>
      </c>
      <c r="C9" s="771">
        <v>141</v>
      </c>
      <c r="D9" s="772">
        <v>145</v>
      </c>
      <c r="E9" s="773">
        <v>69994.03</v>
      </c>
      <c r="F9" s="274">
        <v>100</v>
      </c>
      <c r="G9" s="774">
        <v>137308.91</v>
      </c>
      <c r="H9" s="274">
        <v>100</v>
      </c>
      <c r="I9" s="775">
        <v>301864.55</v>
      </c>
      <c r="J9" s="274">
        <v>100</v>
      </c>
      <c r="K9" s="776">
        <v>96.17231641041388</v>
      </c>
      <c r="L9" s="777">
        <v>119.84338088475104</v>
      </c>
    </row>
    <row r="10" spans="1:12" ht="12.75">
      <c r="A10" s="497" t="s">
        <v>368</v>
      </c>
      <c r="B10" s="705">
        <v>81</v>
      </c>
      <c r="C10" s="706">
        <v>94</v>
      </c>
      <c r="D10" s="707">
        <v>110</v>
      </c>
      <c r="E10" s="501">
        <v>57273.74</v>
      </c>
      <c r="F10" s="278">
        <v>81.82660721207223</v>
      </c>
      <c r="G10" s="290">
        <v>114657.61</v>
      </c>
      <c r="H10" s="278">
        <v>83.50340119952885</v>
      </c>
      <c r="I10" s="290">
        <v>259574.48</v>
      </c>
      <c r="J10" s="278">
        <v>85.9903821101219</v>
      </c>
      <c r="K10" s="271">
        <v>100.1922870760666</v>
      </c>
      <c r="L10" s="485">
        <v>126.390973961519</v>
      </c>
    </row>
    <row r="11" spans="1:12" ht="12.75">
      <c r="A11" s="498" t="s">
        <v>502</v>
      </c>
      <c r="B11" s="708">
        <v>14</v>
      </c>
      <c r="C11" s="706">
        <v>15</v>
      </c>
      <c r="D11" s="707">
        <v>15</v>
      </c>
      <c r="E11" s="501">
        <v>47982.23</v>
      </c>
      <c r="F11" s="278">
        <v>68.55188935399205</v>
      </c>
      <c r="G11" s="290">
        <v>95182.3</v>
      </c>
      <c r="H11" s="278">
        <v>69.31982782472018</v>
      </c>
      <c r="I11" s="304">
        <v>198336.7</v>
      </c>
      <c r="J11" s="278">
        <v>65.7038728131541</v>
      </c>
      <c r="K11" s="271">
        <v>98.36989652210829</v>
      </c>
      <c r="L11" s="485">
        <v>108.37561185220363</v>
      </c>
    </row>
    <row r="12" spans="1:12" ht="12.75">
      <c r="A12" s="498" t="s">
        <v>503</v>
      </c>
      <c r="B12" s="708">
        <v>7</v>
      </c>
      <c r="C12" s="706">
        <v>12</v>
      </c>
      <c r="D12" s="707">
        <v>23</v>
      </c>
      <c r="E12" s="501">
        <v>1021.39</v>
      </c>
      <c r="F12" s="278">
        <v>1.4592530248651208</v>
      </c>
      <c r="G12" s="290">
        <v>4723.29</v>
      </c>
      <c r="H12" s="278">
        <v>3.4399005862037644</v>
      </c>
      <c r="I12" s="304">
        <v>22617.21</v>
      </c>
      <c r="J12" s="278">
        <v>7.492502846061253</v>
      </c>
      <c r="K12" s="271">
        <v>362.4374626734156</v>
      </c>
      <c r="L12" s="485">
        <v>378.8444071822818</v>
      </c>
    </row>
    <row r="13" spans="1:12" ht="12.75">
      <c r="A13" s="498" t="s">
        <v>504</v>
      </c>
      <c r="B13" s="708">
        <v>46</v>
      </c>
      <c r="C13" s="706">
        <v>52</v>
      </c>
      <c r="D13" s="707">
        <v>56</v>
      </c>
      <c r="E13" s="501">
        <v>4169.9</v>
      </c>
      <c r="F13" s="278">
        <v>5.957508090332847</v>
      </c>
      <c r="G13" s="290">
        <v>7701.96</v>
      </c>
      <c r="H13" s="278">
        <v>5.6092208437165505</v>
      </c>
      <c r="I13" s="304">
        <v>26577.82</v>
      </c>
      <c r="J13" s="278">
        <v>8.80455157785172</v>
      </c>
      <c r="K13" s="271">
        <v>84.70370992110122</v>
      </c>
      <c r="L13" s="485">
        <v>245.07865530332538</v>
      </c>
    </row>
    <row r="14" spans="1:12" ht="12.75">
      <c r="A14" s="498" t="s">
        <v>505</v>
      </c>
      <c r="B14" s="708">
        <v>14</v>
      </c>
      <c r="C14" s="706">
        <v>15</v>
      </c>
      <c r="D14" s="707">
        <v>16</v>
      </c>
      <c r="E14" s="501">
        <v>4100.22</v>
      </c>
      <c r="F14" s="278">
        <v>5.857956742882215</v>
      </c>
      <c r="G14" s="290">
        <v>7050.06</v>
      </c>
      <c r="H14" s="278">
        <v>5.134451944888354</v>
      </c>
      <c r="I14" s="304">
        <v>12042.75</v>
      </c>
      <c r="J14" s="278">
        <v>3.989454873054818</v>
      </c>
      <c r="K14" s="271">
        <v>71.94345669256771</v>
      </c>
      <c r="L14" s="485">
        <v>70.81769516855175</v>
      </c>
    </row>
    <row r="15" spans="1:12" ht="12.75">
      <c r="A15" s="499" t="s">
        <v>509</v>
      </c>
      <c r="B15" s="708">
        <v>29</v>
      </c>
      <c r="C15" s="706">
        <v>29</v>
      </c>
      <c r="D15" s="707">
        <v>21</v>
      </c>
      <c r="E15" s="501">
        <v>4987.04</v>
      </c>
      <c r="F15" s="278">
        <v>7.124950513636663</v>
      </c>
      <c r="G15" s="290">
        <v>5858.18</v>
      </c>
      <c r="H15" s="278">
        <v>4.266423788521808</v>
      </c>
      <c r="I15" s="304">
        <v>6353.84</v>
      </c>
      <c r="J15" s="278">
        <v>2.104864582475815</v>
      </c>
      <c r="K15" s="271">
        <v>17.468077256248208</v>
      </c>
      <c r="L15" s="485">
        <v>8.460989590623711</v>
      </c>
    </row>
    <row r="16" spans="1:12" ht="12.75">
      <c r="A16" s="499" t="s">
        <v>510</v>
      </c>
      <c r="B16" s="708">
        <v>4</v>
      </c>
      <c r="C16" s="706">
        <v>4</v>
      </c>
      <c r="D16" s="707">
        <v>4</v>
      </c>
      <c r="E16" s="501">
        <v>2315.77</v>
      </c>
      <c r="F16" s="278">
        <v>3.3085250270630224</v>
      </c>
      <c r="G16" s="290">
        <v>2441.08</v>
      </c>
      <c r="H16" s="278">
        <v>1.777801600784683</v>
      </c>
      <c r="I16" s="304">
        <v>5459.12</v>
      </c>
      <c r="J16" s="278">
        <v>1.8084667444388547</v>
      </c>
      <c r="K16" s="271">
        <v>5.411159139292764</v>
      </c>
      <c r="L16" s="485">
        <v>123.63544005112493</v>
      </c>
    </row>
    <row r="17" spans="1:12" ht="12.75">
      <c r="A17" s="499" t="s">
        <v>511</v>
      </c>
      <c r="B17" s="708">
        <v>8</v>
      </c>
      <c r="C17" s="706">
        <v>8</v>
      </c>
      <c r="D17" s="707">
        <v>5</v>
      </c>
      <c r="E17" s="501">
        <v>737.17</v>
      </c>
      <c r="F17" s="278">
        <v>1.0531898220462517</v>
      </c>
      <c r="G17" s="290">
        <v>766.47</v>
      </c>
      <c r="H17" s="278">
        <v>0.5582084949913301</v>
      </c>
      <c r="I17" s="304">
        <v>846.71</v>
      </c>
      <c r="J17" s="278">
        <v>0.28049335372437734</v>
      </c>
      <c r="K17" s="271">
        <v>3.9746598477963033</v>
      </c>
      <c r="L17" s="485">
        <v>10.468772424230565</v>
      </c>
    </row>
    <row r="18" spans="1:12" ht="12.75">
      <c r="A18" s="499" t="s">
        <v>367</v>
      </c>
      <c r="B18" s="708">
        <v>3</v>
      </c>
      <c r="C18" s="706">
        <v>3</v>
      </c>
      <c r="D18" s="707">
        <v>2</v>
      </c>
      <c r="E18" s="501">
        <v>4680.31</v>
      </c>
      <c r="F18" s="278">
        <v>6.686727425181834</v>
      </c>
      <c r="G18" s="290">
        <v>13585.57</v>
      </c>
      <c r="H18" s="278">
        <v>9.894164916173319</v>
      </c>
      <c r="I18" s="304">
        <v>24.71</v>
      </c>
      <c r="J18" s="278">
        <v>0.00818579061370406</v>
      </c>
      <c r="K18" s="271">
        <v>190.2707299302824</v>
      </c>
      <c r="L18" s="485">
        <v>-99.81811583908515</v>
      </c>
    </row>
    <row r="19" spans="1:12" ht="13.5" thickBot="1">
      <c r="A19" s="500" t="s">
        <v>512</v>
      </c>
      <c r="B19" s="709">
        <v>2</v>
      </c>
      <c r="C19" s="710">
        <v>3</v>
      </c>
      <c r="D19" s="711">
        <v>3</v>
      </c>
      <c r="E19" s="502" t="s">
        <v>849</v>
      </c>
      <c r="F19" s="486" t="s">
        <v>849</v>
      </c>
      <c r="G19" s="487" t="s">
        <v>849</v>
      </c>
      <c r="H19" s="487" t="s">
        <v>849</v>
      </c>
      <c r="I19" s="488">
        <v>29605.69</v>
      </c>
      <c r="J19" s="489">
        <v>9.807607418625338</v>
      </c>
      <c r="K19" s="490" t="s">
        <v>849</v>
      </c>
      <c r="L19" s="491" t="s">
        <v>849</v>
      </c>
    </row>
    <row r="21" ht="12.75">
      <c r="I21" s="41"/>
    </row>
  </sheetData>
  <sheetProtection/>
  <mergeCells count="11">
    <mergeCell ref="B5:D5"/>
    <mergeCell ref="E5:J5"/>
    <mergeCell ref="E6:F6"/>
    <mergeCell ref="G6:H6"/>
    <mergeCell ref="A1:K1"/>
    <mergeCell ref="I6:J6"/>
    <mergeCell ref="K6:L6"/>
    <mergeCell ref="A2:K2"/>
    <mergeCell ref="A3:L3"/>
    <mergeCell ref="B4:D4"/>
    <mergeCell ref="E4:L4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E8" sqref="E8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532" t="s">
        <v>99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</row>
    <row r="2" spans="1:11" ht="15.75">
      <c r="A2" s="1533" t="s">
        <v>0</v>
      </c>
      <c r="B2" s="1533"/>
      <c r="C2" s="1533"/>
      <c r="D2" s="1533"/>
      <c r="E2" s="1533"/>
      <c r="F2" s="1533"/>
      <c r="G2" s="1533"/>
      <c r="H2" s="1533"/>
      <c r="I2" s="1533"/>
      <c r="J2" s="1533"/>
      <c r="K2" s="1533"/>
    </row>
    <row r="3" spans="1:11" ht="13.5" thickBot="1">
      <c r="A3" s="41" t="s">
        <v>1</v>
      </c>
      <c r="B3" s="41"/>
      <c r="C3" s="41"/>
      <c r="D3" s="41"/>
      <c r="E3" s="41"/>
      <c r="F3" s="41"/>
      <c r="G3" s="41"/>
      <c r="H3" s="41"/>
      <c r="J3" s="41"/>
      <c r="K3" s="127" t="s">
        <v>462</v>
      </c>
    </row>
    <row r="4" spans="1:11" ht="12.75">
      <c r="A4" s="173"/>
      <c r="B4" s="174"/>
      <c r="C4" s="175"/>
      <c r="D4" s="175"/>
      <c r="E4" s="176"/>
      <c r="F4" s="177" t="s">
        <v>840</v>
      </c>
      <c r="G4" s="177"/>
      <c r="H4" s="177"/>
      <c r="I4" s="177"/>
      <c r="J4" s="177"/>
      <c r="K4" s="176"/>
    </row>
    <row r="5" spans="1:11" ht="12.75">
      <c r="A5" s="178" t="s">
        <v>555</v>
      </c>
      <c r="B5" s="179">
        <v>2006</v>
      </c>
      <c r="C5" s="180">
        <v>2007</v>
      </c>
      <c r="D5" s="180">
        <v>2007</v>
      </c>
      <c r="E5" s="181">
        <v>2008</v>
      </c>
      <c r="F5" s="1537" t="s">
        <v>3</v>
      </c>
      <c r="G5" s="1535"/>
      <c r="H5" s="1538"/>
      <c r="I5" s="1534" t="s">
        <v>471</v>
      </c>
      <c r="J5" s="1535"/>
      <c r="K5" s="1536"/>
    </row>
    <row r="6" spans="1:11" ht="13.5" thickBot="1">
      <c r="A6" s="182" t="s">
        <v>1</v>
      </c>
      <c r="B6" s="183" t="s">
        <v>4</v>
      </c>
      <c r="C6" s="184" t="s">
        <v>352</v>
      </c>
      <c r="D6" s="184" t="s">
        <v>6</v>
      </c>
      <c r="E6" s="185" t="s">
        <v>839</v>
      </c>
      <c r="F6" s="184" t="s">
        <v>7</v>
      </c>
      <c r="G6" s="184" t="s">
        <v>1</v>
      </c>
      <c r="H6" s="186" t="s">
        <v>105</v>
      </c>
      <c r="I6" s="184" t="s">
        <v>7</v>
      </c>
      <c r="J6" s="184" t="s">
        <v>1</v>
      </c>
      <c r="K6" s="185" t="s">
        <v>105</v>
      </c>
    </row>
    <row r="7" spans="1:11" ht="19.5" customHeight="1">
      <c r="A7" s="49" t="s">
        <v>8</v>
      </c>
      <c r="B7" s="49">
        <v>139439.16973414057</v>
      </c>
      <c r="C7" s="41">
        <v>140697.717181285</v>
      </c>
      <c r="D7" s="41">
        <v>131889.0724654292</v>
      </c>
      <c r="E7" s="42">
        <v>130333.4567941</v>
      </c>
      <c r="F7" s="41">
        <v>5491.387447144432</v>
      </c>
      <c r="G7" s="41" t="s">
        <v>945</v>
      </c>
      <c r="H7" s="4">
        <v>3.9381957434302692</v>
      </c>
      <c r="I7" s="41">
        <v>-1931.7156713292002</v>
      </c>
      <c r="J7" s="41" t="s">
        <v>946</v>
      </c>
      <c r="K7" s="42">
        <v>-1.4646517980748877</v>
      </c>
    </row>
    <row r="8" spans="1:11" ht="19.5" customHeight="1">
      <c r="A8" s="49" t="s">
        <v>9</v>
      </c>
      <c r="B8" s="49">
        <v>166101.6586141406</v>
      </c>
      <c r="C8" s="41">
        <v>169873.210137285</v>
      </c>
      <c r="D8" s="41">
        <v>165693.1035534292</v>
      </c>
      <c r="E8" s="42">
        <v>165372.6392031</v>
      </c>
      <c r="F8" s="41">
        <v>3771.551523144415</v>
      </c>
      <c r="G8" s="41"/>
      <c r="H8" s="4">
        <v>2.270628454051653</v>
      </c>
      <c r="I8" s="41">
        <v>-320.46435032918816</v>
      </c>
      <c r="J8" s="41"/>
      <c r="K8" s="42">
        <v>-0.19340838179535436</v>
      </c>
    </row>
    <row r="9" spans="1:11" ht="19.5" customHeight="1">
      <c r="A9" s="49" t="s">
        <v>10</v>
      </c>
      <c r="B9" s="49">
        <v>25088.138</v>
      </c>
      <c r="C9" s="41">
        <v>26017.672</v>
      </c>
      <c r="D9" s="41">
        <v>28247.224000000002</v>
      </c>
      <c r="E9" s="42">
        <v>28884.793999999998</v>
      </c>
      <c r="F9" s="41">
        <v>929.5339999999997</v>
      </c>
      <c r="G9" s="41"/>
      <c r="H9" s="4">
        <v>3.7050736886093323</v>
      </c>
      <c r="I9" s="41">
        <v>637.5699999999961</v>
      </c>
      <c r="J9" s="41"/>
      <c r="K9" s="42">
        <v>2.257106751445721</v>
      </c>
    </row>
    <row r="10" spans="1:11" ht="19.5" customHeight="1">
      <c r="A10" s="50" t="s">
        <v>11</v>
      </c>
      <c r="B10" s="50">
        <v>1574.3508800000002</v>
      </c>
      <c r="C10" s="2">
        <v>3157.820956</v>
      </c>
      <c r="D10" s="2">
        <v>5556.807087999999</v>
      </c>
      <c r="E10" s="43">
        <v>6154.388408999999</v>
      </c>
      <c r="F10" s="2">
        <v>1583.4700759999998</v>
      </c>
      <c r="G10" s="2"/>
      <c r="H10" s="5">
        <v>100.57923529728008</v>
      </c>
      <c r="I10" s="2">
        <v>597.5813210000006</v>
      </c>
      <c r="J10" s="2"/>
      <c r="K10" s="43">
        <v>10.754041152346023</v>
      </c>
    </row>
    <row r="11" spans="1:11" ht="19.5" customHeight="1">
      <c r="A11" s="457" t="s">
        <v>12</v>
      </c>
      <c r="B11" s="457">
        <v>207384.84889585932</v>
      </c>
      <c r="C11" s="100">
        <v>227020.20395071502</v>
      </c>
      <c r="D11" s="100">
        <v>263431.4768075708</v>
      </c>
      <c r="E11" s="139">
        <v>305933.1299129</v>
      </c>
      <c r="F11" s="100">
        <v>15402.515054855681</v>
      </c>
      <c r="G11" s="100" t="s">
        <v>945</v>
      </c>
      <c r="H11" s="3">
        <v>7.42702041005427</v>
      </c>
      <c r="I11" s="100">
        <v>42877.7531053292</v>
      </c>
      <c r="J11" s="100" t="s">
        <v>946</v>
      </c>
      <c r="K11" s="139">
        <v>16.27662480769152</v>
      </c>
    </row>
    <row r="12" spans="1:11" ht="19.5" customHeight="1">
      <c r="A12" s="49" t="s">
        <v>13</v>
      </c>
      <c r="B12" s="49">
        <v>322683.752</v>
      </c>
      <c r="C12" s="41">
        <v>323122.922312</v>
      </c>
      <c r="D12" s="41">
        <v>360558.108914</v>
      </c>
      <c r="E12" s="42">
        <v>397507.798682</v>
      </c>
      <c r="F12" s="41">
        <v>439.1703120000311</v>
      </c>
      <c r="G12" s="41"/>
      <c r="H12" s="4">
        <v>0.13609929513898522</v>
      </c>
      <c r="I12" s="41">
        <v>36949.68976800004</v>
      </c>
      <c r="J12" s="41"/>
      <c r="K12" s="42">
        <v>10.24791534415698</v>
      </c>
    </row>
    <row r="13" spans="1:11" ht="19.5" customHeight="1">
      <c r="A13" s="819" t="s">
        <v>587</v>
      </c>
      <c r="B13" s="49">
        <v>322683.752</v>
      </c>
      <c r="C13" s="41">
        <v>339146.722312</v>
      </c>
      <c r="D13" s="41">
        <v>360558.108914</v>
      </c>
      <c r="E13" s="42">
        <v>397507.798682</v>
      </c>
      <c r="F13" s="41">
        <v>16462.97031200002</v>
      </c>
      <c r="G13" s="41"/>
      <c r="H13" s="4">
        <v>5.101890073473554</v>
      </c>
      <c r="I13" s="41">
        <v>36949.68976800004</v>
      </c>
      <c r="J13" s="41"/>
      <c r="K13" s="42">
        <v>10.24791534415698</v>
      </c>
    </row>
    <row r="14" spans="1:11" ht="19.5" customHeight="1">
      <c r="A14" s="49" t="s">
        <v>14</v>
      </c>
      <c r="B14" s="49">
        <v>70970.56507</v>
      </c>
      <c r="C14" s="41">
        <v>63758.514802000005</v>
      </c>
      <c r="D14" s="41">
        <v>78343.629501</v>
      </c>
      <c r="E14" s="42">
        <v>74292.051182</v>
      </c>
      <c r="F14" s="41">
        <v>-7212.050267999992</v>
      </c>
      <c r="G14" s="41"/>
      <c r="H14" s="4">
        <v>-10.162030217579035</v>
      </c>
      <c r="I14" s="41">
        <v>-4051.5783190000075</v>
      </c>
      <c r="J14" s="41"/>
      <c r="K14" s="42">
        <v>-5.171547890755166</v>
      </c>
    </row>
    <row r="15" spans="1:11" ht="19.5" customHeight="1">
      <c r="A15" s="49" t="s">
        <v>15</v>
      </c>
      <c r="B15" s="49">
        <v>70970.56507</v>
      </c>
      <c r="C15" s="41">
        <v>72213.44351900001</v>
      </c>
      <c r="D15" s="41">
        <v>81466.165439</v>
      </c>
      <c r="E15" s="42">
        <v>84487.94565400001</v>
      </c>
      <c r="F15" s="41">
        <v>1242.8784490000107</v>
      </c>
      <c r="G15" s="41"/>
      <c r="H15" s="4">
        <v>1.7512590575742626</v>
      </c>
      <c r="I15" s="41">
        <v>3021.780215000006</v>
      </c>
      <c r="J15" s="41"/>
      <c r="K15" s="42">
        <v>3.7092456711524564</v>
      </c>
    </row>
    <row r="16" spans="1:11" ht="19.5" customHeight="1">
      <c r="A16" s="49" t="s">
        <v>16</v>
      </c>
      <c r="B16" s="49">
        <v>0</v>
      </c>
      <c r="C16" s="41">
        <v>8454.928717000003</v>
      </c>
      <c r="D16" s="41">
        <v>3122.535938000001</v>
      </c>
      <c r="E16" s="42">
        <v>10195.894472000007</v>
      </c>
      <c r="F16" s="41">
        <v>8454.928717000003</v>
      </c>
      <c r="G16" s="41"/>
      <c r="H16" s="807"/>
      <c r="I16" s="53">
        <v>7073.358534000006</v>
      </c>
      <c r="J16" s="53"/>
      <c r="K16" s="155">
        <v>226.52608887283222</v>
      </c>
    </row>
    <row r="17" spans="1:11" ht="19.5" customHeight="1">
      <c r="A17" s="49" t="s">
        <v>17</v>
      </c>
      <c r="B17" s="49">
        <v>4560.876</v>
      </c>
      <c r="C17" s="41">
        <v>5003.955</v>
      </c>
      <c r="D17" s="41">
        <v>5114.8669</v>
      </c>
      <c r="E17" s="42">
        <v>5354.64</v>
      </c>
      <c r="F17" s="41">
        <v>443.0789999999997</v>
      </c>
      <c r="G17" s="41"/>
      <c r="H17" s="4">
        <v>9.714778476766298</v>
      </c>
      <c r="I17" s="41">
        <v>239.77310000000034</v>
      </c>
      <c r="J17" s="41"/>
      <c r="K17" s="42">
        <v>4.687768121590815</v>
      </c>
    </row>
    <row r="18" spans="1:11" ht="19.5" customHeight="1">
      <c r="A18" s="49" t="s">
        <v>18</v>
      </c>
      <c r="B18" s="49">
        <v>3581.9285099999997</v>
      </c>
      <c r="C18" s="41">
        <v>4188.42851</v>
      </c>
      <c r="D18" s="41">
        <v>3622.2125</v>
      </c>
      <c r="E18" s="42">
        <v>6117.9664999999995</v>
      </c>
      <c r="F18" s="41">
        <v>606.5</v>
      </c>
      <c r="G18" s="41"/>
      <c r="H18" s="4">
        <v>16.932219565710987</v>
      </c>
      <c r="I18" s="41">
        <v>2495.7539999999995</v>
      </c>
      <c r="J18" s="41"/>
      <c r="K18" s="42">
        <v>68.90136898373575</v>
      </c>
    </row>
    <row r="19" spans="1:11" ht="19.5" customHeight="1">
      <c r="A19" s="49" t="s">
        <v>19</v>
      </c>
      <c r="B19" s="49">
        <v>1808.29151</v>
      </c>
      <c r="C19" s="41">
        <v>1810.04851</v>
      </c>
      <c r="D19" s="41">
        <v>1712.9665</v>
      </c>
      <c r="E19" s="42">
        <v>1826.0665</v>
      </c>
      <c r="F19" s="41">
        <v>1.7570000000000618</v>
      </c>
      <c r="G19" s="41"/>
      <c r="H19" s="4">
        <v>0.09716353753162629</v>
      </c>
      <c r="I19" s="41">
        <v>113.1</v>
      </c>
      <c r="J19" s="41"/>
      <c r="K19" s="42">
        <v>6.602580961157145</v>
      </c>
    </row>
    <row r="20" spans="1:11" ht="19.5" customHeight="1">
      <c r="A20" s="49" t="s">
        <v>20</v>
      </c>
      <c r="B20" s="49">
        <v>1773.637</v>
      </c>
      <c r="C20" s="41">
        <v>2378.38</v>
      </c>
      <c r="D20" s="41">
        <v>1909.246</v>
      </c>
      <c r="E20" s="42">
        <v>4291.9</v>
      </c>
      <c r="F20" s="41">
        <v>604.7430000000002</v>
      </c>
      <c r="G20" s="41"/>
      <c r="H20" s="4">
        <v>34.09621021663396</v>
      </c>
      <c r="I20" s="41">
        <v>2382.6539999999995</v>
      </c>
      <c r="J20" s="41"/>
      <c r="K20" s="42">
        <v>124.79554756170756</v>
      </c>
    </row>
    <row r="21" spans="1:11" ht="19.5" customHeight="1">
      <c r="A21" s="49" t="s">
        <v>558</v>
      </c>
      <c r="B21" s="49">
        <v>243570.38242</v>
      </c>
      <c r="C21" s="41">
        <v>250172.024</v>
      </c>
      <c r="D21" s="41">
        <v>273477.400013</v>
      </c>
      <c r="E21" s="42">
        <v>311743.141</v>
      </c>
      <c r="F21" s="41">
        <v>6601.641579999996</v>
      </c>
      <c r="G21" s="41"/>
      <c r="H21" s="4">
        <v>2.7103630229624844</v>
      </c>
      <c r="I21" s="41">
        <v>38265.740987</v>
      </c>
      <c r="J21" s="41"/>
      <c r="K21" s="42">
        <v>13.992286377295162</v>
      </c>
    </row>
    <row r="22" spans="1:11" ht="19.5" customHeight="1">
      <c r="A22" s="817" t="s">
        <v>585</v>
      </c>
      <c r="B22" s="49">
        <v>243570.38242</v>
      </c>
      <c r="C22" s="41">
        <v>266195.824</v>
      </c>
      <c r="D22" s="41">
        <v>273477.400013</v>
      </c>
      <c r="E22" s="42">
        <v>311743.141</v>
      </c>
      <c r="F22" s="41">
        <v>22625.441580000013</v>
      </c>
      <c r="G22" s="41"/>
      <c r="H22" s="4">
        <v>9.289077495877923</v>
      </c>
      <c r="I22" s="41">
        <v>38265.740987</v>
      </c>
      <c r="J22" s="41"/>
      <c r="K22" s="42">
        <v>13.992286377295162</v>
      </c>
    </row>
    <row r="23" spans="1:11" ht="19.5" customHeight="1">
      <c r="A23" s="50" t="s">
        <v>21</v>
      </c>
      <c r="B23" s="50">
        <v>115298.90310414064</v>
      </c>
      <c r="C23" s="2">
        <v>96102.71836128499</v>
      </c>
      <c r="D23" s="2">
        <v>97126.63210642918</v>
      </c>
      <c r="E23" s="43">
        <v>91574.66876910003</v>
      </c>
      <c r="F23" s="2">
        <v>-14963.34474285565</v>
      </c>
      <c r="G23" s="2" t="s">
        <v>945</v>
      </c>
      <c r="H23" s="5">
        <v>-12.977872590288575</v>
      </c>
      <c r="I23" s="2">
        <v>-5928.0633373291585</v>
      </c>
      <c r="J23" s="2" t="s">
        <v>946</v>
      </c>
      <c r="K23" s="43">
        <v>-6.103437552362898</v>
      </c>
    </row>
    <row r="24" spans="1:11" ht="19.5" customHeight="1">
      <c r="A24" s="818" t="s">
        <v>586</v>
      </c>
      <c r="B24" s="49">
        <v>115298.90310414064</v>
      </c>
      <c r="C24" s="41">
        <v>112126.518361285</v>
      </c>
      <c r="D24" s="41">
        <v>97126.63210642918</v>
      </c>
      <c r="E24" s="42">
        <v>91574.66876910003</v>
      </c>
      <c r="F24" s="41">
        <v>1060.4552571443528</v>
      </c>
      <c r="G24" s="41" t="s">
        <v>945</v>
      </c>
      <c r="H24" s="4">
        <v>0.9197444456054582</v>
      </c>
      <c r="I24" s="41">
        <v>-5928.0633373291585</v>
      </c>
      <c r="J24" s="41" t="s">
        <v>946</v>
      </c>
      <c r="K24" s="42">
        <v>-6.103437552362898</v>
      </c>
    </row>
    <row r="25" spans="1:11" ht="19.5" customHeight="1">
      <c r="A25" s="457" t="s">
        <v>22</v>
      </c>
      <c r="B25" s="457">
        <v>346824.0186299999</v>
      </c>
      <c r="C25" s="100">
        <v>367717.92113200005</v>
      </c>
      <c r="D25" s="100">
        <v>395320.549273</v>
      </c>
      <c r="E25" s="139">
        <v>436266.586707</v>
      </c>
      <c r="F25" s="100">
        <v>20893.902502000157</v>
      </c>
      <c r="G25" s="100"/>
      <c r="H25" s="3">
        <v>6.024352807090408</v>
      </c>
      <c r="I25" s="100">
        <v>40946.037434</v>
      </c>
      <c r="J25" s="100"/>
      <c r="K25" s="139">
        <v>10.357679991414646</v>
      </c>
    </row>
    <row r="26" spans="1:11" ht="19.5" customHeight="1">
      <c r="A26" s="49" t="s">
        <v>23</v>
      </c>
      <c r="B26" s="49">
        <v>113060.69662999992</v>
      </c>
      <c r="C26" s="41">
        <v>118166.51813199997</v>
      </c>
      <c r="D26" s="41">
        <v>126690.31727299998</v>
      </c>
      <c r="E26" s="42">
        <v>134727.48470699997</v>
      </c>
      <c r="F26" s="41">
        <v>5105.82150200005</v>
      </c>
      <c r="G26" s="41"/>
      <c r="H26" s="4">
        <v>4.516000391107845</v>
      </c>
      <c r="I26" s="41">
        <v>8037.167433999988</v>
      </c>
      <c r="J26" s="41"/>
      <c r="K26" s="42">
        <v>6.343947672560494</v>
      </c>
    </row>
    <row r="27" spans="1:11" ht="19.5" customHeight="1">
      <c r="A27" s="49" t="s">
        <v>24</v>
      </c>
      <c r="B27" s="49">
        <v>77780.428465</v>
      </c>
      <c r="C27" s="41">
        <v>78674.586095</v>
      </c>
      <c r="D27" s="41">
        <v>83515.844045</v>
      </c>
      <c r="E27" s="42">
        <v>88196.776635</v>
      </c>
      <c r="F27" s="41">
        <v>894.1576300000015</v>
      </c>
      <c r="G27" s="41"/>
      <c r="H27" s="4">
        <v>1.1495920601701992</v>
      </c>
      <c r="I27" s="41">
        <v>4680.932589999997</v>
      </c>
      <c r="J27" s="41"/>
      <c r="K27" s="42">
        <v>5.604843779675886</v>
      </c>
    </row>
    <row r="28" spans="1:11" ht="19.5" customHeight="1">
      <c r="A28" s="49" t="s">
        <v>25</v>
      </c>
      <c r="B28" s="49">
        <v>35280.344664000004</v>
      </c>
      <c r="C28" s="41">
        <v>39492.009665</v>
      </c>
      <c r="D28" s="41">
        <v>43174.341366</v>
      </c>
      <c r="E28" s="42">
        <v>46530.803678</v>
      </c>
      <c r="F28" s="41">
        <v>4211.665000999994</v>
      </c>
      <c r="G28" s="41"/>
      <c r="H28" s="4">
        <v>11.937709342441796</v>
      </c>
      <c r="I28" s="41">
        <v>3356.462311999996</v>
      </c>
      <c r="J28" s="41"/>
      <c r="K28" s="42">
        <v>7.77420617386239</v>
      </c>
    </row>
    <row r="29" spans="1:11" ht="19.5" customHeight="1">
      <c r="A29" s="50" t="s">
        <v>26</v>
      </c>
      <c r="B29" s="50">
        <v>233763.322</v>
      </c>
      <c r="C29" s="2">
        <v>249551.40300000002</v>
      </c>
      <c r="D29" s="2">
        <v>268630.232</v>
      </c>
      <c r="E29" s="43">
        <v>301539.102</v>
      </c>
      <c r="F29" s="2">
        <v>15788.081000000035</v>
      </c>
      <c r="G29" s="2"/>
      <c r="H29" s="5">
        <v>6.753874331063808</v>
      </c>
      <c r="I29" s="2">
        <v>32908.87</v>
      </c>
      <c r="J29" s="2"/>
      <c r="K29" s="43">
        <v>12.25062039927062</v>
      </c>
    </row>
    <row r="30" spans="1:11" ht="19.5" customHeight="1" thickBot="1">
      <c r="A30" s="56" t="s">
        <v>27</v>
      </c>
      <c r="B30" s="56">
        <v>371912.15662999987</v>
      </c>
      <c r="C30" s="54">
        <v>393735.59313200007</v>
      </c>
      <c r="D30" s="54">
        <v>423567.77327299997</v>
      </c>
      <c r="E30" s="55">
        <v>465151.380707</v>
      </c>
      <c r="F30" s="54">
        <v>21823.4365020002</v>
      </c>
      <c r="G30" s="54"/>
      <c r="H30" s="126">
        <v>5.867900823610732</v>
      </c>
      <c r="I30" s="54">
        <v>41583.607434000005</v>
      </c>
      <c r="J30" s="54"/>
      <c r="K30" s="55">
        <v>9.817462530889557</v>
      </c>
    </row>
    <row r="31" spans="1:11" ht="19.5" customHeight="1">
      <c r="A31" s="458"/>
      <c r="B31" s="458">
        <v>-0.07649900007527322</v>
      </c>
      <c r="C31" s="460">
        <v>-0.07762799996999092</v>
      </c>
      <c r="D31" s="460">
        <v>0.131861999980174</v>
      </c>
      <c r="E31" s="461">
        <v>-0.09560600004624575</v>
      </c>
      <c r="F31" s="458">
        <v>-0.0011289998292340897</v>
      </c>
      <c r="G31" s="460"/>
      <c r="H31" s="459"/>
      <c r="I31" s="462">
        <v>-0.22746799999003997</v>
      </c>
      <c r="J31" s="460"/>
      <c r="K31" s="461"/>
    </row>
    <row r="32" spans="1:11" ht="19.5" customHeight="1">
      <c r="A32" s="49" t="s">
        <v>28</v>
      </c>
      <c r="B32" s="49">
        <v>110898.063129</v>
      </c>
      <c r="C32" s="41">
        <v>110831.71754400001</v>
      </c>
      <c r="D32" s="41">
        <v>119342.43801</v>
      </c>
      <c r="E32" s="42">
        <v>120426.941313</v>
      </c>
      <c r="F32" s="49">
        <v>-66.3455849999882</v>
      </c>
      <c r="G32" s="41"/>
      <c r="H32" s="4">
        <v>-0.059825738275350225</v>
      </c>
      <c r="I32" s="463">
        <v>1084.503303000005</v>
      </c>
      <c r="J32" s="41"/>
      <c r="K32" s="42">
        <v>0.9087323177603693</v>
      </c>
    </row>
    <row r="33" spans="1:11" ht="19.5" customHeight="1">
      <c r="A33" s="49" t="s">
        <v>556</v>
      </c>
      <c r="B33" s="49">
        <v>1.0195010935266224</v>
      </c>
      <c r="C33" s="41">
        <v>1.0661796167246804</v>
      </c>
      <c r="D33" s="41">
        <v>1.0615697096986094</v>
      </c>
      <c r="E33" s="42">
        <v>1.1187487055478027</v>
      </c>
      <c r="F33" s="49">
        <v>0.046678523198057986</v>
      </c>
      <c r="G33" s="41"/>
      <c r="H33" s="4">
        <v>4.578565289870291</v>
      </c>
      <c r="I33" s="463">
        <v>0.05717899584919328</v>
      </c>
      <c r="J33" s="41"/>
      <c r="K33" s="42">
        <v>5.386268591388783</v>
      </c>
    </row>
    <row r="34" spans="1:11" ht="19.5" customHeight="1" thickBot="1">
      <c r="A34" s="52" t="s">
        <v>557</v>
      </c>
      <c r="B34" s="52">
        <v>3.127412768485989</v>
      </c>
      <c r="C34" s="45">
        <v>3.31780404815992</v>
      </c>
      <c r="D34" s="45">
        <v>3.312489302756452</v>
      </c>
      <c r="E34" s="47">
        <v>3.6226660077092343</v>
      </c>
      <c r="F34" s="52">
        <v>0.19039127967393066</v>
      </c>
      <c r="G34" s="45"/>
      <c r="H34" s="46">
        <v>6.087820629001937</v>
      </c>
      <c r="I34" s="464">
        <v>0.31017670495278216</v>
      </c>
      <c r="J34" s="45"/>
      <c r="K34" s="47">
        <v>9.36385529440569</v>
      </c>
    </row>
    <row r="35" ht="19.5" customHeight="1">
      <c r="A35" s="976" t="s">
        <v>947</v>
      </c>
    </row>
    <row r="36" ht="19.5" customHeight="1">
      <c r="A36" s="976" t="s">
        <v>948</v>
      </c>
    </row>
    <row r="37" spans="1:12" ht="28.5" customHeight="1">
      <c r="A37" s="1531" t="s">
        <v>949</v>
      </c>
      <c r="B37" s="1531"/>
      <c r="C37" s="1531"/>
      <c r="D37" s="1531"/>
      <c r="E37" s="1531"/>
      <c r="F37" s="1531"/>
      <c r="G37" s="1531"/>
      <c r="H37" s="1531"/>
      <c r="I37" s="1531"/>
      <c r="J37" s="1531"/>
      <c r="K37" s="1531"/>
      <c r="L37" s="816"/>
    </row>
    <row r="38" ht="19.5" customHeight="1">
      <c r="A38" s="1" t="s">
        <v>472</v>
      </c>
    </row>
    <row r="39" ht="12.75">
      <c r="A39" s="976"/>
    </row>
    <row r="40" ht="12.75">
      <c r="A40" s="976"/>
    </row>
    <row r="41" ht="12.75">
      <c r="A41" s="977"/>
    </row>
    <row r="42" ht="12.75">
      <c r="A42" s="816"/>
    </row>
    <row r="43" ht="12.75">
      <c r="A43" s="978"/>
    </row>
  </sheetData>
  <sheetProtection/>
  <mergeCells count="5">
    <mergeCell ref="A37:K37"/>
    <mergeCell ref="A1:K1"/>
    <mergeCell ref="A2:K2"/>
    <mergeCell ref="I5:K5"/>
    <mergeCell ref="F5:H5"/>
  </mergeCells>
  <printOptions/>
  <pageMargins left="0.38" right="0.22" top="1" bottom="1" header="0.5" footer="0.5"/>
  <pageSetup fitToHeight="1" fitToWidth="1" horizontalDpi="300" verticalDpi="3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23.421875" style="265" customWidth="1"/>
    <col min="2" max="2" width="10.00390625" style="265" bestFit="1" customWidth="1"/>
    <col min="3" max="3" width="9.28125" style="265" bestFit="1" customWidth="1"/>
    <col min="4" max="4" width="9.00390625" style="265" bestFit="1" customWidth="1"/>
    <col min="5" max="6" width="8.00390625" style="265" bestFit="1" customWidth="1"/>
    <col min="7" max="7" width="8.140625" style="265" bestFit="1" customWidth="1"/>
    <col min="8" max="8" width="8.421875" style="265" customWidth="1"/>
    <col min="9" max="9" width="8.57421875" style="265" bestFit="1" customWidth="1"/>
    <col min="10" max="10" width="9.140625" style="265" customWidth="1"/>
    <col min="11" max="11" width="9.57421875" style="265" customWidth="1"/>
    <col min="12" max="14" width="9.57421875" style="265" bestFit="1" customWidth="1"/>
    <col min="15" max="16384" width="9.140625" style="265" customWidth="1"/>
  </cols>
  <sheetData>
    <row r="1" spans="1:14" ht="12.75">
      <c r="A1" s="1564" t="s">
        <v>822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0"/>
      <c r="L1" s="150"/>
      <c r="M1" s="150"/>
      <c r="N1" s="150"/>
    </row>
    <row r="2" spans="1:14" ht="15.75">
      <c r="A2" s="1636" t="s">
        <v>463</v>
      </c>
      <c r="B2" s="1636"/>
      <c r="C2" s="1636"/>
      <c r="D2" s="1636"/>
      <c r="E2" s="1636"/>
      <c r="F2" s="1636"/>
      <c r="G2" s="1636"/>
      <c r="H2" s="1636"/>
      <c r="I2" s="1636"/>
      <c r="J2" s="1636"/>
      <c r="K2" s="151"/>
      <c r="L2" s="151"/>
      <c r="M2" s="151"/>
      <c r="N2" s="151"/>
    </row>
    <row r="3" spans="1:14" ht="16.5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5.75">
      <c r="A4" s="517"/>
      <c r="B4" s="1664" t="s">
        <v>208</v>
      </c>
      <c r="C4" s="1665"/>
      <c r="D4" s="1665"/>
      <c r="E4" s="1665"/>
      <c r="F4" s="1665"/>
      <c r="G4" s="1665"/>
      <c r="H4" s="1666"/>
      <c r="I4" s="519"/>
      <c r="J4" s="508"/>
      <c r="K4" s="151"/>
      <c r="L4" s="151"/>
      <c r="M4" s="151"/>
      <c r="N4" s="151"/>
    </row>
    <row r="5" spans="1:11" ht="18" customHeight="1">
      <c r="A5" s="1667" t="s">
        <v>376</v>
      </c>
      <c r="B5" s="1669" t="s">
        <v>842</v>
      </c>
      <c r="C5" s="1670"/>
      <c r="D5" s="1670"/>
      <c r="E5" s="1670"/>
      <c r="F5" s="1670"/>
      <c r="G5" s="1670"/>
      <c r="H5" s="1671"/>
      <c r="I5" s="442"/>
      <c r="J5" s="416"/>
      <c r="K5" s="24"/>
    </row>
    <row r="6" spans="1:11" ht="18" customHeight="1">
      <c r="A6" s="1667"/>
      <c r="B6" s="446">
        <v>2006</v>
      </c>
      <c r="C6" s="1674">
        <v>2007</v>
      </c>
      <c r="D6" s="1674"/>
      <c r="E6" s="1674"/>
      <c r="F6" s="1675">
        <v>2008</v>
      </c>
      <c r="G6" s="1670"/>
      <c r="H6" s="1671"/>
      <c r="I6" s="1672" t="s">
        <v>513</v>
      </c>
      <c r="J6" s="1673"/>
      <c r="K6" s="24"/>
    </row>
    <row r="7" spans="1:11" ht="18" customHeight="1">
      <c r="A7" s="1667"/>
      <c r="B7" s="522" t="s">
        <v>377</v>
      </c>
      <c r="C7" s="267" t="s">
        <v>378</v>
      </c>
      <c r="D7" s="266" t="s">
        <v>379</v>
      </c>
      <c r="E7" s="266" t="s">
        <v>377</v>
      </c>
      <c r="F7" s="267" t="s">
        <v>378</v>
      </c>
      <c r="G7" s="266" t="s">
        <v>379</v>
      </c>
      <c r="H7" s="510" t="s">
        <v>377</v>
      </c>
      <c r="I7" s="520"/>
      <c r="J7" s="509"/>
      <c r="K7" s="268"/>
    </row>
    <row r="8" spans="1:14" ht="18" customHeight="1">
      <c r="A8" s="1668"/>
      <c r="B8" s="523">
        <v>1</v>
      </c>
      <c r="C8" s="266">
        <v>2</v>
      </c>
      <c r="D8" s="266">
        <v>3</v>
      </c>
      <c r="E8" s="267">
        <v>4</v>
      </c>
      <c r="F8" s="266">
        <v>5</v>
      </c>
      <c r="G8" s="266">
        <v>6</v>
      </c>
      <c r="H8" s="524">
        <v>7</v>
      </c>
      <c r="I8" s="284" t="s">
        <v>380</v>
      </c>
      <c r="J8" s="510" t="s">
        <v>514</v>
      </c>
      <c r="K8" s="507"/>
      <c r="L8" s="269"/>
      <c r="M8" s="270"/>
      <c r="N8" s="269"/>
    </row>
    <row r="9" spans="1:14" ht="18" customHeight="1">
      <c r="A9" s="762" t="s">
        <v>381</v>
      </c>
      <c r="B9" s="525">
        <v>326.56</v>
      </c>
      <c r="C9" s="272">
        <v>600.72</v>
      </c>
      <c r="D9" s="272">
        <v>565.1</v>
      </c>
      <c r="E9" s="272">
        <v>600.72</v>
      </c>
      <c r="F9" s="171">
        <v>1094.53</v>
      </c>
      <c r="G9" s="171">
        <v>949.46</v>
      </c>
      <c r="H9" s="526">
        <v>951.26</v>
      </c>
      <c r="I9" s="1082">
        <v>83.95394414502695</v>
      </c>
      <c r="J9" s="1083">
        <v>58.3533093620988</v>
      </c>
      <c r="K9" s="31"/>
      <c r="L9" s="273"/>
      <c r="M9" s="273"/>
      <c r="N9" s="273"/>
    </row>
    <row r="10" spans="1:14" ht="17.25" customHeight="1">
      <c r="A10" s="762" t="s">
        <v>382</v>
      </c>
      <c r="B10" s="525">
        <v>225.54</v>
      </c>
      <c r="C10" s="272">
        <v>551.54</v>
      </c>
      <c r="D10" s="272">
        <v>469.6</v>
      </c>
      <c r="E10" s="272">
        <v>551.54</v>
      </c>
      <c r="F10" s="171">
        <v>2001.39</v>
      </c>
      <c r="G10" s="171">
        <v>1577.78</v>
      </c>
      <c r="H10" s="526">
        <v>1662.96</v>
      </c>
      <c r="I10" s="1082">
        <v>144.5419881174071</v>
      </c>
      <c r="J10" s="1083">
        <v>201.51212967327848</v>
      </c>
      <c r="K10" s="31"/>
      <c r="L10" s="273"/>
      <c r="M10" s="273"/>
      <c r="N10" s="273"/>
    </row>
    <row r="11" spans="1:14" ht="18" customHeight="1">
      <c r="A11" s="762" t="s">
        <v>515</v>
      </c>
      <c r="B11" s="525">
        <v>326.85</v>
      </c>
      <c r="C11" s="272">
        <v>542.76</v>
      </c>
      <c r="D11" s="272">
        <v>427.79</v>
      </c>
      <c r="E11" s="272">
        <v>542.76</v>
      </c>
      <c r="F11" s="171">
        <v>1060.52</v>
      </c>
      <c r="G11" s="171">
        <v>909.69</v>
      </c>
      <c r="H11" s="526">
        <v>915.12</v>
      </c>
      <c r="I11" s="1082">
        <v>66.05782469022486</v>
      </c>
      <c r="J11" s="1083">
        <v>68.60490824673889</v>
      </c>
      <c r="K11" s="31"/>
      <c r="L11" s="273"/>
      <c r="M11" s="273"/>
      <c r="N11" s="273"/>
    </row>
    <row r="12" spans="1:14" ht="18" customHeight="1">
      <c r="A12" s="762" t="s">
        <v>516</v>
      </c>
      <c r="B12" s="525">
        <v>240.13</v>
      </c>
      <c r="C12" s="272">
        <v>388.68</v>
      </c>
      <c r="D12" s="272">
        <v>294.68</v>
      </c>
      <c r="E12" s="272">
        <v>388.68</v>
      </c>
      <c r="F12" s="171">
        <v>1115.48</v>
      </c>
      <c r="G12" s="171">
        <v>951.86</v>
      </c>
      <c r="H12" s="526">
        <v>1102.89</v>
      </c>
      <c r="I12" s="1082">
        <v>61.86232457418899</v>
      </c>
      <c r="J12" s="1083">
        <v>183.75270145106515</v>
      </c>
      <c r="K12" s="31"/>
      <c r="L12" s="273"/>
      <c r="M12" s="273"/>
      <c r="N12" s="273"/>
    </row>
    <row r="13" spans="1:14" ht="18" customHeight="1">
      <c r="A13" s="762" t="s">
        <v>364</v>
      </c>
      <c r="B13" s="525">
        <v>271.89</v>
      </c>
      <c r="C13" s="272">
        <v>322.36</v>
      </c>
      <c r="D13" s="272">
        <v>317.29</v>
      </c>
      <c r="E13" s="272">
        <v>322.36</v>
      </c>
      <c r="F13" s="171">
        <v>357.28</v>
      </c>
      <c r="G13" s="171">
        <v>257.28</v>
      </c>
      <c r="H13" s="526">
        <v>257.28</v>
      </c>
      <c r="I13" s="1082">
        <v>18.562654014491173</v>
      </c>
      <c r="J13" s="1083">
        <v>-20.18860900856187</v>
      </c>
      <c r="K13" s="31"/>
      <c r="L13" s="273"/>
      <c r="M13" s="273"/>
      <c r="N13" s="273"/>
    </row>
    <row r="14" spans="1:14" ht="18" customHeight="1">
      <c r="A14" s="762" t="s">
        <v>365</v>
      </c>
      <c r="B14" s="525">
        <v>177.9</v>
      </c>
      <c r="C14" s="272">
        <v>189.01</v>
      </c>
      <c r="D14" s="272">
        <v>187.47</v>
      </c>
      <c r="E14" s="272">
        <v>188.24</v>
      </c>
      <c r="F14" s="171">
        <v>422.51</v>
      </c>
      <c r="G14" s="171">
        <v>285.85</v>
      </c>
      <c r="H14" s="526">
        <v>420.97</v>
      </c>
      <c r="I14" s="1082">
        <v>5.81225407532321</v>
      </c>
      <c r="J14" s="1083">
        <v>123.6347216319592</v>
      </c>
      <c r="K14" s="31"/>
      <c r="L14" s="273"/>
      <c r="M14" s="273"/>
      <c r="N14" s="273"/>
    </row>
    <row r="15" spans="1:14" ht="18" customHeight="1">
      <c r="A15" s="762" t="s">
        <v>366</v>
      </c>
      <c r="B15" s="525">
        <v>134.84</v>
      </c>
      <c r="C15" s="272">
        <v>150.09</v>
      </c>
      <c r="D15" s="272">
        <v>148.51</v>
      </c>
      <c r="E15" s="272">
        <v>148.51</v>
      </c>
      <c r="F15" s="171">
        <v>165.2</v>
      </c>
      <c r="G15" s="171">
        <v>165.2</v>
      </c>
      <c r="H15" s="526">
        <v>165.2</v>
      </c>
      <c r="I15" s="1082">
        <v>10.137941263719952</v>
      </c>
      <c r="J15" s="1083">
        <v>11.238300451148078</v>
      </c>
      <c r="K15" s="31"/>
      <c r="L15" s="273"/>
      <c r="M15" s="273"/>
      <c r="N15" s="273"/>
    </row>
    <row r="16" spans="1:14" ht="18" customHeight="1">
      <c r="A16" s="762" t="s">
        <v>367</v>
      </c>
      <c r="B16" s="525">
        <v>290.01</v>
      </c>
      <c r="C16" s="272">
        <v>703.47</v>
      </c>
      <c r="D16" s="272">
        <v>666.92</v>
      </c>
      <c r="E16" s="272">
        <v>695.49</v>
      </c>
      <c r="F16" s="171">
        <v>818.12</v>
      </c>
      <c r="G16" s="171">
        <v>818.12</v>
      </c>
      <c r="H16" s="526">
        <v>818.12</v>
      </c>
      <c r="I16" s="1082">
        <v>139.81586841833038</v>
      </c>
      <c r="J16" s="1083">
        <v>17.632173000330695</v>
      </c>
      <c r="K16" s="31"/>
      <c r="L16" s="273"/>
      <c r="M16" s="273"/>
      <c r="N16" s="273"/>
    </row>
    <row r="17" spans="1:14" ht="18" customHeight="1">
      <c r="A17" s="763" t="s">
        <v>517</v>
      </c>
      <c r="B17" s="525" t="s">
        <v>849</v>
      </c>
      <c r="C17" s="271" t="s">
        <v>849</v>
      </c>
      <c r="D17" s="271" t="s">
        <v>849</v>
      </c>
      <c r="E17" s="271" t="s">
        <v>849</v>
      </c>
      <c r="F17" s="171">
        <v>1706.04</v>
      </c>
      <c r="G17" s="171">
        <v>1515.57</v>
      </c>
      <c r="H17" s="526">
        <v>1515.57</v>
      </c>
      <c r="I17" s="1082"/>
      <c r="J17" s="1083"/>
      <c r="K17" s="31"/>
      <c r="L17" s="273"/>
      <c r="M17" s="273"/>
      <c r="N17" s="273"/>
    </row>
    <row r="18" spans="1:14" ht="18" customHeight="1">
      <c r="A18" s="518" t="s">
        <v>518</v>
      </c>
      <c r="B18" s="527">
        <v>299.93</v>
      </c>
      <c r="C18" s="274">
        <v>537.09</v>
      </c>
      <c r="D18" s="275">
        <v>505.25</v>
      </c>
      <c r="E18" s="275">
        <v>537.09</v>
      </c>
      <c r="F18" s="276">
        <v>1064.09</v>
      </c>
      <c r="G18" s="276">
        <v>956.82</v>
      </c>
      <c r="H18" s="528">
        <v>958.91</v>
      </c>
      <c r="I18" s="1084">
        <v>79.07178341613044</v>
      </c>
      <c r="J18" s="1085">
        <v>78.53804762702711</v>
      </c>
      <c r="K18" s="21"/>
      <c r="L18" s="277"/>
      <c r="M18" s="277"/>
      <c r="N18" s="277"/>
    </row>
    <row r="19" spans="1:14" ht="18" customHeight="1" thickBot="1">
      <c r="A19" s="511" t="s">
        <v>519</v>
      </c>
      <c r="B19" s="529"/>
      <c r="C19" s="512"/>
      <c r="D19" s="513"/>
      <c r="E19" s="513"/>
      <c r="F19" s="514">
        <v>275.21</v>
      </c>
      <c r="G19" s="515">
        <v>247.91</v>
      </c>
      <c r="H19" s="530">
        <v>248.77</v>
      </c>
      <c r="I19" s="521"/>
      <c r="J19" s="516"/>
      <c r="K19" s="283"/>
      <c r="L19" s="279"/>
      <c r="M19" s="279"/>
      <c r="N19" s="279"/>
    </row>
    <row r="20" spans="1:14" ht="18" customHeight="1">
      <c r="A20" s="24"/>
      <c r="B20" s="280"/>
      <c r="C20" s="281"/>
      <c r="D20" s="282"/>
      <c r="E20" s="282"/>
      <c r="F20" s="282"/>
      <c r="G20" s="282"/>
      <c r="H20" s="282"/>
      <c r="I20" s="273"/>
      <c r="J20" s="283"/>
      <c r="K20" s="283"/>
      <c r="L20" s="279"/>
      <c r="M20" s="279"/>
      <c r="N20" s="279"/>
    </row>
    <row r="21" spans="1:14" ht="18" customHeight="1" thickBot="1">
      <c r="A21" s="1643" t="s">
        <v>525</v>
      </c>
      <c r="B21" s="1644"/>
      <c r="C21" s="1644"/>
      <c r="D21" s="1644"/>
      <c r="E21" s="1644"/>
      <c r="F21" s="1644"/>
      <c r="G21" s="1644"/>
      <c r="H21" s="1644"/>
      <c r="I21" s="1644"/>
      <c r="J21" s="1644"/>
      <c r="K21" s="1644"/>
      <c r="L21" s="1644"/>
      <c r="M21" s="1644"/>
      <c r="N21" s="1645"/>
    </row>
    <row r="22" spans="1:14" ht="18" customHeight="1">
      <c r="A22" s="436"/>
      <c r="B22" s="1646" t="s">
        <v>842</v>
      </c>
      <c r="C22" s="1647"/>
      <c r="D22" s="1647"/>
      <c r="E22" s="1647"/>
      <c r="F22" s="1647"/>
      <c r="G22" s="1647"/>
      <c r="H22" s="1647"/>
      <c r="I22" s="1647"/>
      <c r="J22" s="1648"/>
      <c r="K22" s="1647" t="s">
        <v>360</v>
      </c>
      <c r="L22" s="1647"/>
      <c r="M22" s="1647"/>
      <c r="N22" s="1648"/>
    </row>
    <row r="23" spans="1:14" ht="18" customHeight="1">
      <c r="A23" s="1649" t="s">
        <v>467</v>
      </c>
      <c r="B23" s="1651">
        <v>2006</v>
      </c>
      <c r="C23" s="1652"/>
      <c r="D23" s="1653"/>
      <c r="E23" s="1654">
        <v>2007</v>
      </c>
      <c r="F23" s="1652"/>
      <c r="G23" s="1653"/>
      <c r="H23" s="1654">
        <v>2008</v>
      </c>
      <c r="I23" s="1652"/>
      <c r="J23" s="1655"/>
      <c r="K23" s="1656" t="s">
        <v>520</v>
      </c>
      <c r="L23" s="1657"/>
      <c r="M23" s="1660" t="s">
        <v>521</v>
      </c>
      <c r="N23" s="1661"/>
    </row>
    <row r="24" spans="1:14" ht="31.5">
      <c r="A24" s="1649"/>
      <c r="B24" s="522" t="s">
        <v>383</v>
      </c>
      <c r="C24" s="266" t="s">
        <v>564</v>
      </c>
      <c r="D24" s="266" t="s">
        <v>384</v>
      </c>
      <c r="E24" s="284" t="s">
        <v>383</v>
      </c>
      <c r="F24" s="284" t="s">
        <v>563</v>
      </c>
      <c r="G24" s="266" t="s">
        <v>384</v>
      </c>
      <c r="H24" s="284" t="s">
        <v>383</v>
      </c>
      <c r="I24" s="284" t="s">
        <v>564</v>
      </c>
      <c r="J24" s="510" t="s">
        <v>384</v>
      </c>
      <c r="K24" s="1658"/>
      <c r="L24" s="1659"/>
      <c r="M24" s="1662"/>
      <c r="N24" s="1663"/>
    </row>
    <row r="25" spans="1:14" ht="18" customHeight="1">
      <c r="A25" s="1650"/>
      <c r="B25" s="483">
        <v>1</v>
      </c>
      <c r="C25" s="285">
        <v>2</v>
      </c>
      <c r="D25" s="286">
        <v>3</v>
      </c>
      <c r="E25" s="287">
        <v>4</v>
      </c>
      <c r="F25" s="287">
        <v>5</v>
      </c>
      <c r="G25" s="287">
        <v>6</v>
      </c>
      <c r="H25" s="287">
        <v>7</v>
      </c>
      <c r="I25" s="287">
        <v>8</v>
      </c>
      <c r="J25" s="531">
        <v>9</v>
      </c>
      <c r="K25" s="534" t="s">
        <v>380</v>
      </c>
      <c r="L25" s="288" t="s">
        <v>385</v>
      </c>
      <c r="M25" s="286" t="s">
        <v>522</v>
      </c>
      <c r="N25" s="531" t="s">
        <v>269</v>
      </c>
    </row>
    <row r="26" spans="1:14" ht="18" customHeight="1">
      <c r="A26" s="533" t="s">
        <v>361</v>
      </c>
      <c r="B26" s="962">
        <v>550.22</v>
      </c>
      <c r="C26" s="963">
        <v>183.92</v>
      </c>
      <c r="D26" s="289">
        <v>100</v>
      </c>
      <c r="E26" s="963">
        <v>1895.34</v>
      </c>
      <c r="F26" s="963">
        <v>1081.67</v>
      </c>
      <c r="G26" s="289">
        <v>100</v>
      </c>
      <c r="H26" s="964">
        <v>2393.97</v>
      </c>
      <c r="I26" s="964">
        <v>3030.2</v>
      </c>
      <c r="J26" s="965">
        <v>100</v>
      </c>
      <c r="K26" s="971">
        <v>244.46948493329944</v>
      </c>
      <c r="L26" s="271">
        <v>26.308208553610427</v>
      </c>
      <c r="M26" s="271">
        <v>488.11983471074404</v>
      </c>
      <c r="N26" s="485">
        <v>180.1408932484029</v>
      </c>
    </row>
    <row r="27" spans="1:14" ht="18" customHeight="1">
      <c r="A27" s="764" t="s">
        <v>381</v>
      </c>
      <c r="B27" s="962">
        <v>288.94</v>
      </c>
      <c r="C27" s="963">
        <v>143.73</v>
      </c>
      <c r="D27" s="289">
        <v>78.14810787298828</v>
      </c>
      <c r="E27" s="963">
        <v>980.65</v>
      </c>
      <c r="F27" s="963">
        <v>656.16</v>
      </c>
      <c r="G27" s="964">
        <v>21.654016236552042</v>
      </c>
      <c r="H27" s="964">
        <v>958.97</v>
      </c>
      <c r="I27" s="964">
        <v>2046.94</v>
      </c>
      <c r="J27" s="965">
        <v>67.55131674476932</v>
      </c>
      <c r="K27" s="971">
        <v>239.3957222952862</v>
      </c>
      <c r="L27" s="271">
        <v>-2.2107785652373337</v>
      </c>
      <c r="M27" s="271">
        <v>356.52264662909624</v>
      </c>
      <c r="N27" s="485">
        <v>211.95744940258476</v>
      </c>
    </row>
    <row r="28" spans="1:14" ht="18" customHeight="1">
      <c r="A28" s="764" t="s">
        <v>382</v>
      </c>
      <c r="B28" s="962">
        <v>2.78</v>
      </c>
      <c r="C28" s="963">
        <v>0.67</v>
      </c>
      <c r="D28" s="289">
        <v>0.3642888212266204</v>
      </c>
      <c r="E28" s="963">
        <v>461.47</v>
      </c>
      <c r="F28" s="963">
        <v>227.21</v>
      </c>
      <c r="G28" s="964">
        <v>7.498184938287902</v>
      </c>
      <c r="H28" s="964">
        <v>177.94</v>
      </c>
      <c r="I28" s="964">
        <v>227.33</v>
      </c>
      <c r="J28" s="965">
        <v>7.50214507293248</v>
      </c>
      <c r="K28" s="971">
        <v>16499.640287769787</v>
      </c>
      <c r="L28" s="271">
        <v>-61.44061369103084</v>
      </c>
      <c r="M28" s="271">
        <v>33811.94029850746</v>
      </c>
      <c r="N28" s="485">
        <v>0.052814576823209336</v>
      </c>
    </row>
    <row r="29" spans="1:14" ht="18" customHeight="1">
      <c r="A29" s="764" t="s">
        <v>515</v>
      </c>
      <c r="B29" s="966">
        <v>18.42</v>
      </c>
      <c r="C29" s="964">
        <v>4.1</v>
      </c>
      <c r="D29" s="289">
        <v>16.643105698129627</v>
      </c>
      <c r="E29" s="963">
        <v>26.71</v>
      </c>
      <c r="F29" s="963">
        <v>13.45</v>
      </c>
      <c r="G29" s="964">
        <v>0.44386509141310804</v>
      </c>
      <c r="H29" s="964">
        <v>26.08</v>
      </c>
      <c r="I29" s="964">
        <v>22.81</v>
      </c>
      <c r="J29" s="965">
        <v>0.7527555936901854</v>
      </c>
      <c r="K29" s="971">
        <v>45.005428881650374</v>
      </c>
      <c r="L29" s="271">
        <v>-2.3586671658554934</v>
      </c>
      <c r="M29" s="271">
        <v>228.0487804878049</v>
      </c>
      <c r="N29" s="485">
        <v>69.59107806691452</v>
      </c>
    </row>
    <row r="30" spans="1:14" ht="18" customHeight="1">
      <c r="A30" s="764" t="s">
        <v>516</v>
      </c>
      <c r="B30" s="962">
        <v>213.8</v>
      </c>
      <c r="C30" s="963">
        <v>30.61</v>
      </c>
      <c r="D30" s="289">
        <v>1.4408438451500656</v>
      </c>
      <c r="E30" s="963">
        <v>276.65</v>
      </c>
      <c r="F30" s="963">
        <v>75.37</v>
      </c>
      <c r="G30" s="964">
        <v>2.487294568015313</v>
      </c>
      <c r="H30" s="964">
        <v>177.94</v>
      </c>
      <c r="I30" s="964">
        <v>147.7</v>
      </c>
      <c r="J30" s="965">
        <v>4.874265725034651</v>
      </c>
      <c r="K30" s="971">
        <v>29.396632366697844</v>
      </c>
      <c r="L30" s="271">
        <v>-35.6804626784746</v>
      </c>
      <c r="M30" s="271">
        <v>146.22672329304152</v>
      </c>
      <c r="N30" s="485">
        <v>95.96656494626507</v>
      </c>
    </row>
    <row r="31" spans="1:14" ht="18" customHeight="1">
      <c r="A31" s="764" t="s">
        <v>364</v>
      </c>
      <c r="B31" s="962">
        <v>3.29</v>
      </c>
      <c r="C31" s="963">
        <v>2.65</v>
      </c>
      <c r="D31" s="289">
        <v>1.4408438451500656</v>
      </c>
      <c r="E31" s="963">
        <v>0.7</v>
      </c>
      <c r="F31" s="963">
        <v>0.29</v>
      </c>
      <c r="G31" s="964">
        <v>0.009570325391063296</v>
      </c>
      <c r="H31" s="964">
        <v>0.79</v>
      </c>
      <c r="I31" s="964">
        <v>2.69</v>
      </c>
      <c r="J31" s="965">
        <v>0.0887730182826216</v>
      </c>
      <c r="K31" s="971">
        <v>-78.72340425531915</v>
      </c>
      <c r="L31" s="271">
        <v>12.857142857142875</v>
      </c>
      <c r="M31" s="271">
        <v>-89.05660377358491</v>
      </c>
      <c r="N31" s="485">
        <v>827.5862068965517</v>
      </c>
    </row>
    <row r="32" spans="1:18" ht="18" customHeight="1">
      <c r="A32" s="764" t="s">
        <v>365</v>
      </c>
      <c r="B32" s="962">
        <v>21.85</v>
      </c>
      <c r="C32" s="963">
        <v>1.13</v>
      </c>
      <c r="D32" s="289">
        <v>0.6143975641583298</v>
      </c>
      <c r="E32" s="963">
        <v>2.94</v>
      </c>
      <c r="F32" s="963">
        <v>0.13</v>
      </c>
      <c r="G32" s="964">
        <v>0.004290145864959409</v>
      </c>
      <c r="H32" s="964">
        <v>19.17</v>
      </c>
      <c r="I32" s="964">
        <v>3.53</v>
      </c>
      <c r="J32" s="965">
        <v>0.11649396079466702</v>
      </c>
      <c r="K32" s="971">
        <v>-86.54462242562929</v>
      </c>
      <c r="L32" s="271">
        <v>552.0408163265307</v>
      </c>
      <c r="M32" s="271">
        <v>-88.49557522123894</v>
      </c>
      <c r="N32" s="485">
        <v>2615.3846153846152</v>
      </c>
      <c r="O32" s="18"/>
      <c r="P32" s="18"/>
      <c r="Q32" s="18"/>
      <c r="R32" s="18"/>
    </row>
    <row r="33" spans="1:18" ht="18" customHeight="1">
      <c r="A33" s="764" t="s">
        <v>366</v>
      </c>
      <c r="B33" s="962">
        <v>0.31</v>
      </c>
      <c r="C33" s="963">
        <v>0.65</v>
      </c>
      <c r="D33" s="289">
        <v>0.35341452805567647</v>
      </c>
      <c r="E33" s="963">
        <v>0.22</v>
      </c>
      <c r="F33" s="963">
        <v>0.32</v>
      </c>
      <c r="G33" s="964">
        <v>0.010560359052207775</v>
      </c>
      <c r="H33" s="964">
        <v>0</v>
      </c>
      <c r="I33" s="964">
        <v>0</v>
      </c>
      <c r="J33" s="965">
        <v>0</v>
      </c>
      <c r="K33" s="971">
        <v>-29.032258064516128</v>
      </c>
      <c r="L33" s="271">
        <v>-100</v>
      </c>
      <c r="M33" s="271">
        <v>-50.769230769230774</v>
      </c>
      <c r="N33" s="485">
        <v>-100</v>
      </c>
      <c r="O33" s="18"/>
      <c r="P33" s="18"/>
      <c r="Q33" s="18"/>
      <c r="R33" s="18"/>
    </row>
    <row r="34" spans="1:18" ht="18" customHeight="1" thickBot="1">
      <c r="A34" s="765" t="s">
        <v>367</v>
      </c>
      <c r="B34" s="967">
        <v>0.83</v>
      </c>
      <c r="C34" s="968">
        <v>0.38</v>
      </c>
      <c r="D34" s="532">
        <v>0.20661157024793395</v>
      </c>
      <c r="E34" s="968">
        <v>146</v>
      </c>
      <c r="F34" s="968">
        <v>108.74</v>
      </c>
      <c r="G34" s="969">
        <v>3.5885420104283545</v>
      </c>
      <c r="H34" s="969">
        <v>1033.08</v>
      </c>
      <c r="I34" s="969">
        <v>579.2</v>
      </c>
      <c r="J34" s="970">
        <v>19.114249884496076</v>
      </c>
      <c r="K34" s="972">
        <v>17490.36144578313</v>
      </c>
      <c r="L34" s="973">
        <v>607.5890410958904</v>
      </c>
      <c r="M34" s="973">
        <v>28515.78947368421</v>
      </c>
      <c r="N34" s="974">
        <v>432.64668015449706</v>
      </c>
      <c r="O34" s="18"/>
      <c r="P34" s="18"/>
      <c r="Q34" s="18"/>
      <c r="R34" s="18"/>
    </row>
    <row r="35" spans="1:18" ht="18" customHeight="1">
      <c r="A35" s="814" t="s">
        <v>523</v>
      </c>
      <c r="L35" s="32"/>
      <c r="M35" s="32"/>
      <c r="O35" s="18"/>
      <c r="P35" s="18"/>
      <c r="Q35" s="18"/>
      <c r="R35" s="18"/>
    </row>
    <row r="36" spans="1:18" ht="18" customHeight="1">
      <c r="A36" s="814" t="s">
        <v>605</v>
      </c>
      <c r="L36" s="32"/>
      <c r="M36" s="32"/>
      <c r="O36" s="18"/>
      <c r="P36" s="18"/>
      <c r="Q36" s="18"/>
      <c r="R36" s="18"/>
    </row>
    <row r="37" spans="1:18" ht="18" customHeight="1">
      <c r="A37" s="31"/>
      <c r="B37" s="31"/>
      <c r="C37" s="31"/>
      <c r="D37" s="31"/>
      <c r="E37" s="31"/>
      <c r="F37" s="31"/>
      <c r="G37" s="31"/>
      <c r="L37" s="32"/>
      <c r="M37" s="32"/>
      <c r="O37" s="18"/>
      <c r="P37" s="18"/>
      <c r="Q37" s="18"/>
      <c r="R37" s="18"/>
    </row>
    <row r="38" spans="1:12" ht="18" customHeight="1">
      <c r="A38" s="172"/>
      <c r="B38" s="292"/>
      <c r="C38" s="292"/>
      <c r="D38" s="31"/>
      <c r="E38" s="31"/>
      <c r="F38" s="32"/>
      <c r="G38" s="32"/>
      <c r="I38" s="18"/>
      <c r="J38" s="18"/>
      <c r="K38" s="18"/>
      <c r="L38" s="18"/>
    </row>
    <row r="39" spans="1:12" ht="18" customHeight="1">
      <c r="A39" s="172"/>
      <c r="B39" s="292"/>
      <c r="C39" s="293"/>
      <c r="D39" s="31"/>
      <c r="E39" s="31"/>
      <c r="F39" s="32"/>
      <c r="G39" s="32"/>
      <c r="I39" s="18"/>
      <c r="J39" s="18"/>
      <c r="K39" s="18"/>
      <c r="L39" s="18"/>
    </row>
    <row r="40" spans="1:12" ht="18" customHeight="1">
      <c r="A40" s="172"/>
      <c r="B40" s="292"/>
      <c r="C40" s="292"/>
      <c r="D40" s="31"/>
      <c r="E40" s="31"/>
      <c r="F40" s="32"/>
      <c r="G40" s="32"/>
      <c r="I40" s="18"/>
      <c r="J40" s="18"/>
      <c r="K40" s="18"/>
      <c r="L40" s="18"/>
    </row>
    <row r="41" spans="1:12" ht="18" customHeight="1">
      <c r="A41" s="172"/>
      <c r="B41" s="292"/>
      <c r="C41" s="292"/>
      <c r="D41" s="31"/>
      <c r="E41" s="31"/>
      <c r="F41" s="32"/>
      <c r="G41" s="32"/>
      <c r="I41" s="18"/>
      <c r="J41" s="18"/>
      <c r="K41" s="18"/>
      <c r="L41" s="18"/>
    </row>
    <row r="42" spans="1:12" ht="18" customHeight="1">
      <c r="A42" s="172"/>
      <c r="B42" s="292"/>
      <c r="C42" s="292"/>
      <c r="D42" s="31"/>
      <c r="E42" s="31"/>
      <c r="F42" s="32"/>
      <c r="G42" s="32"/>
      <c r="I42" s="18"/>
      <c r="J42" s="18"/>
      <c r="K42" s="18"/>
      <c r="L42" s="18"/>
    </row>
    <row r="43" spans="1:12" ht="18" customHeight="1">
      <c r="A43" s="172"/>
      <c r="B43" s="292"/>
      <c r="C43" s="292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172"/>
      <c r="B44" s="292"/>
      <c r="C44" s="292"/>
      <c r="D44" s="31"/>
      <c r="E44" s="31"/>
      <c r="F44" s="32"/>
      <c r="G44" s="32"/>
      <c r="I44" s="18"/>
      <c r="J44" s="18"/>
      <c r="K44" s="18"/>
      <c r="L44" s="18"/>
    </row>
    <row r="45" spans="1:12" ht="15">
      <c r="A45" s="172"/>
      <c r="B45" s="292"/>
      <c r="C45" s="292"/>
      <c r="D45" s="31"/>
      <c r="E45" s="31"/>
      <c r="F45" s="32"/>
      <c r="G45" s="32"/>
      <c r="I45" s="18"/>
      <c r="J45" s="18"/>
      <c r="K45" s="18"/>
      <c r="L45" s="18"/>
    </row>
    <row r="46" spans="1:12" ht="15">
      <c r="A46" s="172"/>
      <c r="B46" s="292"/>
      <c r="C46" s="292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31"/>
      <c r="B47" s="31"/>
      <c r="C47" s="31"/>
      <c r="D47" s="31"/>
      <c r="E47" s="31"/>
      <c r="F47" s="32"/>
      <c r="G47" s="32"/>
      <c r="I47" s="18"/>
      <c r="J47" s="18"/>
      <c r="K47" s="18"/>
      <c r="L47" s="18"/>
    </row>
    <row r="48" spans="1:12" ht="12.75" customHeight="1">
      <c r="A48" s="31"/>
      <c r="B48" s="31"/>
      <c r="C48" s="31"/>
      <c r="D48" s="31"/>
      <c r="E48" s="31"/>
      <c r="F48" s="32"/>
      <c r="G48" s="32"/>
      <c r="I48" s="18"/>
      <c r="J48" s="18"/>
      <c r="K48" s="18"/>
      <c r="L48" s="18"/>
    </row>
    <row r="49" spans="1:12" ht="12.75">
      <c r="A49" s="31"/>
      <c r="B49" s="31"/>
      <c r="C49" s="31"/>
      <c r="D49" s="31"/>
      <c r="E49" s="31"/>
      <c r="F49" s="32"/>
      <c r="G49" s="32"/>
      <c r="I49" s="18"/>
      <c r="J49" s="18"/>
      <c r="K49" s="18"/>
      <c r="L49" s="18"/>
    </row>
    <row r="50" spans="12:18" ht="12.75">
      <c r="L50" s="32"/>
      <c r="M50" s="32"/>
      <c r="O50" s="18"/>
      <c r="P50" s="18"/>
      <c r="Q50" s="18"/>
      <c r="R50" s="18"/>
    </row>
    <row r="51" spans="12:18" ht="12.75">
      <c r="L51" s="32"/>
      <c r="M51" s="32"/>
      <c r="O51" s="18"/>
      <c r="P51" s="18"/>
      <c r="Q51" s="18"/>
      <c r="R51" s="18"/>
    </row>
    <row r="52" spans="12:18" ht="12.75">
      <c r="L52" s="32"/>
      <c r="M52" s="32"/>
      <c r="O52" s="18"/>
      <c r="P52" s="18"/>
      <c r="Q52" s="18"/>
      <c r="R52" s="18"/>
    </row>
    <row r="53" spans="12:18" ht="12.75">
      <c r="L53" s="32"/>
      <c r="M53" s="32"/>
      <c r="O53" s="18"/>
      <c r="P53" s="18"/>
      <c r="Q53" s="18"/>
      <c r="R53" s="18"/>
    </row>
    <row r="54" spans="12:18" ht="12.75">
      <c r="L54" s="32"/>
      <c r="M54" s="32"/>
      <c r="O54" s="18"/>
      <c r="P54" s="18"/>
      <c r="Q54" s="18"/>
      <c r="R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3" ht="12.75">
      <c r="L66" s="32"/>
      <c r="M66" s="32"/>
    </row>
    <row r="67" spans="12:13" ht="12.75">
      <c r="L67" s="32"/>
      <c r="M67" s="32"/>
    </row>
    <row r="68" spans="12:13" ht="12.75">
      <c r="L68" s="32"/>
      <c r="M68" s="32"/>
    </row>
    <row r="69" spans="12:13" ht="12.75">
      <c r="L69" s="32"/>
      <c r="M69" s="32"/>
    </row>
    <row r="70" spans="12:13" ht="12.75">
      <c r="L70" s="32"/>
      <c r="M70" s="32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</sheetData>
  <sheetProtection/>
  <mergeCells count="17">
    <mergeCell ref="A1:J1"/>
    <mergeCell ref="A2:J2"/>
    <mergeCell ref="B4:H4"/>
    <mergeCell ref="A5:A8"/>
    <mergeCell ref="B5:H5"/>
    <mergeCell ref="I6:J6"/>
    <mergeCell ref="C6:E6"/>
    <mergeCell ref="F6:H6"/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7.421875" style="18" bestFit="1" customWidth="1"/>
    <col min="4" max="4" width="8.7109375" style="18" bestFit="1" customWidth="1"/>
    <col min="5" max="5" width="7.42187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5.75">
      <c r="A1" s="1615" t="s">
        <v>823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</row>
    <row r="2" spans="1:12" ht="15.75">
      <c r="A2" s="149" t="s">
        <v>464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2.75">
      <c r="A3" s="193" t="s">
        <v>102</v>
      </c>
      <c r="B3" s="193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2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6.5" thickBot="1">
      <c r="A5" s="824"/>
      <c r="B5" s="195"/>
      <c r="C5" s="196"/>
      <c r="D5" s="196"/>
      <c r="E5" s="24" t="s">
        <v>843</v>
      </c>
      <c r="F5" s="196"/>
      <c r="G5" s="196"/>
      <c r="H5" s="195"/>
      <c r="I5" s="195"/>
      <c r="J5" s="195"/>
      <c r="K5" s="195"/>
      <c r="L5" s="195"/>
    </row>
    <row r="6" spans="1:12" ht="12.75">
      <c r="A6" s="252"/>
      <c r="B6" s="253" t="s">
        <v>103</v>
      </c>
      <c r="C6" s="254" t="s">
        <v>2</v>
      </c>
      <c r="D6" s="1609" t="s">
        <v>3</v>
      </c>
      <c r="E6" s="1604"/>
      <c r="F6" s="1609" t="s">
        <v>527</v>
      </c>
      <c r="G6" s="1603"/>
      <c r="H6" s="1604"/>
      <c r="I6" s="255"/>
      <c r="J6" s="1603" t="s">
        <v>360</v>
      </c>
      <c r="K6" s="1603"/>
      <c r="L6" s="256"/>
    </row>
    <row r="7" spans="1:12" ht="12.75">
      <c r="A7" s="257" t="s">
        <v>566</v>
      </c>
      <c r="B7" s="258" t="s">
        <v>105</v>
      </c>
      <c r="C7" s="923" t="s">
        <v>887</v>
      </c>
      <c r="D7" s="923" t="s">
        <v>830</v>
      </c>
      <c r="E7" s="923" t="s">
        <v>887</v>
      </c>
      <c r="F7" s="923" t="s">
        <v>609</v>
      </c>
      <c r="G7" s="923" t="s">
        <v>830</v>
      </c>
      <c r="H7" s="923" t="s">
        <v>887</v>
      </c>
      <c r="I7" s="259" t="s">
        <v>106</v>
      </c>
      <c r="J7" s="259" t="s">
        <v>106</v>
      </c>
      <c r="K7" s="259" t="s">
        <v>107</v>
      </c>
      <c r="L7" s="260" t="s">
        <v>107</v>
      </c>
    </row>
    <row r="8" spans="1:12" ht="12.75">
      <c r="A8" s="261">
        <v>1</v>
      </c>
      <c r="B8" s="262">
        <v>2</v>
      </c>
      <c r="C8" s="263" t="s">
        <v>108</v>
      </c>
      <c r="D8" s="778">
        <v>4</v>
      </c>
      <c r="E8" s="1042">
        <v>5</v>
      </c>
      <c r="F8" s="975">
        <v>6</v>
      </c>
      <c r="G8" s="778">
        <v>7</v>
      </c>
      <c r="H8" s="263">
        <v>8</v>
      </c>
      <c r="I8" s="263" t="s">
        <v>109</v>
      </c>
      <c r="J8" s="263" t="s">
        <v>110</v>
      </c>
      <c r="K8" s="263" t="s">
        <v>111</v>
      </c>
      <c r="L8" s="264" t="s">
        <v>112</v>
      </c>
    </row>
    <row r="9" spans="1:12" ht="12.75">
      <c r="A9" s="125"/>
      <c r="B9" s="109"/>
      <c r="C9" s="197"/>
      <c r="D9" s="197"/>
      <c r="E9" s="197"/>
      <c r="F9" s="197"/>
      <c r="G9" s="197"/>
      <c r="H9" s="198"/>
      <c r="I9" s="197"/>
      <c r="J9" s="197"/>
      <c r="K9" s="197"/>
      <c r="L9" s="199"/>
    </row>
    <row r="10" spans="1:12" ht="12.75">
      <c r="A10" s="200" t="s">
        <v>113</v>
      </c>
      <c r="B10" s="201">
        <v>100</v>
      </c>
      <c r="C10" s="79">
        <v>170.6</v>
      </c>
      <c r="D10" s="79">
        <v>185.6</v>
      </c>
      <c r="E10" s="79">
        <v>183.6</v>
      </c>
      <c r="F10" s="79">
        <v>198.7</v>
      </c>
      <c r="G10" s="79">
        <v>196.1</v>
      </c>
      <c r="H10" s="202">
        <v>194.2</v>
      </c>
      <c r="I10" s="203">
        <v>7.620164126611954</v>
      </c>
      <c r="J10" s="203">
        <v>-1.0775862068965552</v>
      </c>
      <c r="K10" s="203">
        <v>5.773420479302828</v>
      </c>
      <c r="L10" s="204">
        <v>-0.9688934217236209</v>
      </c>
    </row>
    <row r="11" spans="1:12" ht="12.75">
      <c r="A11" s="205"/>
      <c r="B11" s="206"/>
      <c r="C11" s="207"/>
      <c r="D11" s="207"/>
      <c r="E11" s="207"/>
      <c r="F11" s="207"/>
      <c r="G11" s="207"/>
      <c r="H11" s="208"/>
      <c r="I11" s="209"/>
      <c r="J11" s="209"/>
      <c r="K11" s="209"/>
      <c r="L11" s="210"/>
    </row>
    <row r="12" spans="1:12" ht="12.75">
      <c r="A12" s="200" t="s">
        <v>114</v>
      </c>
      <c r="B12" s="201">
        <v>53.2</v>
      </c>
      <c r="C12" s="79">
        <v>162</v>
      </c>
      <c r="D12" s="79">
        <v>178.7</v>
      </c>
      <c r="E12" s="79">
        <v>175</v>
      </c>
      <c r="F12" s="79">
        <v>196.4</v>
      </c>
      <c r="G12" s="79">
        <v>191.4</v>
      </c>
      <c r="H12" s="202">
        <v>187.7</v>
      </c>
      <c r="I12" s="203">
        <v>8.024691358024683</v>
      </c>
      <c r="J12" s="203">
        <v>-2.0705092333519843</v>
      </c>
      <c r="K12" s="203">
        <v>7.257142857142853</v>
      </c>
      <c r="L12" s="204">
        <v>-1.9331243469174524</v>
      </c>
    </row>
    <row r="13" spans="1:12" ht="12.75">
      <c r="A13" s="192"/>
      <c r="B13" s="206"/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8">
        <v>0</v>
      </c>
      <c r="I13" s="211"/>
      <c r="J13" s="211"/>
      <c r="K13" s="211"/>
      <c r="L13" s="212"/>
    </row>
    <row r="14" spans="1:12" ht="12.75">
      <c r="A14" s="205" t="s">
        <v>115</v>
      </c>
      <c r="B14" s="213">
        <v>18</v>
      </c>
      <c r="C14" s="207">
        <v>161.9</v>
      </c>
      <c r="D14" s="207">
        <v>175</v>
      </c>
      <c r="E14" s="207">
        <v>173.2</v>
      </c>
      <c r="F14" s="207">
        <v>193.8</v>
      </c>
      <c r="G14" s="207">
        <v>193.1</v>
      </c>
      <c r="H14" s="208">
        <v>192.8</v>
      </c>
      <c r="I14" s="211">
        <v>6.979617047560211</v>
      </c>
      <c r="J14" s="211">
        <v>-1.0285714285714391</v>
      </c>
      <c r="K14" s="211">
        <v>11.316397228637413</v>
      </c>
      <c r="L14" s="212">
        <v>-0.155359917141368</v>
      </c>
    </row>
    <row r="15" spans="1:12" ht="12.75">
      <c r="A15" s="205" t="s">
        <v>116</v>
      </c>
      <c r="B15" s="213" t="s">
        <v>117</v>
      </c>
      <c r="C15" s="207">
        <v>161.1</v>
      </c>
      <c r="D15" s="207">
        <v>167.2</v>
      </c>
      <c r="E15" s="207">
        <v>164</v>
      </c>
      <c r="F15" s="207">
        <v>189.8</v>
      </c>
      <c r="G15" s="207">
        <v>188.1</v>
      </c>
      <c r="H15" s="208">
        <v>187.7</v>
      </c>
      <c r="I15" s="211">
        <v>1.8001241464928626</v>
      </c>
      <c r="J15" s="211">
        <v>-1.9138755980861077</v>
      </c>
      <c r="K15" s="211">
        <v>14.451219512195124</v>
      </c>
      <c r="L15" s="212">
        <v>-0.21265284423179764</v>
      </c>
    </row>
    <row r="16" spans="1:12" ht="12.75" customHeight="1" hidden="1">
      <c r="A16" s="205" t="s">
        <v>118</v>
      </c>
      <c r="B16" s="214">
        <v>1.79</v>
      </c>
      <c r="C16" s="207">
        <v>182.3</v>
      </c>
      <c r="D16" s="207">
        <v>237.2</v>
      </c>
      <c r="E16" s="207">
        <v>244</v>
      </c>
      <c r="F16" s="207">
        <v>239.8</v>
      </c>
      <c r="G16" s="207">
        <v>244.2</v>
      </c>
      <c r="H16" s="208">
        <v>243.8</v>
      </c>
      <c r="I16" s="211">
        <v>33.84530992868898</v>
      </c>
      <c r="J16" s="211">
        <v>2.8667790893760525</v>
      </c>
      <c r="K16" s="211">
        <v>-0.0819672131147513</v>
      </c>
      <c r="L16" s="212">
        <v>-0.16380016380014695</v>
      </c>
    </row>
    <row r="17" spans="1:12" ht="12.75" customHeight="1" hidden="1">
      <c r="A17" s="205" t="s">
        <v>119</v>
      </c>
      <c r="B17" s="214">
        <v>2.05</v>
      </c>
      <c r="C17" s="207">
        <v>146.5</v>
      </c>
      <c r="D17" s="207">
        <v>168.5</v>
      </c>
      <c r="E17" s="207">
        <v>168.9</v>
      </c>
      <c r="F17" s="207">
        <v>177</v>
      </c>
      <c r="G17" s="207">
        <v>177.9</v>
      </c>
      <c r="H17" s="208">
        <v>178</v>
      </c>
      <c r="I17" s="211">
        <v>15.290102389078513</v>
      </c>
      <c r="J17" s="211">
        <v>0.23738872403559697</v>
      </c>
      <c r="K17" s="211">
        <v>5.387803433984601</v>
      </c>
      <c r="L17" s="212">
        <v>0.056211354693644466</v>
      </c>
    </row>
    <row r="18" spans="1:12" ht="12.75">
      <c r="A18" s="205" t="s">
        <v>120</v>
      </c>
      <c r="B18" s="214">
        <v>2.73</v>
      </c>
      <c r="C18" s="207">
        <v>146</v>
      </c>
      <c r="D18" s="207">
        <v>173.1</v>
      </c>
      <c r="E18" s="207">
        <v>170.3</v>
      </c>
      <c r="F18" s="207">
        <v>198.4</v>
      </c>
      <c r="G18" s="207">
        <v>198.1</v>
      </c>
      <c r="H18" s="208">
        <v>195.8</v>
      </c>
      <c r="I18" s="211">
        <v>16.643835616438366</v>
      </c>
      <c r="J18" s="211">
        <v>-1.6175621028307319</v>
      </c>
      <c r="K18" s="211">
        <v>14.973576042278339</v>
      </c>
      <c r="L18" s="212">
        <v>-1.1610297829379022</v>
      </c>
    </row>
    <row r="19" spans="1:12" ht="12.75">
      <c r="A19" s="205" t="s">
        <v>121</v>
      </c>
      <c r="B19" s="214">
        <v>7.89</v>
      </c>
      <c r="C19" s="207">
        <v>133</v>
      </c>
      <c r="D19" s="207">
        <v>172.6</v>
      </c>
      <c r="E19" s="207">
        <v>151.2</v>
      </c>
      <c r="F19" s="207">
        <v>214.5</v>
      </c>
      <c r="G19" s="207">
        <v>180.2</v>
      </c>
      <c r="H19" s="208">
        <v>153.1</v>
      </c>
      <c r="I19" s="211">
        <v>13.68421052631578</v>
      </c>
      <c r="J19" s="211">
        <v>-12.398609501738122</v>
      </c>
      <c r="K19" s="211">
        <v>1.256613756613774</v>
      </c>
      <c r="L19" s="212">
        <v>-15.038845726970024</v>
      </c>
    </row>
    <row r="20" spans="1:12" ht="12.75" customHeight="1" hidden="1">
      <c r="A20" s="205" t="s">
        <v>122</v>
      </c>
      <c r="B20" s="214">
        <v>6.25</v>
      </c>
      <c r="C20" s="207">
        <v>128.8</v>
      </c>
      <c r="D20" s="207">
        <v>175.9</v>
      </c>
      <c r="E20" s="207">
        <v>149.1</v>
      </c>
      <c r="F20" s="207">
        <v>223.5</v>
      </c>
      <c r="G20" s="207">
        <v>183.9</v>
      </c>
      <c r="H20" s="208">
        <v>151.8</v>
      </c>
      <c r="I20" s="211">
        <v>15.760869565217376</v>
      </c>
      <c r="J20" s="211">
        <v>-15.235929505400804</v>
      </c>
      <c r="K20" s="211">
        <v>1.8108651911468883</v>
      </c>
      <c r="L20" s="212">
        <v>-17.45513866231647</v>
      </c>
    </row>
    <row r="21" spans="1:12" ht="12.75" customHeight="1" hidden="1">
      <c r="A21" s="205" t="s">
        <v>123</v>
      </c>
      <c r="B21" s="214">
        <v>5.15</v>
      </c>
      <c r="C21" s="207">
        <v>133.2</v>
      </c>
      <c r="D21" s="207">
        <v>184.6</v>
      </c>
      <c r="E21" s="207">
        <v>155.4</v>
      </c>
      <c r="F21" s="207">
        <v>233.8</v>
      </c>
      <c r="G21" s="207">
        <v>193.3</v>
      </c>
      <c r="H21" s="208">
        <v>156.2</v>
      </c>
      <c r="I21" s="211">
        <v>16.66666666666667</v>
      </c>
      <c r="J21" s="211">
        <v>-15.817984832069328</v>
      </c>
      <c r="K21" s="211">
        <v>0.5148005148005126</v>
      </c>
      <c r="L21" s="212">
        <v>-19.192964304190383</v>
      </c>
    </row>
    <row r="22" spans="1:12" ht="12.75" customHeight="1" hidden="1">
      <c r="A22" s="205" t="s">
        <v>124</v>
      </c>
      <c r="B22" s="214">
        <v>1.1</v>
      </c>
      <c r="C22" s="207">
        <v>109</v>
      </c>
      <c r="D22" s="207">
        <v>139.9</v>
      </c>
      <c r="E22" s="207">
        <v>124.6</v>
      </c>
      <c r="F22" s="207">
        <v>187.9</v>
      </c>
      <c r="G22" s="207">
        <v>144.9</v>
      </c>
      <c r="H22" s="208">
        <v>132.6</v>
      </c>
      <c r="I22" s="211">
        <v>14.311926605504581</v>
      </c>
      <c r="J22" s="211">
        <v>-10.936383130807727</v>
      </c>
      <c r="K22" s="211">
        <v>6.420545746388441</v>
      </c>
      <c r="L22" s="212">
        <v>-8.488612836438932</v>
      </c>
    </row>
    <row r="23" spans="1:12" ht="12.75" customHeight="1" hidden="1">
      <c r="A23" s="205" t="s">
        <v>125</v>
      </c>
      <c r="B23" s="214">
        <v>1.65</v>
      </c>
      <c r="C23" s="207">
        <v>149.4</v>
      </c>
      <c r="D23" s="207">
        <v>158</v>
      </c>
      <c r="E23" s="207">
        <v>158.3</v>
      </c>
      <c r="F23" s="207">
        <v>176.1</v>
      </c>
      <c r="G23" s="207">
        <v>164.1</v>
      </c>
      <c r="H23" s="208">
        <v>158.9</v>
      </c>
      <c r="I23" s="211">
        <v>5.9571619812583805</v>
      </c>
      <c r="J23" s="211">
        <v>0.18987341772151467</v>
      </c>
      <c r="K23" s="211">
        <v>0.37902716361340083</v>
      </c>
      <c r="L23" s="212">
        <v>-3.1687995124923702</v>
      </c>
    </row>
    <row r="24" spans="1:12" ht="12.75" customHeight="1" hidden="1">
      <c r="A24" s="205" t="s">
        <v>126</v>
      </c>
      <c r="B24" s="214">
        <v>1.59</v>
      </c>
      <c r="C24" s="207">
        <v>146.4</v>
      </c>
      <c r="D24" s="207">
        <v>156.4</v>
      </c>
      <c r="E24" s="207">
        <v>156.7</v>
      </c>
      <c r="F24" s="207">
        <v>176.8</v>
      </c>
      <c r="G24" s="207">
        <v>164.4</v>
      </c>
      <c r="H24" s="208">
        <v>158.9</v>
      </c>
      <c r="I24" s="211">
        <v>7.035519125683052</v>
      </c>
      <c r="J24" s="211">
        <v>0.19181585677748103</v>
      </c>
      <c r="K24" s="211">
        <v>1.4039566049776795</v>
      </c>
      <c r="L24" s="212">
        <v>-3.3454987834549854</v>
      </c>
    </row>
    <row r="25" spans="1:12" ht="12.75" customHeight="1" hidden="1">
      <c r="A25" s="205" t="s">
        <v>127</v>
      </c>
      <c r="B25" s="206">
        <v>0.05</v>
      </c>
      <c r="C25" s="207">
        <v>218.7</v>
      </c>
      <c r="D25" s="207">
        <v>190.2</v>
      </c>
      <c r="E25" s="207">
        <v>188.7</v>
      </c>
      <c r="F25" s="207">
        <v>154.2</v>
      </c>
      <c r="G25" s="207">
        <v>153.5</v>
      </c>
      <c r="H25" s="208">
        <v>154.4</v>
      </c>
      <c r="I25" s="211">
        <v>-13.717421124828533</v>
      </c>
      <c r="J25" s="211">
        <v>-0.7886435331230217</v>
      </c>
      <c r="K25" s="211">
        <v>-18.177000529941694</v>
      </c>
      <c r="L25" s="212">
        <v>0.5863192182410444</v>
      </c>
    </row>
    <row r="26" spans="1:12" ht="12.75">
      <c r="A26" s="205" t="s">
        <v>128</v>
      </c>
      <c r="B26" s="213">
        <v>1.85</v>
      </c>
      <c r="C26" s="207">
        <v>147.7</v>
      </c>
      <c r="D26" s="207">
        <v>186.7</v>
      </c>
      <c r="E26" s="207">
        <v>187.5</v>
      </c>
      <c r="F26" s="207">
        <v>188.8</v>
      </c>
      <c r="G26" s="207">
        <v>186.9</v>
      </c>
      <c r="H26" s="208">
        <v>185.6</v>
      </c>
      <c r="I26" s="211">
        <v>26.946513202437373</v>
      </c>
      <c r="J26" s="211">
        <v>0.4284949116229342</v>
      </c>
      <c r="K26" s="211">
        <v>-1.0133333333333354</v>
      </c>
      <c r="L26" s="212">
        <v>-0.6955591225254238</v>
      </c>
    </row>
    <row r="27" spans="1:12" ht="12.75">
      <c r="A27" s="205" t="s">
        <v>129</v>
      </c>
      <c r="B27" s="213">
        <v>5.21</v>
      </c>
      <c r="C27" s="207">
        <v>173</v>
      </c>
      <c r="D27" s="207">
        <v>183.3</v>
      </c>
      <c r="E27" s="207">
        <v>184.2</v>
      </c>
      <c r="F27" s="207">
        <v>195.6</v>
      </c>
      <c r="G27" s="207">
        <v>193.9</v>
      </c>
      <c r="H27" s="208">
        <v>195.5</v>
      </c>
      <c r="I27" s="211">
        <v>6.473988439306353</v>
      </c>
      <c r="J27" s="211">
        <v>0.49099836333877533</v>
      </c>
      <c r="K27" s="211">
        <v>6.134636264929426</v>
      </c>
      <c r="L27" s="212">
        <v>0.8251676121712137</v>
      </c>
    </row>
    <row r="28" spans="1:12" ht="12.75">
      <c r="A28" s="205" t="s">
        <v>130</v>
      </c>
      <c r="B28" s="213">
        <v>4.05</v>
      </c>
      <c r="C28" s="207">
        <v>157.2</v>
      </c>
      <c r="D28" s="207">
        <v>170</v>
      </c>
      <c r="E28" s="207">
        <v>170</v>
      </c>
      <c r="F28" s="207">
        <v>179.9</v>
      </c>
      <c r="G28" s="207">
        <v>180.9</v>
      </c>
      <c r="H28" s="208">
        <v>181.2</v>
      </c>
      <c r="I28" s="211">
        <v>8.142493638676854</v>
      </c>
      <c r="J28" s="211">
        <v>0</v>
      </c>
      <c r="K28" s="211">
        <v>6.588235294117652</v>
      </c>
      <c r="L28" s="212">
        <v>0.16583747927030856</v>
      </c>
    </row>
    <row r="29" spans="1:12" ht="12.75">
      <c r="A29" s="205" t="s">
        <v>131</v>
      </c>
      <c r="B29" s="213">
        <v>3.07</v>
      </c>
      <c r="C29" s="207">
        <v>146.3</v>
      </c>
      <c r="D29" s="207">
        <v>155.1</v>
      </c>
      <c r="E29" s="207">
        <v>157.8</v>
      </c>
      <c r="F29" s="207">
        <v>172</v>
      </c>
      <c r="G29" s="207">
        <v>174.5</v>
      </c>
      <c r="H29" s="208">
        <v>177.7</v>
      </c>
      <c r="I29" s="211">
        <v>7.860560492139427</v>
      </c>
      <c r="J29" s="211">
        <v>1.7408123791102526</v>
      </c>
      <c r="K29" s="211">
        <v>12.610899873257281</v>
      </c>
      <c r="L29" s="212">
        <v>1.8338108882521453</v>
      </c>
    </row>
    <row r="30" spans="1:12" ht="12.75">
      <c r="A30" s="205" t="s">
        <v>132</v>
      </c>
      <c r="B30" s="213">
        <v>1.21</v>
      </c>
      <c r="C30" s="207">
        <v>159.4</v>
      </c>
      <c r="D30" s="207">
        <v>160.8</v>
      </c>
      <c r="E30" s="207">
        <v>155.1</v>
      </c>
      <c r="F30" s="207">
        <v>133.1</v>
      </c>
      <c r="G30" s="207">
        <v>133.4</v>
      </c>
      <c r="H30" s="208">
        <v>133.1</v>
      </c>
      <c r="I30" s="211">
        <v>-2.6976160602258545</v>
      </c>
      <c r="J30" s="211">
        <v>-3.5447761194029965</v>
      </c>
      <c r="K30" s="211">
        <v>-14.184397163120565</v>
      </c>
      <c r="L30" s="212">
        <v>-0.22488755622190126</v>
      </c>
    </row>
    <row r="31" spans="1:12" ht="12.75">
      <c r="A31" s="205" t="s">
        <v>133</v>
      </c>
      <c r="B31" s="214">
        <v>2.28</v>
      </c>
      <c r="C31" s="207">
        <v>178.4</v>
      </c>
      <c r="D31" s="207">
        <v>189.7</v>
      </c>
      <c r="E31" s="207">
        <v>189.7</v>
      </c>
      <c r="F31" s="207">
        <v>191.1</v>
      </c>
      <c r="G31" s="207">
        <v>191</v>
      </c>
      <c r="H31" s="208">
        <v>191</v>
      </c>
      <c r="I31" s="211">
        <v>6.334080717488774</v>
      </c>
      <c r="J31" s="211">
        <v>0</v>
      </c>
      <c r="K31" s="211">
        <v>0.6852925672113912</v>
      </c>
      <c r="L31" s="212">
        <v>0</v>
      </c>
    </row>
    <row r="32" spans="1:12" ht="12.75" customHeight="1" hidden="1">
      <c r="A32" s="205" t="s">
        <v>134</v>
      </c>
      <c r="B32" s="214">
        <v>0.75</v>
      </c>
      <c r="C32" s="207">
        <v>141.3</v>
      </c>
      <c r="D32" s="207">
        <v>143.3</v>
      </c>
      <c r="E32" s="207">
        <v>143.3</v>
      </c>
      <c r="F32" s="207">
        <v>147.8</v>
      </c>
      <c r="G32" s="207">
        <v>147.4</v>
      </c>
      <c r="H32" s="208">
        <v>147.6</v>
      </c>
      <c r="I32" s="211">
        <v>1.4154281670205222</v>
      </c>
      <c r="J32" s="211">
        <v>0</v>
      </c>
      <c r="K32" s="211">
        <v>3.0006978367061947</v>
      </c>
      <c r="L32" s="212">
        <v>0.1356852103120616</v>
      </c>
    </row>
    <row r="33" spans="1:12" ht="12.75" customHeight="1" hidden="1">
      <c r="A33" s="205" t="s">
        <v>135</v>
      </c>
      <c r="B33" s="214">
        <v>1.53</v>
      </c>
      <c r="C33" s="207">
        <v>193</v>
      </c>
      <c r="D33" s="207">
        <v>208.2</v>
      </c>
      <c r="E33" s="207">
        <v>208.2</v>
      </c>
      <c r="F33" s="207">
        <v>208.1</v>
      </c>
      <c r="G33" s="207">
        <v>208.1</v>
      </c>
      <c r="H33" s="208">
        <v>208.1</v>
      </c>
      <c r="I33" s="211">
        <v>7.875647668393768</v>
      </c>
      <c r="J33" s="211">
        <v>0</v>
      </c>
      <c r="K33" s="211">
        <v>-0.04803073967339344</v>
      </c>
      <c r="L33" s="212">
        <v>0</v>
      </c>
    </row>
    <row r="34" spans="1:12" ht="12.75">
      <c r="A34" s="205" t="s">
        <v>136</v>
      </c>
      <c r="B34" s="214">
        <v>6.91</v>
      </c>
      <c r="C34" s="207">
        <v>203.7</v>
      </c>
      <c r="D34" s="207">
        <v>209.7</v>
      </c>
      <c r="E34" s="207">
        <v>209.8</v>
      </c>
      <c r="F34" s="207">
        <v>218.5</v>
      </c>
      <c r="G34" s="207">
        <v>221.3</v>
      </c>
      <c r="H34" s="208">
        <v>221.8</v>
      </c>
      <c r="I34" s="211">
        <v>2.9945999018164144</v>
      </c>
      <c r="J34" s="211">
        <v>0.047687172150716606</v>
      </c>
      <c r="K34" s="211">
        <v>5.719733079122975</v>
      </c>
      <c r="L34" s="212">
        <v>0.22593764121101856</v>
      </c>
    </row>
    <row r="35" spans="1:12" ht="12.75">
      <c r="A35" s="192"/>
      <c r="B35" s="214"/>
      <c r="C35" s="207"/>
      <c r="D35" s="207"/>
      <c r="E35" s="207"/>
      <c r="F35" s="207"/>
      <c r="G35" s="207"/>
      <c r="H35" s="208"/>
      <c r="I35" s="209"/>
      <c r="J35" s="209"/>
      <c r="K35" s="209"/>
      <c r="L35" s="210"/>
    </row>
    <row r="36" spans="1:12" ht="12.75">
      <c r="A36" s="215" t="s">
        <v>137</v>
      </c>
      <c r="B36" s="201">
        <v>46.8</v>
      </c>
      <c r="C36" s="79">
        <v>180.7</v>
      </c>
      <c r="D36" s="79">
        <v>193.6</v>
      </c>
      <c r="E36" s="79">
        <v>193.6</v>
      </c>
      <c r="F36" s="79">
        <v>201.4</v>
      </c>
      <c r="G36" s="79">
        <v>201.5</v>
      </c>
      <c r="H36" s="202">
        <v>201.6</v>
      </c>
      <c r="I36" s="203">
        <v>7.13890426120642</v>
      </c>
      <c r="J36" s="203">
        <v>0</v>
      </c>
      <c r="K36" s="203">
        <v>4.132231404958688</v>
      </c>
      <c r="L36" s="204">
        <v>0.049627791563281676</v>
      </c>
    </row>
    <row r="37" spans="1:12" ht="12.75">
      <c r="A37" s="192"/>
      <c r="B37" s="213"/>
      <c r="C37" s="207">
        <v>0</v>
      </c>
      <c r="D37" s="207">
        <v>0</v>
      </c>
      <c r="E37" s="207">
        <v>0</v>
      </c>
      <c r="F37" s="207">
        <v>0</v>
      </c>
      <c r="G37" s="207">
        <v>0</v>
      </c>
      <c r="H37" s="208">
        <v>0</v>
      </c>
      <c r="I37" s="211"/>
      <c r="J37" s="211"/>
      <c r="K37" s="211"/>
      <c r="L37" s="212"/>
    </row>
    <row r="38" spans="1:12" ht="12.75">
      <c r="A38" s="205" t="s">
        <v>138</v>
      </c>
      <c r="B38" s="213">
        <v>8.92</v>
      </c>
      <c r="C38" s="207">
        <v>145.8</v>
      </c>
      <c r="D38" s="207">
        <v>148.6</v>
      </c>
      <c r="E38" s="207">
        <v>148.7</v>
      </c>
      <c r="F38" s="207">
        <v>151.3</v>
      </c>
      <c r="G38" s="207">
        <v>151.3</v>
      </c>
      <c r="H38" s="208">
        <v>151.4</v>
      </c>
      <c r="I38" s="211">
        <v>1.9890260631001127</v>
      </c>
      <c r="J38" s="211">
        <v>0.06729475100941329</v>
      </c>
      <c r="K38" s="211">
        <v>1.8157363819771462</v>
      </c>
      <c r="L38" s="212">
        <v>0.06609385327163864</v>
      </c>
    </row>
    <row r="39" spans="1:12" ht="12.75">
      <c r="A39" s="205" t="s">
        <v>139</v>
      </c>
      <c r="B39" s="213" t="s">
        <v>140</v>
      </c>
      <c r="C39" s="207">
        <v>133.7</v>
      </c>
      <c r="D39" s="207">
        <v>136.6</v>
      </c>
      <c r="E39" s="207">
        <v>136.7</v>
      </c>
      <c r="F39" s="207">
        <v>135.3</v>
      </c>
      <c r="G39" s="207">
        <v>135.3</v>
      </c>
      <c r="H39" s="208">
        <v>135.3</v>
      </c>
      <c r="I39" s="211">
        <v>2.2438294689603566</v>
      </c>
      <c r="J39" s="211">
        <v>0.07320644216690653</v>
      </c>
      <c r="K39" s="211">
        <v>-1.0241404535479006</v>
      </c>
      <c r="L39" s="212">
        <v>0</v>
      </c>
    </row>
    <row r="40" spans="1:12" ht="12.75">
      <c r="A40" s="205" t="s">
        <v>141</v>
      </c>
      <c r="B40" s="213" t="s">
        <v>142</v>
      </c>
      <c r="C40" s="207">
        <v>145.5</v>
      </c>
      <c r="D40" s="207">
        <v>147.8</v>
      </c>
      <c r="E40" s="207">
        <v>147.9</v>
      </c>
      <c r="F40" s="207">
        <v>150.9</v>
      </c>
      <c r="G40" s="207">
        <v>151</v>
      </c>
      <c r="H40" s="208">
        <v>151.1</v>
      </c>
      <c r="I40" s="211">
        <v>1.6494845360824684</v>
      </c>
      <c r="J40" s="211">
        <v>0.06765899864682012</v>
      </c>
      <c r="K40" s="211">
        <v>2.1636240703177805</v>
      </c>
      <c r="L40" s="212">
        <v>0.06622516556291203</v>
      </c>
    </row>
    <row r="41" spans="1:12" ht="12.75" customHeight="1" hidden="1">
      <c r="A41" s="205" t="s">
        <v>143</v>
      </c>
      <c r="B41" s="214">
        <v>0.89</v>
      </c>
      <c r="C41" s="207">
        <v>185.4</v>
      </c>
      <c r="D41" s="207">
        <v>190.2</v>
      </c>
      <c r="E41" s="207">
        <v>190.2</v>
      </c>
      <c r="F41" s="207">
        <v>200.4</v>
      </c>
      <c r="G41" s="207">
        <v>200.4</v>
      </c>
      <c r="H41" s="208">
        <v>200.4</v>
      </c>
      <c r="I41" s="211">
        <v>2.5889967637540394</v>
      </c>
      <c r="J41" s="211">
        <v>0</v>
      </c>
      <c r="K41" s="211">
        <v>5.362776025236599</v>
      </c>
      <c r="L41" s="212">
        <v>0</v>
      </c>
    </row>
    <row r="42" spans="1:12" ht="12.75">
      <c r="A42" s="205" t="s">
        <v>144</v>
      </c>
      <c r="B42" s="214">
        <v>2.2</v>
      </c>
      <c r="C42" s="207">
        <v>137.4</v>
      </c>
      <c r="D42" s="207">
        <v>140.6</v>
      </c>
      <c r="E42" s="207">
        <v>140.6</v>
      </c>
      <c r="F42" s="207">
        <v>150.7</v>
      </c>
      <c r="G42" s="207">
        <v>150.7</v>
      </c>
      <c r="H42" s="208">
        <v>150.7</v>
      </c>
      <c r="I42" s="211">
        <v>2.3289665211062527</v>
      </c>
      <c r="J42" s="211">
        <v>0</v>
      </c>
      <c r="K42" s="211">
        <v>7.183499288762448</v>
      </c>
      <c r="L42" s="212">
        <v>0</v>
      </c>
    </row>
    <row r="43" spans="1:12" ht="12.75">
      <c r="A43" s="205" t="s">
        <v>145</v>
      </c>
      <c r="B43" s="214">
        <v>14.87</v>
      </c>
      <c r="C43" s="207">
        <v>195</v>
      </c>
      <c r="D43" s="207">
        <v>214.5</v>
      </c>
      <c r="E43" s="207">
        <v>214.5</v>
      </c>
      <c r="F43" s="207">
        <v>225.8</v>
      </c>
      <c r="G43" s="207">
        <v>226</v>
      </c>
      <c r="H43" s="208">
        <v>226.4</v>
      </c>
      <c r="I43" s="211">
        <v>10</v>
      </c>
      <c r="J43" s="211">
        <v>0</v>
      </c>
      <c r="K43" s="211">
        <v>5.547785547785537</v>
      </c>
      <c r="L43" s="212">
        <v>0.1769911504424755</v>
      </c>
    </row>
    <row r="44" spans="1:12" ht="12.75" customHeight="1" hidden="1">
      <c r="A44" s="205" t="s">
        <v>146</v>
      </c>
      <c r="B44" s="214">
        <v>3.5</v>
      </c>
      <c r="C44" s="207">
        <v>141.1</v>
      </c>
      <c r="D44" s="207">
        <v>148.1</v>
      </c>
      <c r="E44" s="207">
        <v>148.1</v>
      </c>
      <c r="F44" s="207">
        <v>154.3</v>
      </c>
      <c r="G44" s="207">
        <v>154.3</v>
      </c>
      <c r="H44" s="208">
        <v>154.3</v>
      </c>
      <c r="I44" s="211">
        <v>4.9610205527994395</v>
      </c>
      <c r="J44" s="211">
        <v>0</v>
      </c>
      <c r="K44" s="211">
        <v>4.186360567184352</v>
      </c>
      <c r="L44" s="212">
        <v>0</v>
      </c>
    </row>
    <row r="45" spans="1:12" ht="12.75" customHeight="1" hidden="1">
      <c r="A45" s="205" t="s">
        <v>147</v>
      </c>
      <c r="B45" s="214">
        <v>4.19</v>
      </c>
      <c r="C45" s="207">
        <v>154.9</v>
      </c>
      <c r="D45" s="207">
        <v>161.8</v>
      </c>
      <c r="E45" s="207">
        <v>161.8</v>
      </c>
      <c r="F45" s="207">
        <v>168.5</v>
      </c>
      <c r="G45" s="207">
        <v>168.5</v>
      </c>
      <c r="H45" s="208">
        <v>168.5</v>
      </c>
      <c r="I45" s="211">
        <v>4.454486765655275</v>
      </c>
      <c r="J45" s="211">
        <v>0</v>
      </c>
      <c r="K45" s="211">
        <v>4.140914709517915</v>
      </c>
      <c r="L45" s="212">
        <v>0</v>
      </c>
    </row>
    <row r="46" spans="1:12" ht="12.75" customHeight="1" hidden="1">
      <c r="A46" s="205" t="s">
        <v>148</v>
      </c>
      <c r="B46" s="214">
        <v>1.26</v>
      </c>
      <c r="C46" s="207">
        <v>145.1</v>
      </c>
      <c r="D46" s="207">
        <v>159.1</v>
      </c>
      <c r="E46" s="207">
        <v>159</v>
      </c>
      <c r="F46" s="207">
        <v>166.1</v>
      </c>
      <c r="G46" s="207">
        <v>166.8</v>
      </c>
      <c r="H46" s="208">
        <v>168.2</v>
      </c>
      <c r="I46" s="211">
        <v>9.57960027567195</v>
      </c>
      <c r="J46" s="211">
        <v>-0.0628535512256434</v>
      </c>
      <c r="K46" s="211">
        <v>5.786163522012572</v>
      </c>
      <c r="L46" s="212">
        <v>0.8393285371702603</v>
      </c>
    </row>
    <row r="47" spans="1:12" ht="12.75">
      <c r="A47" s="205" t="s">
        <v>149</v>
      </c>
      <c r="B47" s="213" t="s">
        <v>150</v>
      </c>
      <c r="C47" s="207">
        <v>265.1</v>
      </c>
      <c r="D47" s="207">
        <v>301.6</v>
      </c>
      <c r="E47" s="207">
        <v>301.6</v>
      </c>
      <c r="F47" s="207">
        <v>320.3</v>
      </c>
      <c r="G47" s="207">
        <v>320.7</v>
      </c>
      <c r="H47" s="208">
        <v>321.2</v>
      </c>
      <c r="I47" s="211">
        <v>13.768389287061481</v>
      </c>
      <c r="J47" s="211">
        <v>0</v>
      </c>
      <c r="K47" s="211">
        <v>6.498673740053036</v>
      </c>
      <c r="L47" s="212">
        <v>0.15590894917367848</v>
      </c>
    </row>
    <row r="48" spans="1:12" ht="12.75">
      <c r="A48" s="205" t="s">
        <v>151</v>
      </c>
      <c r="B48" s="214">
        <v>4.03</v>
      </c>
      <c r="C48" s="207">
        <v>218.4</v>
      </c>
      <c r="D48" s="207">
        <v>254.7</v>
      </c>
      <c r="E48" s="207">
        <v>254.7</v>
      </c>
      <c r="F48" s="207">
        <v>254.6</v>
      </c>
      <c r="G48" s="207">
        <v>254.6</v>
      </c>
      <c r="H48" s="208">
        <v>254.6</v>
      </c>
      <c r="I48" s="211">
        <v>16.62087912087911</v>
      </c>
      <c r="J48" s="211">
        <v>0</v>
      </c>
      <c r="K48" s="211">
        <v>-0.03926187671770265</v>
      </c>
      <c r="L48" s="212">
        <v>0</v>
      </c>
    </row>
    <row r="49" spans="1:12" ht="12.75" customHeight="1" hidden="1">
      <c r="A49" s="205" t="s">
        <v>152</v>
      </c>
      <c r="B49" s="214">
        <v>3.61</v>
      </c>
      <c r="C49" s="207">
        <v>229.2</v>
      </c>
      <c r="D49" s="207">
        <v>269.7</v>
      </c>
      <c r="E49" s="207">
        <v>269.7</v>
      </c>
      <c r="F49" s="207">
        <v>269.4</v>
      </c>
      <c r="G49" s="207">
        <v>269.4</v>
      </c>
      <c r="H49" s="208">
        <v>269.4</v>
      </c>
      <c r="I49" s="211">
        <v>17.670157068062835</v>
      </c>
      <c r="J49" s="211">
        <v>0</v>
      </c>
      <c r="K49" s="211">
        <v>-0.11123470522804269</v>
      </c>
      <c r="L49" s="212">
        <v>0</v>
      </c>
    </row>
    <row r="50" spans="1:12" ht="12.75" customHeight="1" hidden="1">
      <c r="A50" s="205" t="s">
        <v>153</v>
      </c>
      <c r="B50" s="214">
        <v>2.54</v>
      </c>
      <c r="C50" s="207">
        <v>246.4</v>
      </c>
      <c r="D50" s="207">
        <v>301.7</v>
      </c>
      <c r="E50" s="207">
        <v>301.7</v>
      </c>
      <c r="F50" s="207">
        <v>300.8</v>
      </c>
      <c r="G50" s="207">
        <v>300.8</v>
      </c>
      <c r="H50" s="208">
        <v>300.8</v>
      </c>
      <c r="I50" s="211">
        <v>22.443181818181813</v>
      </c>
      <c r="J50" s="211">
        <v>0</v>
      </c>
      <c r="K50" s="211">
        <v>-0.2983095790520309</v>
      </c>
      <c r="L50" s="212">
        <v>0</v>
      </c>
    </row>
    <row r="51" spans="1:12" ht="12.75" customHeight="1" hidden="1">
      <c r="A51" s="205" t="s">
        <v>154</v>
      </c>
      <c r="B51" s="214">
        <v>1.07</v>
      </c>
      <c r="C51" s="207">
        <v>185.2</v>
      </c>
      <c r="D51" s="207">
        <v>185</v>
      </c>
      <c r="E51" s="207">
        <v>185</v>
      </c>
      <c r="F51" s="207">
        <v>187.8</v>
      </c>
      <c r="G51" s="207">
        <v>187.8</v>
      </c>
      <c r="H51" s="208">
        <v>187.8</v>
      </c>
      <c r="I51" s="211">
        <v>-0.10799136069114468</v>
      </c>
      <c r="J51" s="211">
        <v>0</v>
      </c>
      <c r="K51" s="211">
        <v>1.5135135135135158</v>
      </c>
      <c r="L51" s="212">
        <v>0</v>
      </c>
    </row>
    <row r="52" spans="1:12" ht="12.75" customHeight="1" hidden="1">
      <c r="A52" s="205" t="s">
        <v>155</v>
      </c>
      <c r="B52" s="214">
        <v>0.42</v>
      </c>
      <c r="C52" s="207">
        <v>126.6</v>
      </c>
      <c r="D52" s="207">
        <v>126.6</v>
      </c>
      <c r="E52" s="207">
        <v>126.6</v>
      </c>
      <c r="F52" s="207">
        <v>126.6</v>
      </c>
      <c r="G52" s="207">
        <v>126.6</v>
      </c>
      <c r="H52" s="208">
        <v>126.6</v>
      </c>
      <c r="I52" s="211">
        <v>0</v>
      </c>
      <c r="J52" s="211">
        <v>0</v>
      </c>
      <c r="K52" s="211">
        <v>0</v>
      </c>
      <c r="L52" s="212">
        <v>0</v>
      </c>
    </row>
    <row r="53" spans="1:12" ht="12.75">
      <c r="A53" s="205" t="s">
        <v>156</v>
      </c>
      <c r="B53" s="214">
        <v>8.03</v>
      </c>
      <c r="C53" s="207">
        <v>175.9</v>
      </c>
      <c r="D53" s="207">
        <v>179.8</v>
      </c>
      <c r="E53" s="207">
        <v>179.8</v>
      </c>
      <c r="F53" s="207">
        <v>189</v>
      </c>
      <c r="G53" s="207">
        <v>189</v>
      </c>
      <c r="H53" s="208">
        <v>189</v>
      </c>
      <c r="I53" s="211">
        <v>2.2171688459351913</v>
      </c>
      <c r="J53" s="211">
        <v>0</v>
      </c>
      <c r="K53" s="211">
        <v>5.116796440489438</v>
      </c>
      <c r="L53" s="212">
        <v>0</v>
      </c>
    </row>
    <row r="54" spans="1:12" ht="12.75" customHeight="1" hidden="1">
      <c r="A54" s="205" t="s">
        <v>157</v>
      </c>
      <c r="B54" s="214">
        <v>6.21</v>
      </c>
      <c r="C54" s="207">
        <v>181.4</v>
      </c>
      <c r="D54" s="207">
        <v>185.7</v>
      </c>
      <c r="E54" s="207">
        <v>185.7</v>
      </c>
      <c r="F54" s="207">
        <v>196.5</v>
      </c>
      <c r="G54" s="207">
        <v>196.5</v>
      </c>
      <c r="H54" s="208">
        <v>196.5</v>
      </c>
      <c r="I54" s="211">
        <v>2.370452039691287</v>
      </c>
      <c r="J54" s="211">
        <v>0</v>
      </c>
      <c r="K54" s="211">
        <v>5.8158319870759385</v>
      </c>
      <c r="L54" s="212">
        <v>0</v>
      </c>
    </row>
    <row r="55" spans="1:12" ht="12.75" customHeight="1" hidden="1">
      <c r="A55" s="205" t="s">
        <v>158</v>
      </c>
      <c r="B55" s="214">
        <v>1.82</v>
      </c>
      <c r="C55" s="207">
        <v>156.8</v>
      </c>
      <c r="D55" s="207">
        <v>159</v>
      </c>
      <c r="E55" s="207">
        <v>159</v>
      </c>
      <c r="F55" s="207">
        <v>162.9</v>
      </c>
      <c r="G55" s="207">
        <v>162.9</v>
      </c>
      <c r="H55" s="208">
        <v>162.9</v>
      </c>
      <c r="I55" s="211">
        <v>1.4030612244897895</v>
      </c>
      <c r="J55" s="211">
        <v>0</v>
      </c>
      <c r="K55" s="211">
        <v>2.4528301886792576</v>
      </c>
      <c r="L55" s="212">
        <v>0</v>
      </c>
    </row>
    <row r="56" spans="1:12" ht="12.75">
      <c r="A56" s="205" t="s">
        <v>159</v>
      </c>
      <c r="B56" s="214">
        <v>7.09</v>
      </c>
      <c r="C56" s="207">
        <v>199.8</v>
      </c>
      <c r="D56" s="207">
        <v>212.2</v>
      </c>
      <c r="E56" s="207">
        <v>212.1</v>
      </c>
      <c r="F56" s="207">
        <v>219.9</v>
      </c>
      <c r="G56" s="207">
        <v>219.9</v>
      </c>
      <c r="H56" s="208">
        <v>220</v>
      </c>
      <c r="I56" s="211">
        <v>6.156156156156143</v>
      </c>
      <c r="J56" s="211">
        <v>-0.04712535344015123</v>
      </c>
      <c r="K56" s="211">
        <v>3.7246581801037166</v>
      </c>
      <c r="L56" s="212">
        <v>0.045475216007261565</v>
      </c>
    </row>
    <row r="57" spans="1:12" ht="12.75" customHeight="1" hidden="1">
      <c r="A57" s="205" t="s">
        <v>160</v>
      </c>
      <c r="B57" s="214">
        <v>4.78</v>
      </c>
      <c r="C57" s="207">
        <v>221</v>
      </c>
      <c r="D57" s="207">
        <v>236.7</v>
      </c>
      <c r="E57" s="207">
        <v>236.7</v>
      </c>
      <c r="F57" s="207">
        <v>246.6</v>
      </c>
      <c r="G57" s="207">
        <v>246.6</v>
      </c>
      <c r="H57" s="208">
        <v>246.6</v>
      </c>
      <c r="I57" s="211">
        <v>7.104072398190041</v>
      </c>
      <c r="J57" s="211">
        <v>0</v>
      </c>
      <c r="K57" s="211">
        <v>4.182509505703422</v>
      </c>
      <c r="L57" s="212">
        <v>0</v>
      </c>
    </row>
    <row r="58" spans="1:12" ht="12.75" customHeight="1" hidden="1">
      <c r="A58" s="205" t="s">
        <v>161</v>
      </c>
      <c r="B58" s="214">
        <v>1.63</v>
      </c>
      <c r="C58" s="207">
        <v>151.2</v>
      </c>
      <c r="D58" s="207">
        <v>150.1</v>
      </c>
      <c r="E58" s="207">
        <v>150.1</v>
      </c>
      <c r="F58" s="207">
        <v>154.2</v>
      </c>
      <c r="G58" s="207">
        <v>154.2</v>
      </c>
      <c r="H58" s="208">
        <v>154.2</v>
      </c>
      <c r="I58" s="211">
        <v>-0.7275132275132279</v>
      </c>
      <c r="J58" s="211">
        <v>0</v>
      </c>
      <c r="K58" s="211">
        <v>2.731512325116597</v>
      </c>
      <c r="L58" s="212">
        <v>0</v>
      </c>
    </row>
    <row r="59" spans="1:12" ht="12.75" customHeight="1" hidden="1">
      <c r="A59" s="205" t="s">
        <v>162</v>
      </c>
      <c r="B59" s="214">
        <v>0.68</v>
      </c>
      <c r="C59" s="207">
        <v>175</v>
      </c>
      <c r="D59" s="207">
        <v>195.3</v>
      </c>
      <c r="E59" s="207">
        <v>194.4</v>
      </c>
      <c r="F59" s="207">
        <v>197.6</v>
      </c>
      <c r="G59" s="207">
        <v>197.5</v>
      </c>
      <c r="H59" s="208">
        <v>198.7</v>
      </c>
      <c r="I59" s="211">
        <v>11.085714285714303</v>
      </c>
      <c r="J59" s="211">
        <v>-0.4608294930875587</v>
      </c>
      <c r="K59" s="211">
        <v>2.2119341563785895</v>
      </c>
      <c r="L59" s="212">
        <v>0.6075949367088498</v>
      </c>
    </row>
    <row r="60" spans="1:12" ht="12.75">
      <c r="A60" s="216" t="s">
        <v>163</v>
      </c>
      <c r="B60" s="217">
        <v>1.66</v>
      </c>
      <c r="C60" s="218">
        <v>162.7</v>
      </c>
      <c r="D60" s="218">
        <v>173.1</v>
      </c>
      <c r="E60" s="218">
        <v>173.1</v>
      </c>
      <c r="F60" s="218">
        <v>186.1</v>
      </c>
      <c r="G60" s="218">
        <v>186.1</v>
      </c>
      <c r="H60" s="219">
        <v>186.1</v>
      </c>
      <c r="I60" s="220">
        <v>6.392132759680408</v>
      </c>
      <c r="J60" s="220">
        <v>0</v>
      </c>
      <c r="K60" s="220">
        <v>7.510109763142708</v>
      </c>
      <c r="L60" s="221">
        <v>0</v>
      </c>
    </row>
    <row r="61" spans="1:12" ht="12.75">
      <c r="A61" s="222" t="s">
        <v>536</v>
      </c>
      <c r="B61" s="214">
        <v>2.7129871270971364</v>
      </c>
      <c r="C61" s="207">
        <v>379.2</v>
      </c>
      <c r="D61" s="207">
        <v>449</v>
      </c>
      <c r="E61" s="207">
        <v>449</v>
      </c>
      <c r="F61" s="207">
        <v>488.2</v>
      </c>
      <c r="G61" s="207">
        <v>488.2</v>
      </c>
      <c r="H61" s="208">
        <v>488.2</v>
      </c>
      <c r="I61" s="211">
        <v>18.407172995780584</v>
      </c>
      <c r="J61" s="211">
        <v>0</v>
      </c>
      <c r="K61" s="211">
        <v>8.730512249443208</v>
      </c>
      <c r="L61" s="212">
        <v>0</v>
      </c>
    </row>
    <row r="62" spans="1:12" ht="13.5" thickBot="1">
      <c r="A62" s="223" t="s">
        <v>537</v>
      </c>
      <c r="B62" s="224">
        <v>97.28701000738475</v>
      </c>
      <c r="C62" s="225">
        <v>165</v>
      </c>
      <c r="D62" s="225">
        <v>178.5</v>
      </c>
      <c r="E62" s="225">
        <v>176.5</v>
      </c>
      <c r="F62" s="225">
        <v>190.9</v>
      </c>
      <c r="G62" s="225">
        <v>188.2</v>
      </c>
      <c r="H62" s="226">
        <v>186.2</v>
      </c>
      <c r="I62" s="227">
        <v>6.969696969696955</v>
      </c>
      <c r="J62" s="227">
        <v>-1.1204481792717047</v>
      </c>
      <c r="K62" s="227">
        <v>5.495750708215283</v>
      </c>
      <c r="L62" s="228">
        <v>-1.0626992561105197</v>
      </c>
    </row>
    <row r="63" spans="1:12" ht="13.5" thickTop="1">
      <c r="A63" s="1679" t="s">
        <v>164</v>
      </c>
      <c r="B63" s="1680"/>
      <c r="C63" s="1680"/>
      <c r="D63" s="1680"/>
      <c r="E63" s="1680"/>
      <c r="F63" s="1680"/>
      <c r="G63" s="1680"/>
      <c r="H63" s="1680"/>
      <c r="I63" s="1680"/>
      <c r="J63" s="1680"/>
      <c r="K63" s="1680"/>
      <c r="L63" s="1681"/>
    </row>
    <row r="64" spans="1:12" ht="12.75">
      <c r="A64" s="229" t="s">
        <v>271</v>
      </c>
      <c r="B64" s="230">
        <v>100</v>
      </c>
      <c r="C64" s="231">
        <v>165.5</v>
      </c>
      <c r="D64" s="231">
        <v>178</v>
      </c>
      <c r="E64" s="231">
        <v>176.3</v>
      </c>
      <c r="F64" s="231">
        <v>189.4</v>
      </c>
      <c r="G64" s="231">
        <v>186.8</v>
      </c>
      <c r="H64" s="232">
        <v>185.6</v>
      </c>
      <c r="I64" s="233">
        <v>6.525679758308158</v>
      </c>
      <c r="J64" s="233">
        <v>-0.9550561797752692</v>
      </c>
      <c r="K64" s="233">
        <v>5.275099262620529</v>
      </c>
      <c r="L64" s="234">
        <v>-0.6423982869379046</v>
      </c>
    </row>
    <row r="65" spans="1:12" ht="12.75">
      <c r="A65" s="766" t="s">
        <v>528</v>
      </c>
      <c r="B65" s="213">
        <v>51.53</v>
      </c>
      <c r="C65" s="207">
        <v>157.7</v>
      </c>
      <c r="D65" s="207">
        <v>170.1</v>
      </c>
      <c r="E65" s="207">
        <v>167</v>
      </c>
      <c r="F65" s="207">
        <v>185.2</v>
      </c>
      <c r="G65" s="207">
        <v>180.1</v>
      </c>
      <c r="H65" s="208">
        <v>177.7</v>
      </c>
      <c r="I65" s="211">
        <v>5.8972733037412866</v>
      </c>
      <c r="J65" s="211">
        <v>-1.8224573780129276</v>
      </c>
      <c r="K65" s="211">
        <v>6.407185628742525</v>
      </c>
      <c r="L65" s="212">
        <v>-1.3325930038867284</v>
      </c>
    </row>
    <row r="66" spans="1:12" ht="12.75">
      <c r="A66" s="767" t="s">
        <v>529</v>
      </c>
      <c r="B66" s="235">
        <v>48.47</v>
      </c>
      <c r="C66" s="218">
        <v>173.8</v>
      </c>
      <c r="D66" s="218">
        <v>186.3</v>
      </c>
      <c r="E66" s="218">
        <v>186.3</v>
      </c>
      <c r="F66" s="218">
        <v>193.9</v>
      </c>
      <c r="G66" s="218">
        <v>193.9</v>
      </c>
      <c r="H66" s="219">
        <v>193.9</v>
      </c>
      <c r="I66" s="220">
        <v>7.192174913693904</v>
      </c>
      <c r="J66" s="220">
        <v>0</v>
      </c>
      <c r="K66" s="220">
        <v>4.079441760601171</v>
      </c>
      <c r="L66" s="221">
        <v>0</v>
      </c>
    </row>
    <row r="67" spans="1:12" ht="12.75">
      <c r="A67" s="192" t="s">
        <v>530</v>
      </c>
      <c r="B67" s="236">
        <v>81.26</v>
      </c>
      <c r="C67" s="207">
        <v>161.3</v>
      </c>
      <c r="D67" s="207">
        <v>172.9</v>
      </c>
      <c r="E67" s="207">
        <v>170.9</v>
      </c>
      <c r="F67" s="207">
        <v>183.8</v>
      </c>
      <c r="G67" s="207">
        <v>180.6</v>
      </c>
      <c r="H67" s="208">
        <v>179.2</v>
      </c>
      <c r="I67" s="211">
        <v>5.951642901425913</v>
      </c>
      <c r="J67" s="211">
        <v>-1.156737998843255</v>
      </c>
      <c r="K67" s="211">
        <v>4.8566413107079995</v>
      </c>
      <c r="L67" s="212">
        <v>-0.7751937984496067</v>
      </c>
    </row>
    <row r="68" spans="1:12" ht="12.75">
      <c r="A68" s="192" t="s">
        <v>531</v>
      </c>
      <c r="B68" s="237">
        <v>18.74</v>
      </c>
      <c r="C68" s="218">
        <v>183.6</v>
      </c>
      <c r="D68" s="218">
        <v>199.9</v>
      </c>
      <c r="E68" s="218">
        <v>199.7</v>
      </c>
      <c r="F68" s="218">
        <v>213.7</v>
      </c>
      <c r="G68" s="218">
        <v>213.8</v>
      </c>
      <c r="H68" s="219">
        <v>213.4</v>
      </c>
      <c r="I68" s="220">
        <v>8.769063180827885</v>
      </c>
      <c r="J68" s="220">
        <v>-0.10005002501250715</v>
      </c>
      <c r="K68" s="220">
        <v>6.860290435653482</v>
      </c>
      <c r="L68" s="221">
        <v>-0.18709073900842554</v>
      </c>
    </row>
    <row r="69" spans="1:12" ht="12.75">
      <c r="A69" s="766" t="s">
        <v>532</v>
      </c>
      <c r="B69" s="236">
        <v>68.86</v>
      </c>
      <c r="C69" s="207">
        <v>161.4</v>
      </c>
      <c r="D69" s="207">
        <v>174.7</v>
      </c>
      <c r="E69" s="207">
        <v>172.6</v>
      </c>
      <c r="F69" s="207">
        <v>188.5</v>
      </c>
      <c r="G69" s="207">
        <v>184.9</v>
      </c>
      <c r="H69" s="208">
        <v>182.7</v>
      </c>
      <c r="I69" s="211">
        <v>6.939281288723649</v>
      </c>
      <c r="J69" s="211">
        <v>-1.2020606754436187</v>
      </c>
      <c r="K69" s="211">
        <v>5.851680185399772</v>
      </c>
      <c r="L69" s="212">
        <v>-1.1898323418063939</v>
      </c>
    </row>
    <row r="70" spans="1:12" ht="12.75">
      <c r="A70" s="767" t="s">
        <v>533</v>
      </c>
      <c r="B70" s="237">
        <v>31.14</v>
      </c>
      <c r="C70" s="218">
        <v>174.6</v>
      </c>
      <c r="D70" s="218">
        <v>185.2</v>
      </c>
      <c r="E70" s="218">
        <v>184.6</v>
      </c>
      <c r="F70" s="218">
        <v>191.5</v>
      </c>
      <c r="G70" s="218">
        <v>191</v>
      </c>
      <c r="H70" s="219">
        <v>191.9</v>
      </c>
      <c r="I70" s="220">
        <v>5.727376861397488</v>
      </c>
      <c r="J70" s="220">
        <v>-0.32397408207343403</v>
      </c>
      <c r="K70" s="220">
        <v>3.954496208017332</v>
      </c>
      <c r="L70" s="221">
        <v>0.47120418848167844</v>
      </c>
    </row>
    <row r="71" spans="1:12" ht="12.75">
      <c r="A71" s="192" t="s">
        <v>534</v>
      </c>
      <c r="B71" s="236">
        <v>17.03</v>
      </c>
      <c r="C71" s="207">
        <v>198.9</v>
      </c>
      <c r="D71" s="207">
        <v>221.4</v>
      </c>
      <c r="E71" s="207">
        <v>221.1</v>
      </c>
      <c r="F71" s="207">
        <v>233</v>
      </c>
      <c r="G71" s="207">
        <v>233.5</v>
      </c>
      <c r="H71" s="208">
        <v>233.5</v>
      </c>
      <c r="I71" s="211">
        <v>11.16138763197587</v>
      </c>
      <c r="J71" s="211">
        <v>-0.13550135501355953</v>
      </c>
      <c r="K71" s="211">
        <v>5.608322026232472</v>
      </c>
      <c r="L71" s="212">
        <v>0</v>
      </c>
    </row>
    <row r="72" spans="1:12" ht="12.75">
      <c r="A72" s="238" t="s">
        <v>535</v>
      </c>
      <c r="B72" s="237">
        <v>82.97</v>
      </c>
      <c r="C72" s="218">
        <v>158.6</v>
      </c>
      <c r="D72" s="218">
        <v>169</v>
      </c>
      <c r="E72" s="218">
        <v>167.1</v>
      </c>
      <c r="F72" s="218">
        <v>180.5</v>
      </c>
      <c r="G72" s="218">
        <v>177.2</v>
      </c>
      <c r="H72" s="219">
        <v>175.7</v>
      </c>
      <c r="I72" s="220">
        <v>5.359394703657003</v>
      </c>
      <c r="J72" s="220">
        <v>-1.124260355029591</v>
      </c>
      <c r="K72" s="220">
        <v>5.146618791143027</v>
      </c>
      <c r="L72" s="221">
        <v>-0.8465011286681801</v>
      </c>
    </row>
    <row r="73" spans="1:12" ht="12.75">
      <c r="A73" s="239" t="s">
        <v>536</v>
      </c>
      <c r="B73" s="240">
        <v>3.0403594784183583</v>
      </c>
      <c r="C73" s="241">
        <v>360.1</v>
      </c>
      <c r="D73" s="241">
        <v>418.3</v>
      </c>
      <c r="E73" s="241">
        <v>418.3</v>
      </c>
      <c r="F73" s="241">
        <v>456.5</v>
      </c>
      <c r="G73" s="241">
        <v>456.5</v>
      </c>
      <c r="H73" s="242">
        <v>456.5</v>
      </c>
      <c r="I73" s="211">
        <v>16.162177173007493</v>
      </c>
      <c r="J73" s="211">
        <v>0</v>
      </c>
      <c r="K73" s="211">
        <v>9.132201769065261</v>
      </c>
      <c r="L73" s="212">
        <v>0</v>
      </c>
    </row>
    <row r="74" spans="1:12" ht="12.75">
      <c r="A74" s="243" t="s">
        <v>537</v>
      </c>
      <c r="B74" s="217">
        <v>96.95964052158165</v>
      </c>
      <c r="C74" s="218">
        <v>159.4</v>
      </c>
      <c r="D74" s="218">
        <v>170.4</v>
      </c>
      <c r="E74" s="218">
        <v>168.7</v>
      </c>
      <c r="F74" s="218">
        <v>181</v>
      </c>
      <c r="G74" s="218">
        <v>178.3</v>
      </c>
      <c r="H74" s="219">
        <v>177.1</v>
      </c>
      <c r="I74" s="220">
        <v>5.834378920953583</v>
      </c>
      <c r="J74" s="220">
        <v>-0.9976525821596312</v>
      </c>
      <c r="K74" s="220">
        <v>4.979253112033206</v>
      </c>
      <c r="L74" s="221">
        <v>-0.6730229949523334</v>
      </c>
    </row>
    <row r="75" spans="1:12" ht="12.75">
      <c r="A75" s="1676" t="s">
        <v>165</v>
      </c>
      <c r="B75" s="1677"/>
      <c r="C75" s="1677"/>
      <c r="D75" s="1677"/>
      <c r="E75" s="1677"/>
      <c r="F75" s="1677"/>
      <c r="G75" s="1677"/>
      <c r="H75" s="1678"/>
      <c r="I75" s="1677"/>
      <c r="J75" s="1677"/>
      <c r="K75" s="1677"/>
      <c r="L75" s="244"/>
    </row>
    <row r="76" spans="1:12" ht="12.75">
      <c r="A76" s="192" t="s">
        <v>271</v>
      </c>
      <c r="B76" s="235">
        <v>100</v>
      </c>
      <c r="C76" s="218">
        <v>172.7</v>
      </c>
      <c r="D76" s="218">
        <v>189.4</v>
      </c>
      <c r="E76" s="218">
        <v>187.3</v>
      </c>
      <c r="F76" s="218">
        <v>204.1</v>
      </c>
      <c r="G76" s="218">
        <v>201.1</v>
      </c>
      <c r="H76" s="232">
        <v>198.6</v>
      </c>
      <c r="I76" s="220">
        <v>8.453966415749875</v>
      </c>
      <c r="J76" s="220">
        <v>-1.1087645195353701</v>
      </c>
      <c r="K76" s="220">
        <v>6.0331019754404736</v>
      </c>
      <c r="L76" s="221">
        <v>-1.2431626056688287</v>
      </c>
    </row>
    <row r="77" spans="1:12" ht="12.75">
      <c r="A77" s="766" t="s">
        <v>528</v>
      </c>
      <c r="B77" s="213">
        <v>54.98</v>
      </c>
      <c r="C77" s="207">
        <v>162.9</v>
      </c>
      <c r="D77" s="207">
        <v>182.3</v>
      </c>
      <c r="E77" s="207">
        <v>178.4</v>
      </c>
      <c r="F77" s="207">
        <v>202.2</v>
      </c>
      <c r="G77" s="207">
        <v>196.6</v>
      </c>
      <c r="H77" s="208">
        <v>191.9</v>
      </c>
      <c r="I77" s="211">
        <v>9.515039901780241</v>
      </c>
      <c r="J77" s="211">
        <v>-2.1393307734503537</v>
      </c>
      <c r="K77" s="211">
        <v>7.567264573991039</v>
      </c>
      <c r="L77" s="212">
        <v>-2.3906408952187093</v>
      </c>
    </row>
    <row r="78" spans="1:12" ht="12.75">
      <c r="A78" s="245" t="s">
        <v>529</v>
      </c>
      <c r="B78" s="235">
        <v>45.02</v>
      </c>
      <c r="C78" s="218">
        <v>184.7</v>
      </c>
      <c r="D78" s="218">
        <v>198</v>
      </c>
      <c r="E78" s="218">
        <v>198</v>
      </c>
      <c r="F78" s="218">
        <v>206.4</v>
      </c>
      <c r="G78" s="218">
        <v>206.6</v>
      </c>
      <c r="H78" s="219">
        <v>206.8</v>
      </c>
      <c r="I78" s="220">
        <v>7.200866269626431</v>
      </c>
      <c r="J78" s="220">
        <v>0</v>
      </c>
      <c r="K78" s="220">
        <v>4.444444444444457</v>
      </c>
      <c r="L78" s="221">
        <v>0.09680542110359625</v>
      </c>
    </row>
    <row r="79" spans="1:12" ht="12.75">
      <c r="A79" s="239" t="s">
        <v>536</v>
      </c>
      <c r="B79" s="240">
        <v>2.5436097629598367</v>
      </c>
      <c r="C79" s="241">
        <v>380.6</v>
      </c>
      <c r="D79" s="241">
        <v>451.5</v>
      </c>
      <c r="E79" s="241">
        <v>451.5</v>
      </c>
      <c r="F79" s="241">
        <v>492.1</v>
      </c>
      <c r="G79" s="241">
        <v>491.8</v>
      </c>
      <c r="H79" s="242">
        <v>491.8</v>
      </c>
      <c r="I79" s="211">
        <v>18.628481345244353</v>
      </c>
      <c r="J79" s="211">
        <v>0</v>
      </c>
      <c r="K79" s="211">
        <v>8.925802879291254</v>
      </c>
      <c r="L79" s="212">
        <v>0</v>
      </c>
    </row>
    <row r="80" spans="1:12" ht="12.75">
      <c r="A80" s="243" t="s">
        <v>537</v>
      </c>
      <c r="B80" s="217">
        <v>97.45639023704015</v>
      </c>
      <c r="C80" s="218">
        <v>167.3</v>
      </c>
      <c r="D80" s="218">
        <v>182.6</v>
      </c>
      <c r="E80" s="218">
        <v>180.4</v>
      </c>
      <c r="F80" s="218">
        <v>196.6</v>
      </c>
      <c r="G80" s="218">
        <v>193.5</v>
      </c>
      <c r="H80" s="219">
        <v>190.9</v>
      </c>
      <c r="I80" s="220">
        <v>7.83024506873879</v>
      </c>
      <c r="J80" s="220">
        <v>-1.2048192771084274</v>
      </c>
      <c r="K80" s="220">
        <v>5.820399113082033</v>
      </c>
      <c r="L80" s="221">
        <v>-1.343669250646002</v>
      </c>
    </row>
    <row r="81" spans="1:12" ht="12.75">
      <c r="A81" s="535" t="s">
        <v>166</v>
      </c>
      <c r="B81" s="246"/>
      <c r="C81" s="247"/>
      <c r="D81" s="248"/>
      <c r="E81" s="248"/>
      <c r="F81" s="248"/>
      <c r="G81" s="248"/>
      <c r="H81" s="248"/>
      <c r="I81" s="248"/>
      <c r="J81" s="248"/>
      <c r="K81" s="248"/>
      <c r="L81" s="249"/>
    </row>
    <row r="82" spans="1:12" ht="12.75">
      <c r="A82" s="229" t="s">
        <v>271</v>
      </c>
      <c r="B82" s="230">
        <v>100</v>
      </c>
      <c r="C82" s="231">
        <v>173.4</v>
      </c>
      <c r="D82" s="231">
        <v>188.1</v>
      </c>
      <c r="E82" s="231">
        <v>185.9</v>
      </c>
      <c r="F82" s="231">
        <v>199.4</v>
      </c>
      <c r="G82" s="231">
        <v>198</v>
      </c>
      <c r="H82" s="232">
        <v>196.4</v>
      </c>
      <c r="I82" s="233">
        <v>7.208765859284895</v>
      </c>
      <c r="J82" s="233">
        <v>-1.1695906432748444</v>
      </c>
      <c r="K82" s="233">
        <v>5.648197955890268</v>
      </c>
      <c r="L82" s="234">
        <v>-0.8080808080808026</v>
      </c>
    </row>
    <row r="83" spans="1:12" ht="12.75">
      <c r="A83" s="766" t="s">
        <v>528</v>
      </c>
      <c r="B83" s="213">
        <v>53.04</v>
      </c>
      <c r="C83" s="207">
        <v>166.6</v>
      </c>
      <c r="D83" s="207">
        <v>183.3</v>
      </c>
      <c r="E83" s="207">
        <v>179.2</v>
      </c>
      <c r="F83" s="207">
        <v>198.9</v>
      </c>
      <c r="G83" s="207">
        <v>196.1</v>
      </c>
      <c r="H83" s="208">
        <v>192.8</v>
      </c>
      <c r="I83" s="211">
        <v>7.563025210084035</v>
      </c>
      <c r="J83" s="211">
        <v>-2.236770321876719</v>
      </c>
      <c r="K83" s="211">
        <v>7.589285714285722</v>
      </c>
      <c r="L83" s="212">
        <v>-1.682814890362053</v>
      </c>
    </row>
    <row r="84" spans="1:12" ht="12.75">
      <c r="A84" s="767" t="s">
        <v>529</v>
      </c>
      <c r="B84" s="214">
        <v>46.96</v>
      </c>
      <c r="C84" s="250">
        <v>181</v>
      </c>
      <c r="D84" s="218">
        <v>193.5</v>
      </c>
      <c r="E84" s="218">
        <v>193.6</v>
      </c>
      <c r="F84" s="218">
        <v>200</v>
      </c>
      <c r="G84" s="218">
        <v>200.1</v>
      </c>
      <c r="H84" s="219">
        <v>200.3</v>
      </c>
      <c r="I84" s="220">
        <v>6.961325966850822</v>
      </c>
      <c r="J84" s="220">
        <v>0.051679586563309954</v>
      </c>
      <c r="K84" s="220">
        <v>3.46074380165291</v>
      </c>
      <c r="L84" s="221">
        <v>0.09995002498750694</v>
      </c>
    </row>
    <row r="85" spans="1:12" ht="12.75">
      <c r="A85" s="222" t="s">
        <v>536</v>
      </c>
      <c r="B85" s="240">
        <v>2.332799605862791</v>
      </c>
      <c r="C85" s="207">
        <v>406.7</v>
      </c>
      <c r="D85" s="207">
        <v>492.7</v>
      </c>
      <c r="E85" s="207">
        <v>492.7</v>
      </c>
      <c r="F85" s="207">
        <v>530</v>
      </c>
      <c r="G85" s="207">
        <v>530.4</v>
      </c>
      <c r="H85" s="208">
        <v>530.4</v>
      </c>
      <c r="I85" s="211">
        <v>21.145807720678647</v>
      </c>
      <c r="J85" s="211">
        <v>0</v>
      </c>
      <c r="K85" s="211">
        <v>7.6517150395778515</v>
      </c>
      <c r="L85" s="212">
        <v>0</v>
      </c>
    </row>
    <row r="86" spans="1:12" ht="13.5" thickBot="1">
      <c r="A86" s="223" t="s">
        <v>537</v>
      </c>
      <c r="B86" s="224">
        <v>97.66720039413721</v>
      </c>
      <c r="C86" s="225">
        <v>167.8</v>
      </c>
      <c r="D86" s="225">
        <v>180.8</v>
      </c>
      <c r="E86" s="251">
        <v>178.6</v>
      </c>
      <c r="F86" s="225">
        <v>191.5</v>
      </c>
      <c r="G86" s="225">
        <v>190.1</v>
      </c>
      <c r="H86" s="226">
        <v>188.4</v>
      </c>
      <c r="I86" s="227">
        <v>6.436233611442191</v>
      </c>
      <c r="J86" s="227">
        <v>-1.216814159292042</v>
      </c>
      <c r="K86" s="227">
        <v>5.487122060470327</v>
      </c>
      <c r="L86" s="228">
        <v>-0.8942661756969983</v>
      </c>
    </row>
    <row r="87" spans="1:2" ht="13.5" thickTop="1">
      <c r="A87" s="18" t="s">
        <v>167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6">
    <mergeCell ref="A75:K75"/>
    <mergeCell ref="A1:L1"/>
    <mergeCell ref="A63:L63"/>
    <mergeCell ref="J6:K6"/>
    <mergeCell ref="F6:H6"/>
    <mergeCell ref="D6:E6"/>
  </mergeCells>
  <printOptions/>
  <pageMargins left="0.68" right="0.75" top="0.91" bottom="1" header="0.5" footer="0.5"/>
  <pageSetup fitToHeight="1" fitToWidth="1" horizontalDpi="300" verticalDpi="3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564" t="s">
        <v>824</v>
      </c>
      <c r="B1" s="1564"/>
      <c r="C1" s="1564"/>
      <c r="D1" s="1564"/>
      <c r="E1" s="1564"/>
      <c r="F1" s="1564"/>
      <c r="G1" s="1564"/>
      <c r="H1" s="1564"/>
      <c r="I1" s="1564"/>
      <c r="J1" s="1564"/>
      <c r="K1" s="265"/>
      <c r="L1" s="265"/>
      <c r="M1" s="265"/>
      <c r="N1" s="265"/>
    </row>
    <row r="2" spans="1:14" ht="15.75">
      <c r="A2" s="1572" t="s">
        <v>465</v>
      </c>
      <c r="B2" s="1572"/>
      <c r="C2" s="1572"/>
      <c r="D2" s="1572"/>
      <c r="E2" s="1572"/>
      <c r="F2" s="1572"/>
      <c r="G2" s="1572"/>
      <c r="H2" s="1572"/>
      <c r="I2" s="1572"/>
      <c r="J2" s="1572"/>
      <c r="K2" s="265"/>
      <c r="L2" s="265"/>
      <c r="M2" s="265"/>
      <c r="N2" s="265"/>
    </row>
    <row r="3" spans="1:14" ht="12.75">
      <c r="A3" s="1686" t="s">
        <v>102</v>
      </c>
      <c r="B3" s="1686"/>
      <c r="C3" s="1686"/>
      <c r="D3" s="1686"/>
      <c r="E3" s="1686"/>
      <c r="F3" s="1686"/>
      <c r="G3" s="1686"/>
      <c r="H3" s="1686"/>
      <c r="I3" s="1686"/>
      <c r="J3" s="1686"/>
      <c r="K3" s="265"/>
      <c r="L3" s="265"/>
      <c r="M3" s="265"/>
      <c r="N3" s="265"/>
    </row>
    <row r="5" spans="1:14" ht="13.5" thickBot="1">
      <c r="A5" s="1637"/>
      <c r="B5" s="1637"/>
      <c r="C5" s="1637"/>
      <c r="D5" s="1637"/>
      <c r="E5" s="1637"/>
      <c r="F5" s="1637"/>
      <c r="G5" s="1637"/>
      <c r="H5" s="1637"/>
      <c r="I5" s="1637"/>
      <c r="J5" s="1637"/>
      <c r="K5" s="265"/>
      <c r="L5" s="265"/>
      <c r="M5" s="265"/>
      <c r="N5" s="265"/>
    </row>
    <row r="6" spans="1:14" ht="12.75">
      <c r="A6" s="1683" t="s">
        <v>565</v>
      </c>
      <c r="B6" s="340" t="s">
        <v>103</v>
      </c>
      <c r="C6" s="341"/>
      <c r="D6" s="341"/>
      <c r="E6" s="342" t="s">
        <v>169</v>
      </c>
      <c r="F6" s="343" t="str">
        <f>CPI!C6</f>
        <v>2005/06</v>
      </c>
      <c r="G6" s="344" t="str">
        <f>CPI!D6</f>
        <v>2006/07</v>
      </c>
      <c r="H6" s="345" t="str">
        <f>CPI!F6</f>
        <v>2007/08P</v>
      </c>
      <c r="I6" s="1684" t="s">
        <v>360</v>
      </c>
      <c r="J6" s="1685"/>
      <c r="K6" s="265"/>
      <c r="L6" s="265"/>
      <c r="M6" s="265"/>
      <c r="N6" s="265"/>
    </row>
    <row r="7" spans="1:14" ht="12.75">
      <c r="A7" s="1668"/>
      <c r="B7" s="261" t="s">
        <v>105</v>
      </c>
      <c r="C7" s="347"/>
      <c r="D7" s="347"/>
      <c r="E7" s="348" t="s">
        <v>103</v>
      </c>
      <c r="F7" s="349" t="s">
        <v>887</v>
      </c>
      <c r="G7" s="259" t="str">
        <f>F7</f>
        <v>Dec/Jan</v>
      </c>
      <c r="H7" s="260" t="str">
        <f>F7</f>
        <v>Dec/Jan</v>
      </c>
      <c r="I7" s="350" t="str">
        <f>G6</f>
        <v>2006/07</v>
      </c>
      <c r="J7" s="351" t="str">
        <f>H6</f>
        <v>2007/08P</v>
      </c>
      <c r="K7" s="265"/>
      <c r="L7" s="265"/>
      <c r="M7" s="265"/>
      <c r="N7" s="265"/>
    </row>
    <row r="8" spans="1:14" ht="12.75">
      <c r="A8" s="305" t="s">
        <v>170</v>
      </c>
      <c r="B8" s="536">
        <v>100</v>
      </c>
      <c r="C8" s="307"/>
      <c r="D8" s="291"/>
      <c r="E8" s="308">
        <v>100</v>
      </c>
      <c r="F8" s="309">
        <v>166.24722000000003</v>
      </c>
      <c r="G8" s="79">
        <v>177.12514000000002</v>
      </c>
      <c r="H8" s="310">
        <v>185.42989999999998</v>
      </c>
      <c r="I8" s="28">
        <v>6.5</v>
      </c>
      <c r="J8" s="71">
        <v>4.7</v>
      </c>
      <c r="K8" s="265"/>
      <c r="M8" s="265"/>
      <c r="N8" s="265"/>
    </row>
    <row r="9" spans="1:14" ht="12.75">
      <c r="A9" s="305"/>
      <c r="B9" s="536"/>
      <c r="C9" s="307"/>
      <c r="D9" s="291"/>
      <c r="E9" s="308"/>
      <c r="F9" s="311"/>
      <c r="G9" s="231"/>
      <c r="H9" s="312"/>
      <c r="I9" s="28"/>
      <c r="J9" s="71"/>
      <c r="K9" s="265"/>
      <c r="M9" s="265"/>
      <c r="N9" s="265"/>
    </row>
    <row r="10" spans="1:14" ht="12.75">
      <c r="A10" s="305" t="s">
        <v>171</v>
      </c>
      <c r="B10" s="536">
        <v>53.2</v>
      </c>
      <c r="C10" s="307"/>
      <c r="D10" s="307"/>
      <c r="E10" s="308">
        <v>45.53</v>
      </c>
      <c r="F10" s="309">
        <v>169.91164067647705</v>
      </c>
      <c r="G10" s="79">
        <v>186.11067428069407</v>
      </c>
      <c r="H10" s="310">
        <v>196.03002415989457</v>
      </c>
      <c r="I10" s="28">
        <v>9.5</v>
      </c>
      <c r="J10" s="71">
        <v>5.3</v>
      </c>
      <c r="K10" s="265"/>
      <c r="M10" s="265"/>
      <c r="N10" s="265"/>
    </row>
    <row r="11" spans="1:14" ht="12.75">
      <c r="A11" s="313"/>
      <c r="B11" s="537"/>
      <c r="C11" s="214"/>
      <c r="D11" s="214"/>
      <c r="E11" s="315"/>
      <c r="F11" s="316"/>
      <c r="G11" s="32"/>
      <c r="H11" s="317"/>
      <c r="I11" s="318"/>
      <c r="J11" s="319"/>
      <c r="K11" s="265"/>
      <c r="M11" s="265"/>
      <c r="N11" s="265"/>
    </row>
    <row r="12" spans="1:14" ht="12.75">
      <c r="A12" s="320" t="s">
        <v>115</v>
      </c>
      <c r="B12" s="538"/>
      <c r="C12" s="236"/>
      <c r="D12" s="236"/>
      <c r="E12" s="322"/>
      <c r="F12" s="316"/>
      <c r="G12" s="32"/>
      <c r="H12" s="317"/>
      <c r="I12" s="318"/>
      <c r="J12" s="319"/>
      <c r="K12" s="265"/>
      <c r="M12" s="265"/>
      <c r="N12" s="265"/>
    </row>
    <row r="13" spans="1:14" ht="12.75">
      <c r="A13" s="323" t="s">
        <v>172</v>
      </c>
      <c r="B13" s="538">
        <v>14.16</v>
      </c>
      <c r="C13" s="214"/>
      <c r="D13" s="214"/>
      <c r="E13" s="322">
        <v>0</v>
      </c>
      <c r="F13" s="316">
        <v>161.1</v>
      </c>
      <c r="G13" s="32">
        <v>164</v>
      </c>
      <c r="H13" s="317">
        <v>187.7</v>
      </c>
      <c r="I13" s="30">
        <v>1.8</v>
      </c>
      <c r="J13" s="72">
        <v>14.5</v>
      </c>
      <c r="K13" s="265"/>
      <c r="L13" s="325"/>
      <c r="M13" s="265"/>
      <c r="N13" s="265"/>
    </row>
    <row r="14" spans="1:14" ht="12.75">
      <c r="A14" s="323" t="s">
        <v>173</v>
      </c>
      <c r="B14" s="538">
        <v>1.79</v>
      </c>
      <c r="C14" s="214">
        <v>1.79</v>
      </c>
      <c r="D14" s="214">
        <v>0.8261940952937737</v>
      </c>
      <c r="E14" s="322">
        <v>2.62</v>
      </c>
      <c r="F14" s="316">
        <v>182.3</v>
      </c>
      <c r="G14" s="32">
        <v>244</v>
      </c>
      <c r="H14" s="317">
        <v>243.8</v>
      </c>
      <c r="I14" s="30">
        <v>33.8</v>
      </c>
      <c r="J14" s="72">
        <v>-0.1</v>
      </c>
      <c r="K14" s="265"/>
      <c r="L14" s="325"/>
      <c r="M14" s="265"/>
      <c r="N14" s="265"/>
    </row>
    <row r="15" spans="1:14" ht="12.75">
      <c r="A15" s="323" t="s">
        <v>174</v>
      </c>
      <c r="B15" s="538">
        <v>2.05</v>
      </c>
      <c r="C15" s="214">
        <v>2.05</v>
      </c>
      <c r="D15" s="214">
        <v>0.946199941537562</v>
      </c>
      <c r="E15" s="322">
        <v>3</v>
      </c>
      <c r="F15" s="316">
        <v>146.5</v>
      </c>
      <c r="G15" s="32">
        <v>168.9</v>
      </c>
      <c r="H15" s="317">
        <v>178</v>
      </c>
      <c r="I15" s="30">
        <v>15.3</v>
      </c>
      <c r="J15" s="72">
        <v>5.4</v>
      </c>
      <c r="K15" s="265"/>
      <c r="L15" s="325"/>
      <c r="M15" s="265"/>
      <c r="N15" s="265"/>
    </row>
    <row r="16" spans="1:14" ht="12.75">
      <c r="A16" s="320" t="s">
        <v>120</v>
      </c>
      <c r="B16" s="538">
        <v>2.73</v>
      </c>
      <c r="C16" s="214">
        <v>2.73</v>
      </c>
      <c r="D16" s="214">
        <v>1.2600613855597778</v>
      </c>
      <c r="E16" s="322">
        <v>3.99</v>
      </c>
      <c r="F16" s="316">
        <v>146</v>
      </c>
      <c r="G16" s="32">
        <v>170.3</v>
      </c>
      <c r="H16" s="317">
        <v>195.8</v>
      </c>
      <c r="I16" s="30">
        <v>16.6</v>
      </c>
      <c r="J16" s="72">
        <v>15</v>
      </c>
      <c r="K16" s="265"/>
      <c r="L16" s="325"/>
      <c r="M16" s="265"/>
      <c r="N16" s="207"/>
    </row>
    <row r="17" spans="1:14" ht="12.75">
      <c r="A17" s="326" t="s">
        <v>175</v>
      </c>
      <c r="B17" s="538">
        <v>7.89</v>
      </c>
      <c r="C17" s="214"/>
      <c r="D17" s="214"/>
      <c r="E17" s="322">
        <v>0</v>
      </c>
      <c r="F17" s="316">
        <v>133</v>
      </c>
      <c r="G17" s="32">
        <v>151.2</v>
      </c>
      <c r="H17" s="317">
        <v>153.1</v>
      </c>
      <c r="I17" s="30">
        <v>13.7</v>
      </c>
      <c r="J17" s="72">
        <v>1.3</v>
      </c>
      <c r="K17" s="265"/>
      <c r="L17" s="325"/>
      <c r="M17" s="265"/>
      <c r="N17" s="265"/>
    </row>
    <row r="18" spans="1:14" ht="12.75" hidden="1">
      <c r="A18" s="327" t="s">
        <v>176</v>
      </c>
      <c r="B18" s="538"/>
      <c r="C18" s="214"/>
      <c r="D18" s="214"/>
      <c r="E18" s="322">
        <v>0</v>
      </c>
      <c r="F18" s="316">
        <v>128.8</v>
      </c>
      <c r="G18" s="32">
        <v>149.1</v>
      </c>
      <c r="H18" s="317">
        <v>151.8</v>
      </c>
      <c r="I18" s="30">
        <v>15.8</v>
      </c>
      <c r="J18" s="72">
        <v>1.8</v>
      </c>
      <c r="K18" s="265"/>
      <c r="L18" s="325"/>
      <c r="M18" s="265"/>
      <c r="N18" s="265"/>
    </row>
    <row r="19" spans="1:14" ht="12.75" hidden="1">
      <c r="A19" s="328" t="s">
        <v>177</v>
      </c>
      <c r="B19" s="538"/>
      <c r="C19" s="214"/>
      <c r="D19" s="214"/>
      <c r="E19" s="322">
        <v>0</v>
      </c>
      <c r="F19" s="316">
        <v>133.2</v>
      </c>
      <c r="G19" s="32">
        <v>155.4</v>
      </c>
      <c r="H19" s="317">
        <v>156.2</v>
      </c>
      <c r="I19" s="30">
        <v>16.7</v>
      </c>
      <c r="J19" s="72">
        <v>0.5</v>
      </c>
      <c r="K19" s="265"/>
      <c r="L19" s="325"/>
      <c r="M19" s="265"/>
      <c r="N19" s="265"/>
    </row>
    <row r="20" spans="1:14" ht="12.75" hidden="1">
      <c r="A20" s="328" t="s">
        <v>178</v>
      </c>
      <c r="B20" s="538"/>
      <c r="C20" s="214"/>
      <c r="D20" s="214"/>
      <c r="E20" s="322">
        <v>0</v>
      </c>
      <c r="F20" s="316">
        <v>109</v>
      </c>
      <c r="G20" s="32">
        <v>124.6</v>
      </c>
      <c r="H20" s="317">
        <v>132.6</v>
      </c>
      <c r="I20" s="30">
        <v>14.3</v>
      </c>
      <c r="J20" s="72">
        <v>6.4</v>
      </c>
      <c r="K20" s="265"/>
      <c r="L20" s="325"/>
      <c r="M20" s="265"/>
      <c r="N20" s="265"/>
    </row>
    <row r="21" spans="1:14" ht="12.75" hidden="1">
      <c r="A21" s="327" t="s">
        <v>179</v>
      </c>
      <c r="B21" s="538"/>
      <c r="C21" s="214"/>
      <c r="D21" s="214"/>
      <c r="E21" s="322">
        <v>0</v>
      </c>
      <c r="F21" s="316">
        <v>149.4</v>
      </c>
      <c r="G21" s="32">
        <v>158.3</v>
      </c>
      <c r="H21" s="317">
        <v>158.9</v>
      </c>
      <c r="I21" s="30">
        <v>6</v>
      </c>
      <c r="J21" s="72">
        <v>0.4</v>
      </c>
      <c r="K21" s="265"/>
      <c r="L21" s="325"/>
      <c r="M21" s="265"/>
      <c r="N21" s="265"/>
    </row>
    <row r="22" spans="1:14" ht="12.75" hidden="1">
      <c r="A22" s="328" t="s">
        <v>180</v>
      </c>
      <c r="B22" s="538"/>
      <c r="C22" s="214"/>
      <c r="D22" s="214"/>
      <c r="E22" s="322">
        <v>0</v>
      </c>
      <c r="F22" s="316">
        <v>146.4</v>
      </c>
      <c r="G22" s="32">
        <v>156.7</v>
      </c>
      <c r="H22" s="317">
        <v>158.9</v>
      </c>
      <c r="I22" s="30">
        <v>7</v>
      </c>
      <c r="J22" s="72">
        <v>1.4</v>
      </c>
      <c r="K22" s="265"/>
      <c r="L22" s="325"/>
      <c r="M22" s="265"/>
      <c r="N22" s="265"/>
    </row>
    <row r="23" spans="1:14" ht="12.75" hidden="1">
      <c r="A23" s="328" t="s">
        <v>181</v>
      </c>
      <c r="B23" s="538"/>
      <c r="C23" s="214"/>
      <c r="D23" s="214"/>
      <c r="E23" s="322">
        <v>0</v>
      </c>
      <c r="F23" s="316">
        <v>218.7</v>
      </c>
      <c r="G23" s="32">
        <v>188.7</v>
      </c>
      <c r="H23" s="317">
        <v>154.4</v>
      </c>
      <c r="I23" s="30">
        <v>-13.7</v>
      </c>
      <c r="J23" s="72">
        <v>-18.2</v>
      </c>
      <c r="K23" s="265"/>
      <c r="L23" s="325"/>
      <c r="M23" s="265"/>
      <c r="N23" s="265"/>
    </row>
    <row r="24" spans="1:12" ht="12.75">
      <c r="A24" s="320" t="s">
        <v>128</v>
      </c>
      <c r="B24" s="538">
        <v>1.85</v>
      </c>
      <c r="C24" s="214">
        <v>1.85</v>
      </c>
      <c r="D24" s="214">
        <v>0.8538877521192633</v>
      </c>
      <c r="E24" s="322">
        <v>2.7</v>
      </c>
      <c r="F24" s="316">
        <v>147.7</v>
      </c>
      <c r="G24" s="32">
        <v>187.5</v>
      </c>
      <c r="H24" s="317">
        <v>185.6</v>
      </c>
      <c r="I24" s="30">
        <v>26.9</v>
      </c>
      <c r="J24" s="72">
        <v>-1</v>
      </c>
      <c r="L24" s="325"/>
    </row>
    <row r="25" spans="1:12" ht="12.75">
      <c r="A25" s="320" t="s">
        <v>129</v>
      </c>
      <c r="B25" s="538">
        <v>5.21</v>
      </c>
      <c r="C25" s="214">
        <v>5.21</v>
      </c>
      <c r="D25" s="214">
        <v>2.404732534346682</v>
      </c>
      <c r="E25" s="322">
        <v>7.61</v>
      </c>
      <c r="F25" s="316">
        <v>173</v>
      </c>
      <c r="G25" s="32">
        <v>184.2</v>
      </c>
      <c r="H25" s="317">
        <v>195.5</v>
      </c>
      <c r="I25" s="30">
        <v>6.5</v>
      </c>
      <c r="J25" s="72">
        <v>6.1</v>
      </c>
      <c r="L25" s="325"/>
    </row>
    <row r="26" spans="1:12" ht="12.75">
      <c r="A26" s="320" t="s">
        <v>130</v>
      </c>
      <c r="B26" s="538">
        <v>4.05</v>
      </c>
      <c r="C26" s="214">
        <v>4.05</v>
      </c>
      <c r="D26" s="214">
        <v>1.8693218357205494</v>
      </c>
      <c r="E26" s="322">
        <v>5.92</v>
      </c>
      <c r="F26" s="316">
        <v>157.2</v>
      </c>
      <c r="G26" s="32">
        <v>170</v>
      </c>
      <c r="H26" s="317">
        <v>181.2</v>
      </c>
      <c r="I26" s="30">
        <v>8.1</v>
      </c>
      <c r="J26" s="72">
        <v>6.6</v>
      </c>
      <c r="L26" s="325"/>
    </row>
    <row r="27" spans="1:12" ht="12.75">
      <c r="A27" s="320" t="s">
        <v>131</v>
      </c>
      <c r="B27" s="538">
        <v>3.07</v>
      </c>
      <c r="C27" s="214">
        <v>3.07</v>
      </c>
      <c r="D27" s="214">
        <v>1.4169921075708856</v>
      </c>
      <c r="E27" s="322">
        <v>4.49</v>
      </c>
      <c r="F27" s="316">
        <v>146.3</v>
      </c>
      <c r="G27" s="32">
        <v>157.8</v>
      </c>
      <c r="H27" s="317">
        <v>177.7</v>
      </c>
      <c r="I27" s="30">
        <v>7.9</v>
      </c>
      <c r="J27" s="72">
        <v>12.6</v>
      </c>
      <c r="L27" s="325"/>
    </row>
    <row r="28" spans="1:12" ht="12.75">
      <c r="A28" s="320" t="s">
        <v>132</v>
      </c>
      <c r="B28" s="538">
        <v>1.21</v>
      </c>
      <c r="C28" s="214">
        <v>1.21</v>
      </c>
      <c r="D28" s="214">
        <v>0.5584887459807074</v>
      </c>
      <c r="E28" s="322">
        <v>1.77</v>
      </c>
      <c r="F28" s="316">
        <v>159.4</v>
      </c>
      <c r="G28" s="32">
        <v>155.1</v>
      </c>
      <c r="H28" s="317">
        <v>133.1</v>
      </c>
      <c r="I28" s="30">
        <v>-2.7</v>
      </c>
      <c r="J28" s="72">
        <v>-14.2</v>
      </c>
      <c r="L28" s="325"/>
    </row>
    <row r="29" spans="1:12" ht="12.75">
      <c r="A29" s="320" t="s">
        <v>133</v>
      </c>
      <c r="B29" s="538">
        <v>2.28</v>
      </c>
      <c r="C29" s="214">
        <v>2.28</v>
      </c>
      <c r="D29" s="214">
        <v>1.0523589593686056</v>
      </c>
      <c r="E29" s="322">
        <v>3.33</v>
      </c>
      <c r="F29" s="316">
        <v>178.4</v>
      </c>
      <c r="G29" s="32">
        <v>189.7</v>
      </c>
      <c r="H29" s="317">
        <v>191</v>
      </c>
      <c r="I29" s="30">
        <v>6.3</v>
      </c>
      <c r="J29" s="72">
        <v>0.7</v>
      </c>
      <c r="L29" s="325"/>
    </row>
    <row r="30" spans="1:12" ht="12.75" hidden="1">
      <c r="A30" s="327" t="s">
        <v>182</v>
      </c>
      <c r="B30" s="321"/>
      <c r="C30" s="214"/>
      <c r="D30" s="214"/>
      <c r="E30" s="322">
        <v>0</v>
      </c>
      <c r="F30" s="316">
        <v>141.3</v>
      </c>
      <c r="G30" s="32">
        <v>143.3</v>
      </c>
      <c r="H30" s="317">
        <v>147.6</v>
      </c>
      <c r="I30" s="30">
        <v>1.4</v>
      </c>
      <c r="J30" s="72">
        <v>3</v>
      </c>
      <c r="L30" s="325"/>
    </row>
    <row r="31" spans="1:12" ht="12.75" hidden="1">
      <c r="A31" s="327" t="s">
        <v>183</v>
      </c>
      <c r="B31" s="321"/>
      <c r="C31" s="214"/>
      <c r="D31" s="214"/>
      <c r="E31" s="322">
        <v>0</v>
      </c>
      <c r="F31" s="316">
        <v>193</v>
      </c>
      <c r="G31" s="32">
        <v>208.2</v>
      </c>
      <c r="H31" s="317">
        <v>208.1</v>
      </c>
      <c r="I31" s="30">
        <v>7.9</v>
      </c>
      <c r="J31" s="72">
        <v>0</v>
      </c>
      <c r="L31" s="325"/>
    </row>
    <row r="32" spans="1:12" ht="12.75">
      <c r="A32" s="320" t="s">
        <v>136</v>
      </c>
      <c r="B32" s="321">
        <v>6.91</v>
      </c>
      <c r="C32" s="214">
        <v>6.91</v>
      </c>
      <c r="D32" s="214">
        <v>3.189386144402221</v>
      </c>
      <c r="E32" s="322">
        <v>10.1</v>
      </c>
      <c r="F32" s="316">
        <v>203.7</v>
      </c>
      <c r="G32" s="32">
        <v>209.8</v>
      </c>
      <c r="H32" s="317">
        <v>221.8</v>
      </c>
      <c r="I32" s="30">
        <v>3</v>
      </c>
      <c r="J32" s="72">
        <v>5.7</v>
      </c>
      <c r="L32" s="325"/>
    </row>
    <row r="33" spans="1:12" ht="12.75">
      <c r="A33" s="320"/>
      <c r="B33" s="321"/>
      <c r="C33" s="214"/>
      <c r="D33" s="214"/>
      <c r="E33" s="322"/>
      <c r="F33" s="316"/>
      <c r="G33" s="32"/>
      <c r="H33" s="317"/>
      <c r="I33" s="30"/>
      <c r="J33" s="72"/>
      <c r="L33" s="325"/>
    </row>
    <row r="34" spans="1:12" ht="12.75">
      <c r="A34" s="305" t="s">
        <v>184</v>
      </c>
      <c r="B34" s="306">
        <v>46.8</v>
      </c>
      <c r="C34" s="307"/>
      <c r="D34" s="307"/>
      <c r="E34" s="308">
        <v>54.47</v>
      </c>
      <c r="F34" s="309">
        <v>163.1842298512943</v>
      </c>
      <c r="G34" s="79">
        <v>169.61437488525794</v>
      </c>
      <c r="H34" s="310">
        <v>176.56954286763357</v>
      </c>
      <c r="I34" s="28">
        <v>3.9</v>
      </c>
      <c r="J34" s="71">
        <v>4.1</v>
      </c>
      <c r="L34" s="325"/>
    </row>
    <row r="35" spans="1:12" ht="12.75">
      <c r="A35" s="313"/>
      <c r="B35" s="314"/>
      <c r="C35" s="214"/>
      <c r="D35" s="214"/>
      <c r="E35" s="315"/>
      <c r="F35" s="316"/>
      <c r="G35" s="32"/>
      <c r="H35" s="317"/>
      <c r="I35" s="318"/>
      <c r="J35" s="319"/>
      <c r="L35" s="325"/>
    </row>
    <row r="36" spans="1:12" ht="12.75">
      <c r="A36" s="320" t="s">
        <v>138</v>
      </c>
      <c r="B36" s="321">
        <v>8.92</v>
      </c>
      <c r="C36" s="214">
        <v>8.92</v>
      </c>
      <c r="D36" s="214">
        <v>4.117123648056124</v>
      </c>
      <c r="E36" s="322">
        <v>13.04</v>
      </c>
      <c r="F36" s="316">
        <v>145.8</v>
      </c>
      <c r="G36" s="32">
        <v>148.7</v>
      </c>
      <c r="H36" s="317">
        <v>151.4</v>
      </c>
      <c r="I36" s="30">
        <v>2</v>
      </c>
      <c r="J36" s="72">
        <v>1.8</v>
      </c>
      <c r="L36" s="325"/>
    </row>
    <row r="37" spans="1:12" ht="12.75" hidden="1">
      <c r="A37" s="327" t="s">
        <v>185</v>
      </c>
      <c r="B37" s="321"/>
      <c r="C37" s="214"/>
      <c r="D37" s="214"/>
      <c r="E37" s="322">
        <v>0</v>
      </c>
      <c r="F37" s="316">
        <v>133.7</v>
      </c>
      <c r="G37" s="32">
        <v>136.7</v>
      </c>
      <c r="H37" s="317">
        <v>135.3</v>
      </c>
      <c r="I37" s="30">
        <v>2.2</v>
      </c>
      <c r="J37" s="72">
        <v>-1</v>
      </c>
      <c r="L37" s="325"/>
    </row>
    <row r="38" spans="1:12" ht="12.75" hidden="1">
      <c r="A38" s="327" t="s">
        <v>186</v>
      </c>
      <c r="B38" s="321"/>
      <c r="C38" s="214"/>
      <c r="D38" s="214"/>
      <c r="E38" s="322">
        <v>0</v>
      </c>
      <c r="F38" s="316">
        <v>145.5</v>
      </c>
      <c r="G38" s="32">
        <v>147.9</v>
      </c>
      <c r="H38" s="317">
        <v>151.1</v>
      </c>
      <c r="I38" s="30">
        <v>1.6</v>
      </c>
      <c r="J38" s="72">
        <v>2.2</v>
      </c>
      <c r="L38" s="325"/>
    </row>
    <row r="39" spans="1:12" ht="12.75" hidden="1">
      <c r="A39" s="327" t="s">
        <v>187</v>
      </c>
      <c r="B39" s="321"/>
      <c r="C39" s="214"/>
      <c r="D39" s="214"/>
      <c r="E39" s="322">
        <v>0</v>
      </c>
      <c r="F39" s="316">
        <v>185.4</v>
      </c>
      <c r="G39" s="32">
        <v>190.2</v>
      </c>
      <c r="H39" s="317">
        <v>200.4</v>
      </c>
      <c r="I39" s="30">
        <v>2.6</v>
      </c>
      <c r="J39" s="72">
        <v>5.4</v>
      </c>
      <c r="L39" s="325"/>
    </row>
    <row r="40" spans="1:12" ht="12.75">
      <c r="A40" s="320" t="s">
        <v>144</v>
      </c>
      <c r="B40" s="321">
        <v>2.2</v>
      </c>
      <c r="C40" s="214">
        <v>2.2</v>
      </c>
      <c r="D40" s="214">
        <v>1.0154340836012863</v>
      </c>
      <c r="E40" s="322">
        <v>3.22</v>
      </c>
      <c r="F40" s="316">
        <v>137.4</v>
      </c>
      <c r="G40" s="32">
        <v>140.6</v>
      </c>
      <c r="H40" s="317">
        <v>150.7</v>
      </c>
      <c r="I40" s="30">
        <v>2.3</v>
      </c>
      <c r="J40" s="72">
        <v>7.2</v>
      </c>
      <c r="L40" s="325"/>
    </row>
    <row r="41" spans="1:12" ht="12.75">
      <c r="A41" s="320" t="s">
        <v>145</v>
      </c>
      <c r="B41" s="321"/>
      <c r="C41" s="214"/>
      <c r="D41" s="214"/>
      <c r="E41" s="322"/>
      <c r="F41" s="316">
        <v>195</v>
      </c>
      <c r="G41" s="32">
        <v>214.5</v>
      </c>
      <c r="H41" s="317">
        <v>226.4</v>
      </c>
      <c r="I41" s="30"/>
      <c r="J41" s="72"/>
      <c r="L41" s="325"/>
    </row>
    <row r="42" spans="1:12" ht="12.75">
      <c r="A42" s="323" t="s">
        <v>188</v>
      </c>
      <c r="B42" s="321">
        <v>3.5</v>
      </c>
      <c r="C42" s="214">
        <v>3.5</v>
      </c>
      <c r="D42" s="214">
        <v>1.615463314820228</v>
      </c>
      <c r="E42" s="322">
        <v>5.12</v>
      </c>
      <c r="F42" s="316">
        <v>141.1</v>
      </c>
      <c r="G42" s="32">
        <v>148.1</v>
      </c>
      <c r="H42" s="317">
        <v>154.3</v>
      </c>
      <c r="I42" s="30">
        <v>5</v>
      </c>
      <c r="J42" s="72">
        <v>4.2</v>
      </c>
      <c r="L42" s="325"/>
    </row>
    <row r="43" spans="1:12" ht="12.75">
      <c r="A43" s="323" t="s">
        <v>189</v>
      </c>
      <c r="B43" s="321">
        <v>4.19</v>
      </c>
      <c r="C43" s="214">
        <v>4.19</v>
      </c>
      <c r="D43" s="214">
        <v>1.9339403683133587</v>
      </c>
      <c r="E43" s="322">
        <v>6.12</v>
      </c>
      <c r="F43" s="316">
        <v>154.9</v>
      </c>
      <c r="G43" s="32">
        <v>161.8</v>
      </c>
      <c r="H43" s="317">
        <v>168.5</v>
      </c>
      <c r="I43" s="30">
        <v>4.5</v>
      </c>
      <c r="J43" s="72">
        <v>4.1</v>
      </c>
      <c r="L43" s="325"/>
    </row>
    <row r="44" spans="1:12" ht="12.75">
      <c r="A44" s="323" t="s">
        <v>190</v>
      </c>
      <c r="B44" s="321">
        <v>1.26</v>
      </c>
      <c r="C44" s="214">
        <v>1.26</v>
      </c>
      <c r="D44" s="214">
        <v>0.5815667933352819</v>
      </c>
      <c r="E44" s="322">
        <v>1.84</v>
      </c>
      <c r="F44" s="316">
        <v>145.1</v>
      </c>
      <c r="G44" s="32">
        <v>159</v>
      </c>
      <c r="H44" s="317">
        <v>168.2</v>
      </c>
      <c r="I44" s="30">
        <v>9.6</v>
      </c>
      <c r="J44" s="72">
        <v>5.8</v>
      </c>
      <c r="L44" s="325"/>
    </row>
    <row r="45" spans="1:12" ht="12.75">
      <c r="A45" s="323" t="s">
        <v>191</v>
      </c>
      <c r="B45" s="321">
        <v>5.92</v>
      </c>
      <c r="C45" s="214"/>
      <c r="D45" s="214">
        <v>0</v>
      </c>
      <c r="E45" s="322">
        <v>0</v>
      </c>
      <c r="F45" s="316">
        <v>265.1</v>
      </c>
      <c r="G45" s="32">
        <v>301.6</v>
      </c>
      <c r="H45" s="317">
        <v>321.2</v>
      </c>
      <c r="I45" s="30">
        <v>13.8</v>
      </c>
      <c r="J45" s="72">
        <v>6.5</v>
      </c>
      <c r="L45" s="325"/>
    </row>
    <row r="46" spans="1:12" ht="12.75" hidden="1">
      <c r="A46" s="57" t="s">
        <v>192</v>
      </c>
      <c r="B46" s="321"/>
      <c r="C46" s="214"/>
      <c r="D46" s="214"/>
      <c r="E46" s="322">
        <v>0</v>
      </c>
      <c r="F46" s="316">
        <v>218.4</v>
      </c>
      <c r="G46" s="32">
        <v>254.7</v>
      </c>
      <c r="H46" s="317">
        <v>254.6</v>
      </c>
      <c r="I46" s="30">
        <v>16.6</v>
      </c>
      <c r="J46" s="72">
        <v>0</v>
      </c>
      <c r="L46" s="325"/>
    </row>
    <row r="47" spans="1:12" ht="12.75">
      <c r="A47" s="326" t="s">
        <v>193</v>
      </c>
      <c r="B47" s="321">
        <v>3.61</v>
      </c>
      <c r="C47" s="214"/>
      <c r="D47" s="214">
        <v>0</v>
      </c>
      <c r="E47" s="322">
        <v>0</v>
      </c>
      <c r="F47" s="316">
        <v>229.2</v>
      </c>
      <c r="G47" s="32">
        <v>269.7</v>
      </c>
      <c r="H47" s="317">
        <v>269.4</v>
      </c>
      <c r="I47" s="30">
        <v>17.7</v>
      </c>
      <c r="J47" s="72">
        <v>-0.1</v>
      </c>
      <c r="L47" s="325"/>
    </row>
    <row r="48" spans="1:12" ht="12.75" hidden="1">
      <c r="A48" s="328" t="s">
        <v>194</v>
      </c>
      <c r="B48" s="324"/>
      <c r="C48" s="214"/>
      <c r="D48" s="214"/>
      <c r="E48" s="322">
        <v>0</v>
      </c>
      <c r="F48" s="316">
        <v>246.4</v>
      </c>
      <c r="G48" s="32">
        <v>301.7</v>
      </c>
      <c r="H48" s="317">
        <v>300.8</v>
      </c>
      <c r="I48" s="30">
        <v>22.4</v>
      </c>
      <c r="J48" s="72">
        <v>-0.3</v>
      </c>
      <c r="L48" s="325"/>
    </row>
    <row r="49" spans="1:12" ht="12.75" hidden="1">
      <c r="A49" s="328" t="s">
        <v>195</v>
      </c>
      <c r="B49" s="324"/>
      <c r="C49" s="214"/>
      <c r="D49" s="214"/>
      <c r="E49" s="322">
        <v>0</v>
      </c>
      <c r="F49" s="316">
        <v>185.2</v>
      </c>
      <c r="G49" s="32">
        <v>185</v>
      </c>
      <c r="H49" s="317">
        <v>187.8</v>
      </c>
      <c r="I49" s="30">
        <v>-0.1</v>
      </c>
      <c r="J49" s="72">
        <v>1.5</v>
      </c>
      <c r="L49" s="325"/>
    </row>
    <row r="50" spans="1:12" ht="12.75">
      <c r="A50" s="320" t="s">
        <v>196</v>
      </c>
      <c r="B50" s="321">
        <v>0.42</v>
      </c>
      <c r="C50" s="214">
        <v>0.42</v>
      </c>
      <c r="D50" s="214">
        <v>0.19385559777842734</v>
      </c>
      <c r="E50" s="322">
        <v>0.61</v>
      </c>
      <c r="F50" s="316">
        <v>126.6</v>
      </c>
      <c r="G50" s="32">
        <v>126.6</v>
      </c>
      <c r="H50" s="317">
        <v>126.6</v>
      </c>
      <c r="I50" s="30">
        <v>0</v>
      </c>
      <c r="J50" s="72">
        <v>0</v>
      </c>
      <c r="K50" s="265"/>
      <c r="L50" s="325"/>
    </row>
    <row r="51" spans="1:12" ht="12.75">
      <c r="A51" s="320" t="s">
        <v>156</v>
      </c>
      <c r="B51" s="321">
        <v>8.03</v>
      </c>
      <c r="C51" s="214">
        <v>8.03</v>
      </c>
      <c r="D51" s="214">
        <v>3.7063344051446943</v>
      </c>
      <c r="E51" s="322">
        <v>11.74</v>
      </c>
      <c r="F51" s="316">
        <v>175.9</v>
      </c>
      <c r="G51" s="32">
        <v>179.8</v>
      </c>
      <c r="H51" s="317">
        <v>189</v>
      </c>
      <c r="I51" s="30">
        <v>2.2</v>
      </c>
      <c r="J51" s="72">
        <v>5.1</v>
      </c>
      <c r="K51" s="265"/>
      <c r="L51" s="325"/>
    </row>
    <row r="52" spans="1:12" ht="12.75" hidden="1">
      <c r="A52" s="327" t="s">
        <v>197</v>
      </c>
      <c r="B52" s="321"/>
      <c r="C52" s="214"/>
      <c r="D52" s="214"/>
      <c r="E52" s="322">
        <v>0</v>
      </c>
      <c r="F52" s="316">
        <v>181.4</v>
      </c>
      <c r="G52" s="32">
        <v>185.7</v>
      </c>
      <c r="H52" s="317">
        <v>196.5</v>
      </c>
      <c r="I52" s="30">
        <v>2.4</v>
      </c>
      <c r="J52" s="72">
        <v>5.8</v>
      </c>
      <c r="K52" s="265"/>
      <c r="L52" s="325"/>
    </row>
    <row r="53" spans="1:12" ht="12.75" hidden="1">
      <c r="A53" s="327" t="s">
        <v>198</v>
      </c>
      <c r="B53" s="321"/>
      <c r="C53" s="214"/>
      <c r="D53" s="214"/>
      <c r="E53" s="322">
        <v>0</v>
      </c>
      <c r="F53" s="316">
        <v>156.8</v>
      </c>
      <c r="G53" s="32">
        <v>159</v>
      </c>
      <c r="H53" s="317">
        <v>162.9</v>
      </c>
      <c r="I53" s="30">
        <v>1.4</v>
      </c>
      <c r="J53" s="72">
        <v>2.5</v>
      </c>
      <c r="K53" s="265"/>
      <c r="L53" s="325"/>
    </row>
    <row r="54" spans="1:12" ht="12.75">
      <c r="A54" s="320" t="s">
        <v>159</v>
      </c>
      <c r="B54" s="321">
        <v>7.09</v>
      </c>
      <c r="C54" s="214">
        <v>7.09</v>
      </c>
      <c r="D54" s="214">
        <v>3.2724671148786904</v>
      </c>
      <c r="E54" s="322">
        <v>10.36</v>
      </c>
      <c r="F54" s="316">
        <v>199.8</v>
      </c>
      <c r="G54" s="32">
        <v>212.1</v>
      </c>
      <c r="H54" s="317">
        <v>220</v>
      </c>
      <c r="I54" s="30">
        <v>6.2</v>
      </c>
      <c r="J54" s="72">
        <v>3.7</v>
      </c>
      <c r="K54" s="265"/>
      <c r="L54" s="325"/>
    </row>
    <row r="55" spans="1:12" ht="12.75" hidden="1">
      <c r="A55" s="327" t="s">
        <v>199</v>
      </c>
      <c r="B55" s="321"/>
      <c r="C55" s="214"/>
      <c r="D55" s="214"/>
      <c r="E55" s="322">
        <v>0</v>
      </c>
      <c r="F55" s="316">
        <v>221</v>
      </c>
      <c r="G55" s="32">
        <v>236.7</v>
      </c>
      <c r="H55" s="317">
        <v>246.6</v>
      </c>
      <c r="I55" s="30"/>
      <c r="J55" s="72"/>
      <c r="K55" s="265"/>
      <c r="L55" s="325"/>
    </row>
    <row r="56" spans="1:12" ht="12.75" hidden="1">
      <c r="A56" s="327" t="s">
        <v>200</v>
      </c>
      <c r="B56" s="321"/>
      <c r="C56" s="214"/>
      <c r="D56" s="214"/>
      <c r="E56" s="322">
        <v>0</v>
      </c>
      <c r="F56" s="316">
        <v>151.2</v>
      </c>
      <c r="G56" s="32">
        <v>150.1</v>
      </c>
      <c r="H56" s="317">
        <v>154.2</v>
      </c>
      <c r="I56" s="30"/>
      <c r="J56" s="72"/>
      <c r="K56" s="265"/>
      <c r="L56" s="325"/>
    </row>
    <row r="57" spans="1:12" ht="12.75" hidden="1">
      <c r="A57" s="327" t="s">
        <v>201</v>
      </c>
      <c r="B57" s="321"/>
      <c r="C57" s="214"/>
      <c r="D57" s="214"/>
      <c r="E57" s="322">
        <v>0</v>
      </c>
      <c r="F57" s="316">
        <v>175</v>
      </c>
      <c r="G57" s="32">
        <v>194.4</v>
      </c>
      <c r="H57" s="317">
        <v>198.7</v>
      </c>
      <c r="I57" s="30"/>
      <c r="J57" s="72"/>
      <c r="K57" s="265"/>
      <c r="L57" s="325"/>
    </row>
    <row r="58" spans="1:12" ht="13.5" thickBot="1">
      <c r="A58" s="329" t="s">
        <v>163</v>
      </c>
      <c r="B58" s="330">
        <v>1.66</v>
      </c>
      <c r="C58" s="331">
        <v>1.66</v>
      </c>
      <c r="D58" s="331">
        <v>0.7661911721718795</v>
      </c>
      <c r="E58" s="332">
        <v>2.43</v>
      </c>
      <c r="F58" s="333">
        <v>162.7</v>
      </c>
      <c r="G58" s="80">
        <v>173.1</v>
      </c>
      <c r="H58" s="334">
        <v>186.1</v>
      </c>
      <c r="I58" s="74">
        <v>6.4</v>
      </c>
      <c r="J58" s="75">
        <v>7.5</v>
      </c>
      <c r="K58" s="265"/>
      <c r="L58" s="325"/>
    </row>
    <row r="59" spans="1:12" ht="13.5" hidden="1" thickTop="1">
      <c r="A59" s="265"/>
      <c r="B59" s="335">
        <v>31.58</v>
      </c>
      <c r="C59" s="336">
        <v>68.42</v>
      </c>
      <c r="D59" s="265"/>
      <c r="E59" s="265"/>
      <c r="F59" s="265"/>
      <c r="G59" s="265"/>
      <c r="H59" s="265"/>
      <c r="I59" s="265"/>
      <c r="J59" s="265"/>
      <c r="K59" s="265"/>
      <c r="L59" s="337"/>
    </row>
    <row r="60" spans="1:12" ht="12.75">
      <c r="A60" s="265"/>
      <c r="B60" s="338"/>
      <c r="C60" s="265"/>
      <c r="D60" s="265"/>
      <c r="E60" s="265"/>
      <c r="F60" s="265"/>
      <c r="G60" s="265"/>
      <c r="H60" s="265"/>
      <c r="I60" s="265"/>
      <c r="J60" s="265"/>
      <c r="K60" s="265"/>
      <c r="L60" s="337"/>
    </row>
    <row r="61" spans="1:11" ht="12.75">
      <c r="A61" s="265" t="s">
        <v>202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</row>
    <row r="62" spans="1:11" ht="12.75" customHeight="1">
      <c r="A62" s="1682" t="s">
        <v>203</v>
      </c>
      <c r="B62" s="1682"/>
      <c r="C62" s="1682"/>
      <c r="D62" s="1682"/>
      <c r="E62" s="1682"/>
      <c r="F62" s="1682"/>
      <c r="G62" s="1682"/>
      <c r="H62" s="1682"/>
      <c r="I62" s="1682"/>
      <c r="J62" s="1682"/>
      <c r="K62" s="265"/>
    </row>
    <row r="63" spans="1:12" ht="12.75">
      <c r="A63" s="265" t="s">
        <v>204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337"/>
    </row>
    <row r="64" spans="1:12" ht="12.75">
      <c r="A64" s="265" t="s">
        <v>205</v>
      </c>
      <c r="L64" s="337"/>
    </row>
    <row r="65" ht="12.75">
      <c r="L65" s="337"/>
    </row>
    <row r="67" ht="12.75">
      <c r="L67" s="337"/>
    </row>
    <row r="68" ht="12.75">
      <c r="L68" s="339"/>
    </row>
    <row r="69" ht="12.75">
      <c r="L69" s="339"/>
    </row>
    <row r="70" ht="12.75">
      <c r="L70" s="337"/>
    </row>
    <row r="72" ht="12.75">
      <c r="L72" s="337"/>
    </row>
    <row r="73" ht="12.75">
      <c r="L73" s="337"/>
    </row>
    <row r="75" ht="12.75">
      <c r="L75" s="337"/>
    </row>
    <row r="76" ht="12.75">
      <c r="L76" s="337"/>
    </row>
    <row r="77" ht="12.75">
      <c r="L77" s="337"/>
    </row>
    <row r="79" ht="12.75">
      <c r="L79" s="337"/>
    </row>
  </sheetData>
  <sheetProtection/>
  <mergeCells count="7">
    <mergeCell ref="A62:J62"/>
    <mergeCell ref="A6:A7"/>
    <mergeCell ref="I6:J6"/>
    <mergeCell ref="A1:J1"/>
    <mergeCell ref="A2:J2"/>
    <mergeCell ref="A3:J3"/>
    <mergeCell ref="A5:J5"/>
  </mergeCells>
  <printOptions/>
  <pageMargins left="0.49" right="0.58" top="1" bottom="1" header="0.5" footer="0.5"/>
  <pageSetup fitToHeight="1" fitToWidth="1" horizontalDpi="300" verticalDpi="3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2" sqref="A2:I2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692" t="s">
        <v>942</v>
      </c>
      <c r="B1" s="1692"/>
      <c r="C1" s="1692"/>
      <c r="D1" s="1692"/>
      <c r="E1" s="1692"/>
      <c r="F1" s="1692"/>
      <c r="G1" s="1692"/>
    </row>
    <row r="2" spans="1:9" ht="18" customHeight="1">
      <c r="A2" s="1693" t="s">
        <v>578</v>
      </c>
      <c r="B2" s="1693"/>
      <c r="C2" s="1693"/>
      <c r="D2" s="1693"/>
      <c r="E2" s="1693"/>
      <c r="F2" s="1693"/>
      <c r="G2" s="1693"/>
      <c r="H2" s="1693"/>
      <c r="I2" s="1693"/>
    </row>
    <row r="3" spans="1:9" ht="15.75" customHeight="1">
      <c r="A3" s="1694" t="s">
        <v>102</v>
      </c>
      <c r="B3" s="1694"/>
      <c r="C3" s="1694"/>
      <c r="D3" s="1694"/>
      <c r="E3" s="1694"/>
      <c r="F3" s="1694"/>
      <c r="G3" s="1694"/>
      <c r="H3" s="1694"/>
      <c r="I3" s="1694"/>
    </row>
    <row r="4" spans="1:9" ht="15.75" customHeight="1">
      <c r="A4" s="1695" t="s">
        <v>608</v>
      </c>
      <c r="B4" s="1695"/>
      <c r="C4" s="1695"/>
      <c r="D4" s="1695"/>
      <c r="E4" s="1695"/>
      <c r="F4" s="1695"/>
      <c r="G4" s="1695"/>
      <c r="H4" s="1695"/>
      <c r="I4" s="1695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687" t="s">
        <v>539</v>
      </c>
      <c r="B6" s="1689" t="s">
        <v>2</v>
      </c>
      <c r="C6" s="1690"/>
      <c r="D6" s="1691" t="s">
        <v>3</v>
      </c>
      <c r="E6" s="1691"/>
      <c r="F6" s="1689" t="s">
        <v>527</v>
      </c>
      <c r="G6" s="1690"/>
      <c r="H6" s="13" t="s">
        <v>207</v>
      </c>
      <c r="I6" s="14"/>
      <c r="J6" s="12"/>
      <c r="K6" s="12"/>
      <c r="L6" s="12"/>
      <c r="M6" s="12"/>
    </row>
    <row r="7" spans="1:13" ht="24.75" customHeight="1">
      <c r="A7" s="1688"/>
      <c r="B7" s="352" t="s">
        <v>538</v>
      </c>
      <c r="C7" s="353" t="s">
        <v>360</v>
      </c>
      <c r="D7" s="354" t="s">
        <v>538</v>
      </c>
      <c r="E7" s="355" t="s">
        <v>360</v>
      </c>
      <c r="F7" s="352" t="s">
        <v>538</v>
      </c>
      <c r="G7" s="353" t="s">
        <v>360</v>
      </c>
      <c r="H7" s="15" t="s">
        <v>208</v>
      </c>
      <c r="I7" s="15" t="s">
        <v>209</v>
      </c>
      <c r="J7" s="12"/>
      <c r="K7" s="12"/>
      <c r="L7" s="12"/>
      <c r="M7" s="12"/>
    </row>
    <row r="8" spans="1:7" ht="24.75" customHeight="1">
      <c r="A8" s="62" t="s">
        <v>353</v>
      </c>
      <c r="B8" s="65">
        <v>161.4</v>
      </c>
      <c r="C8" s="59">
        <v>5.697445972495103</v>
      </c>
      <c r="D8" s="58">
        <v>170.8</v>
      </c>
      <c r="E8" s="67">
        <v>5.824039653035925</v>
      </c>
      <c r="F8" s="65">
        <v>184.5</v>
      </c>
      <c r="G8" s="59">
        <v>8.021077283372364</v>
      </c>
    </row>
    <row r="9" spans="1:7" ht="24.75" customHeight="1">
      <c r="A9" s="62" t="s">
        <v>354</v>
      </c>
      <c r="B9" s="65">
        <v>161.9</v>
      </c>
      <c r="C9" s="59">
        <v>5.7478772044415365</v>
      </c>
      <c r="D9" s="58">
        <v>174.3</v>
      </c>
      <c r="E9" s="67">
        <v>7.65904879555282</v>
      </c>
      <c r="F9" s="65">
        <v>185.1</v>
      </c>
      <c r="G9" s="59">
        <v>6.196213425129088</v>
      </c>
    </row>
    <row r="10" spans="1:7" ht="24.75" customHeight="1">
      <c r="A10" s="62" t="s">
        <v>355</v>
      </c>
      <c r="B10" s="65">
        <v>163.1</v>
      </c>
      <c r="C10" s="59">
        <v>5.840363400389364</v>
      </c>
      <c r="D10" s="58">
        <v>176</v>
      </c>
      <c r="E10" s="67">
        <v>7.9092581238503925</v>
      </c>
      <c r="F10" s="65">
        <v>185.9</v>
      </c>
      <c r="G10" s="59">
        <v>5.625000000000014</v>
      </c>
    </row>
    <row r="11" spans="1:7" ht="24.75" customHeight="1">
      <c r="A11" s="62" t="s">
        <v>356</v>
      </c>
      <c r="B11" s="65">
        <v>164</v>
      </c>
      <c r="C11" s="59">
        <v>6.424399740428299</v>
      </c>
      <c r="D11" s="58">
        <v>179</v>
      </c>
      <c r="E11" s="67">
        <v>9.146341463414643</v>
      </c>
      <c r="F11" s="65">
        <v>187.3</v>
      </c>
      <c r="G11" s="59">
        <v>4.6368715083798975</v>
      </c>
    </row>
    <row r="12" spans="1:7" ht="24.75" customHeight="1">
      <c r="A12" s="62" t="s">
        <v>357</v>
      </c>
      <c r="B12" s="65">
        <v>164.6</v>
      </c>
      <c r="C12" s="59">
        <v>6.193548387096783</v>
      </c>
      <c r="D12" s="58">
        <v>179.6</v>
      </c>
      <c r="E12" s="67">
        <v>9.113001215066816</v>
      </c>
      <c r="F12" s="65">
        <v>187.6</v>
      </c>
      <c r="G12" s="59">
        <v>4.454342984409806</v>
      </c>
    </row>
    <row r="13" spans="1:7" ht="24.75" customHeight="1">
      <c r="A13" s="62" t="s">
        <v>358</v>
      </c>
      <c r="B13" s="65">
        <v>166.8</v>
      </c>
      <c r="C13" s="59">
        <v>6.649616368286445</v>
      </c>
      <c r="D13" s="58">
        <v>180.6</v>
      </c>
      <c r="E13" s="67">
        <v>8.273381294964025</v>
      </c>
      <c r="F13" s="65">
        <v>189.8</v>
      </c>
      <c r="G13" s="59">
        <v>5.094130675526046</v>
      </c>
    </row>
    <row r="14" spans="1:7" ht="24.75" customHeight="1">
      <c r="A14" s="62" t="s">
        <v>5</v>
      </c>
      <c r="B14" s="65">
        <v>170.7</v>
      </c>
      <c r="C14" s="59">
        <v>7.29101194217472</v>
      </c>
      <c r="D14" s="58">
        <v>183.1</v>
      </c>
      <c r="E14" s="67">
        <v>7.2642062097246765</v>
      </c>
      <c r="F14" s="65">
        <v>194.7</v>
      </c>
      <c r="G14" s="59">
        <v>6.335335882031671</v>
      </c>
    </row>
    <row r="15" spans="1:7" ht="24.75" customHeight="1">
      <c r="A15" s="62" t="s">
        <v>348</v>
      </c>
      <c r="B15" s="65">
        <v>173.3</v>
      </c>
      <c r="C15" s="59">
        <v>8.177278401997512</v>
      </c>
      <c r="D15" s="58">
        <v>184.8</v>
      </c>
      <c r="E15" s="67">
        <v>6.635891517599532</v>
      </c>
      <c r="F15" s="65">
        <v>197.8</v>
      </c>
      <c r="G15" s="59">
        <v>7.03463203463204</v>
      </c>
    </row>
    <row r="16" spans="1:7" ht="24.75" customHeight="1">
      <c r="A16" s="62" t="s">
        <v>349</v>
      </c>
      <c r="B16" s="65">
        <v>173.8</v>
      </c>
      <c r="C16" s="59">
        <v>7.816377171215905</v>
      </c>
      <c r="D16" s="58">
        <v>186.9</v>
      </c>
      <c r="E16" s="67">
        <v>7.537399309551191</v>
      </c>
      <c r="F16" s="65">
        <v>198.7</v>
      </c>
      <c r="G16" s="59">
        <v>6.313536650615291</v>
      </c>
    </row>
    <row r="17" spans="1:7" ht="24.75" customHeight="1">
      <c r="A17" s="62" t="s">
        <v>350</v>
      </c>
      <c r="B17" s="65">
        <v>174.5</v>
      </c>
      <c r="C17" s="59">
        <v>8.519900497512438</v>
      </c>
      <c r="D17" s="58">
        <v>186.9</v>
      </c>
      <c r="E17" s="67">
        <v>7.106017191977074</v>
      </c>
      <c r="F17" s="65">
        <v>198.7</v>
      </c>
      <c r="G17" s="59">
        <v>6.313536650615291</v>
      </c>
    </row>
    <row r="18" spans="1:7" ht="24.75" customHeight="1">
      <c r="A18" s="62" t="s">
        <v>351</v>
      </c>
      <c r="B18" s="65">
        <v>173</v>
      </c>
      <c r="C18" s="59">
        <v>8.80503144654088</v>
      </c>
      <c r="D18" s="58">
        <v>185.6</v>
      </c>
      <c r="E18" s="67">
        <v>7.283236994219649</v>
      </c>
      <c r="F18" s="65">
        <v>196.1</v>
      </c>
      <c r="G18" s="59">
        <v>5.65732758620689</v>
      </c>
    </row>
    <row r="19" spans="1:7" ht="24.75" customHeight="1">
      <c r="A19" s="62" t="s">
        <v>352</v>
      </c>
      <c r="B19" s="65">
        <v>170.6</v>
      </c>
      <c r="C19" s="59">
        <v>6.959247648902817</v>
      </c>
      <c r="D19" s="58">
        <v>183.6</v>
      </c>
      <c r="E19" s="67">
        <v>7.620164126611954</v>
      </c>
      <c r="F19" s="69">
        <v>194.2</v>
      </c>
      <c r="G19" s="60">
        <v>5.773420479302828</v>
      </c>
    </row>
    <row r="20" spans="1:7" ht="24.75" customHeight="1" thickBot="1">
      <c r="A20" s="63" t="s">
        <v>210</v>
      </c>
      <c r="B20" s="66">
        <v>168.1</v>
      </c>
      <c r="C20" s="61">
        <v>7</v>
      </c>
      <c r="D20" s="64">
        <v>180.9</v>
      </c>
      <c r="E20" s="68">
        <v>7.6</v>
      </c>
      <c r="F20" s="66">
        <v>191.7</v>
      </c>
      <c r="G20" s="61">
        <v>6</v>
      </c>
    </row>
    <row r="21" spans="1:6" ht="19.5" customHeight="1">
      <c r="A21" s="16" t="s">
        <v>211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54" right="0.48" top="1" bottom="1" header="0.5" footer="0.5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B4">
      <selection activeCell="A5" sqref="A5:N5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00" t="s">
        <v>213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  <c r="N1" s="1700"/>
    </row>
    <row r="2" spans="1:14" s="21" customFormat="1" ht="20.25" customHeight="1" hidden="1">
      <c r="A2" s="1701" t="s">
        <v>214</v>
      </c>
      <c r="B2" s="1701"/>
      <c r="C2" s="1701"/>
      <c r="D2" s="1701"/>
      <c r="E2" s="1701"/>
      <c r="F2" s="1701"/>
      <c r="G2" s="1701"/>
      <c r="H2" s="1701"/>
      <c r="I2" s="1701"/>
      <c r="J2" s="1701"/>
      <c r="K2" s="1701"/>
      <c r="L2" s="1701"/>
      <c r="M2" s="1701"/>
      <c r="N2" s="1701"/>
    </row>
    <row r="3" spans="1:14" s="21" customFormat="1" ht="22.5" customHeight="1" hidden="1">
      <c r="A3" s="1702" t="s">
        <v>215</v>
      </c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</row>
    <row r="4" spans="1:14" s="21" customFormat="1" ht="14.25" customHeight="1">
      <c r="A4" s="22"/>
      <c r="B4" s="1637" t="s">
        <v>829</v>
      </c>
      <c r="C4" s="1637"/>
      <c r="D4" s="1637"/>
      <c r="E4" s="1637"/>
      <c r="F4" s="1637"/>
      <c r="G4" s="1637"/>
      <c r="H4" s="1637"/>
      <c r="I4" s="1637"/>
      <c r="J4" s="1637"/>
      <c r="K4" s="1637"/>
      <c r="L4" s="1637"/>
      <c r="M4" s="1637"/>
      <c r="N4" s="1637"/>
    </row>
    <row r="5" spans="1:14" s="21" customFormat="1" ht="15.75">
      <c r="A5" s="1636" t="s">
        <v>466</v>
      </c>
      <c r="B5" s="1636"/>
      <c r="C5" s="1636"/>
      <c r="D5" s="1636"/>
      <c r="E5" s="1636"/>
      <c r="F5" s="1636"/>
      <c r="G5" s="1636"/>
      <c r="H5" s="1636"/>
      <c r="I5" s="1636"/>
      <c r="J5" s="1636"/>
      <c r="K5" s="1636"/>
      <c r="L5" s="1636"/>
      <c r="M5" s="1636"/>
      <c r="N5" s="1636"/>
    </row>
    <row r="6" spans="1:14" s="21" customFormat="1" ht="12.75">
      <c r="A6" s="1696" t="s">
        <v>217</v>
      </c>
      <c r="B6" s="1696"/>
      <c r="C6" s="1696"/>
      <c r="D6" s="1696"/>
      <c r="E6" s="1696"/>
      <c r="F6" s="1696"/>
      <c r="G6" s="1696"/>
      <c r="H6" s="1696"/>
      <c r="I6" s="1696"/>
      <c r="J6" s="1696"/>
      <c r="K6" s="1696"/>
      <c r="L6" s="1696"/>
      <c r="M6" s="1696"/>
      <c r="N6" s="1696"/>
    </row>
    <row r="7" spans="1:14" s="21" customFormat="1" ht="12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s="8" customFormat="1" ht="16.5" thickBot="1">
      <c r="A8" s="1636" t="str">
        <f>CPI!E5</f>
        <v>Mid-January 2008 (POUSH 2064)</v>
      </c>
      <c r="B8" s="1636"/>
      <c r="C8" s="1636"/>
      <c r="D8" s="1636"/>
      <c r="E8" s="1636"/>
      <c r="F8" s="1636"/>
      <c r="G8" s="1636"/>
      <c r="H8" s="1636"/>
      <c r="I8" s="1636"/>
      <c r="J8" s="1636"/>
      <c r="K8" s="1636"/>
      <c r="L8" s="1636"/>
      <c r="M8" s="1636"/>
      <c r="N8" s="1636"/>
    </row>
    <row r="9" spans="1:14" s="24" customFormat="1" ht="13.5" thickTop="1">
      <c r="A9" s="23" t="s">
        <v>218</v>
      </c>
      <c r="B9" s="1683" t="s">
        <v>220</v>
      </c>
      <c r="C9" s="1697" t="s">
        <v>221</v>
      </c>
      <c r="D9" s="768" t="s">
        <v>2</v>
      </c>
      <c r="E9" s="1698" t="s">
        <v>3</v>
      </c>
      <c r="F9" s="1647"/>
      <c r="G9" s="1698" t="s">
        <v>527</v>
      </c>
      <c r="H9" s="1647"/>
      <c r="I9" s="1699"/>
      <c r="J9" s="1647" t="s">
        <v>360</v>
      </c>
      <c r="K9" s="1647"/>
      <c r="L9" s="1647"/>
      <c r="M9" s="1647"/>
      <c r="N9" s="346"/>
    </row>
    <row r="10" spans="1:14" s="24" customFormat="1" ht="12.75">
      <c r="A10" s="25" t="s">
        <v>219</v>
      </c>
      <c r="B10" s="1668"/>
      <c r="C10" s="1562"/>
      <c r="D10" s="922" t="s">
        <v>887</v>
      </c>
      <c r="E10" s="779" t="s">
        <v>830</v>
      </c>
      <c r="F10" s="789" t="s">
        <v>887</v>
      </c>
      <c r="G10" s="779" t="s">
        <v>609</v>
      </c>
      <c r="H10" s="931" t="s">
        <v>830</v>
      </c>
      <c r="I10" s="924" t="s">
        <v>887</v>
      </c>
      <c r="J10" s="779" t="s">
        <v>106</v>
      </c>
      <c r="K10" s="780" t="s">
        <v>106</v>
      </c>
      <c r="L10" s="780" t="s">
        <v>107</v>
      </c>
      <c r="M10" s="789" t="s">
        <v>107</v>
      </c>
      <c r="N10" s="358"/>
    </row>
    <row r="11" spans="1:14" s="24" customFormat="1" ht="12.75">
      <c r="A11" s="25">
        <v>1</v>
      </c>
      <c r="B11" s="437">
        <v>1</v>
      </c>
      <c r="C11" s="154">
        <v>2</v>
      </c>
      <c r="D11" s="348">
        <v>3</v>
      </c>
      <c r="E11" s="781">
        <v>4</v>
      </c>
      <c r="F11" s="790">
        <v>5</v>
      </c>
      <c r="G11" s="781">
        <v>6</v>
      </c>
      <c r="H11" s="931">
        <v>7</v>
      </c>
      <c r="I11" s="262">
        <v>8</v>
      </c>
      <c r="J11" s="781" t="s">
        <v>109</v>
      </c>
      <c r="K11" s="782" t="s">
        <v>110</v>
      </c>
      <c r="L11" s="782" t="s">
        <v>111</v>
      </c>
      <c r="M11" s="790" t="s">
        <v>112</v>
      </c>
      <c r="N11" s="357"/>
    </row>
    <row r="12" spans="1:30" s="77" customFormat="1" ht="30" customHeight="1">
      <c r="A12" s="76">
        <v>1</v>
      </c>
      <c r="B12" s="549" t="s">
        <v>222</v>
      </c>
      <c r="C12" s="552">
        <v>100</v>
      </c>
      <c r="D12" s="539">
        <v>129.5</v>
      </c>
      <c r="E12" s="783">
        <v>146.3</v>
      </c>
      <c r="F12" s="925">
        <v>143</v>
      </c>
      <c r="G12" s="783">
        <v>161.3</v>
      </c>
      <c r="H12" s="932">
        <v>155.2</v>
      </c>
      <c r="I12" s="540">
        <v>150.8</v>
      </c>
      <c r="J12" s="26">
        <v>10.424710424710426</v>
      </c>
      <c r="K12" s="26">
        <v>-2.255639097744364</v>
      </c>
      <c r="L12" s="26">
        <v>5.4545454545454675</v>
      </c>
      <c r="M12" s="26">
        <v>-2.835051546391739</v>
      </c>
      <c r="N12" s="70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s="21" customFormat="1" ht="29.25" customHeight="1">
      <c r="A13" s="27">
        <v>1.1</v>
      </c>
      <c r="B13" s="550" t="s">
        <v>223</v>
      </c>
      <c r="C13" s="553">
        <v>49.593021995747016</v>
      </c>
      <c r="D13" s="541">
        <v>122.5</v>
      </c>
      <c r="E13" s="784">
        <v>145.6</v>
      </c>
      <c r="F13" s="926">
        <v>138.5</v>
      </c>
      <c r="G13" s="784">
        <v>167.3</v>
      </c>
      <c r="H13" s="933">
        <v>153.3</v>
      </c>
      <c r="I13" s="542">
        <v>144.1</v>
      </c>
      <c r="J13" s="28">
        <v>13.061224489795919</v>
      </c>
      <c r="K13" s="28">
        <v>-4.876373626373621</v>
      </c>
      <c r="L13" s="28">
        <v>4.043321299638976</v>
      </c>
      <c r="M13" s="28">
        <v>-6.001304631441627</v>
      </c>
      <c r="N13" s="71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s="31" customFormat="1" ht="24.75" customHeight="1">
      <c r="A14" s="29" t="s">
        <v>224</v>
      </c>
      <c r="B14" s="326" t="s">
        <v>225</v>
      </c>
      <c r="C14" s="554">
        <v>16.575694084141823</v>
      </c>
      <c r="D14" s="543">
        <v>113.4</v>
      </c>
      <c r="E14" s="785">
        <v>135.8</v>
      </c>
      <c r="F14" s="927">
        <v>134.2</v>
      </c>
      <c r="G14" s="785">
        <v>144.8</v>
      </c>
      <c r="H14" s="934">
        <v>142.6</v>
      </c>
      <c r="I14" s="544">
        <v>143.4</v>
      </c>
      <c r="J14" s="30">
        <v>18.342151675484985</v>
      </c>
      <c r="K14" s="30">
        <v>-1.1782032400589344</v>
      </c>
      <c r="L14" s="30">
        <v>6.85543964232491</v>
      </c>
      <c r="M14" s="30">
        <v>0.5610098176718168</v>
      </c>
      <c r="N14" s="72"/>
      <c r="P14" s="32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s="31" customFormat="1" ht="24.75" customHeight="1">
      <c r="A15" s="29" t="s">
        <v>226</v>
      </c>
      <c r="B15" s="326" t="s">
        <v>227</v>
      </c>
      <c r="C15" s="554">
        <v>6.086031204033311</v>
      </c>
      <c r="D15" s="543">
        <v>147.5</v>
      </c>
      <c r="E15" s="785">
        <v>186.7</v>
      </c>
      <c r="F15" s="927">
        <v>131.6</v>
      </c>
      <c r="G15" s="785">
        <v>244.7</v>
      </c>
      <c r="H15" s="934">
        <v>198.7</v>
      </c>
      <c r="I15" s="544">
        <v>164.3</v>
      </c>
      <c r="J15" s="30">
        <v>-10.779661016949163</v>
      </c>
      <c r="K15" s="30">
        <v>-29.512587038028926</v>
      </c>
      <c r="L15" s="30">
        <v>24.848024316109445</v>
      </c>
      <c r="M15" s="30">
        <v>-17.312531454453932</v>
      </c>
      <c r="N15" s="72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s="31" customFormat="1" ht="24.75" customHeight="1">
      <c r="A16" s="29" t="s">
        <v>228</v>
      </c>
      <c r="B16" s="326" t="s">
        <v>229</v>
      </c>
      <c r="C16" s="554">
        <v>3.770519507075808</v>
      </c>
      <c r="D16" s="543">
        <v>131.1</v>
      </c>
      <c r="E16" s="785">
        <v>165.2</v>
      </c>
      <c r="F16" s="927">
        <v>163.3</v>
      </c>
      <c r="G16" s="785">
        <v>182.6</v>
      </c>
      <c r="H16" s="934">
        <v>181</v>
      </c>
      <c r="I16" s="544">
        <v>178.6</v>
      </c>
      <c r="J16" s="30">
        <v>24.561403508771946</v>
      </c>
      <c r="K16" s="30">
        <v>-1.1501210653752878</v>
      </c>
      <c r="L16" s="30">
        <v>9.369259032455602</v>
      </c>
      <c r="M16" s="30">
        <v>-1.3259668508287348</v>
      </c>
      <c r="N16" s="72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s="31" customFormat="1" ht="24.75" customHeight="1">
      <c r="A17" s="29" t="s">
        <v>230</v>
      </c>
      <c r="B17" s="326" t="s">
        <v>231</v>
      </c>
      <c r="C17" s="554">
        <v>11.183012678383857</v>
      </c>
      <c r="D17" s="543">
        <v>103.9</v>
      </c>
      <c r="E17" s="785">
        <v>123.9</v>
      </c>
      <c r="F17" s="927">
        <v>124.9</v>
      </c>
      <c r="G17" s="785">
        <v>165.1</v>
      </c>
      <c r="H17" s="934">
        <v>135.6</v>
      </c>
      <c r="I17" s="544">
        <v>112.2</v>
      </c>
      <c r="J17" s="30">
        <v>20.21174205967276</v>
      </c>
      <c r="K17" s="30">
        <v>0.80710250201777</v>
      </c>
      <c r="L17" s="30">
        <v>-10.168134507606084</v>
      </c>
      <c r="M17" s="30">
        <v>-17.25663716814158</v>
      </c>
      <c r="N17" s="72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s="31" customFormat="1" ht="24.75" customHeight="1">
      <c r="A18" s="29" t="s">
        <v>232</v>
      </c>
      <c r="B18" s="326" t="s">
        <v>233</v>
      </c>
      <c r="C18" s="554">
        <v>1.9487350779721184</v>
      </c>
      <c r="D18" s="543">
        <v>116.1</v>
      </c>
      <c r="E18" s="785">
        <v>144.6</v>
      </c>
      <c r="F18" s="927">
        <v>143.9</v>
      </c>
      <c r="G18" s="785">
        <v>133.2</v>
      </c>
      <c r="H18" s="934">
        <v>129.3</v>
      </c>
      <c r="I18" s="544">
        <v>122</v>
      </c>
      <c r="J18" s="30">
        <v>23.94487510766581</v>
      </c>
      <c r="K18" s="30">
        <v>-0.484094052558774</v>
      </c>
      <c r="L18" s="30">
        <v>-15.218902015288393</v>
      </c>
      <c r="M18" s="30">
        <v>-5.645784996133031</v>
      </c>
      <c r="N18" s="72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s="31" customFormat="1" ht="24.75" customHeight="1">
      <c r="A19" s="29" t="s">
        <v>234</v>
      </c>
      <c r="B19" s="326" t="s">
        <v>235</v>
      </c>
      <c r="C19" s="554">
        <v>10.019129444140097</v>
      </c>
      <c r="D19" s="543">
        <v>141</v>
      </c>
      <c r="E19" s="785">
        <v>154.2</v>
      </c>
      <c r="F19" s="927">
        <v>154.5</v>
      </c>
      <c r="G19" s="785">
        <v>160.7</v>
      </c>
      <c r="H19" s="934">
        <v>157.5</v>
      </c>
      <c r="I19" s="544">
        <v>160.1</v>
      </c>
      <c r="J19" s="30">
        <v>9.574468085106375</v>
      </c>
      <c r="K19" s="30">
        <v>0.1945525291828858</v>
      </c>
      <c r="L19" s="30">
        <v>3.6245954692556666</v>
      </c>
      <c r="M19" s="30">
        <v>1.6507936507936591</v>
      </c>
      <c r="N19" s="72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s="21" customFormat="1" ht="30.75" customHeight="1">
      <c r="A20" s="27">
        <v>1.2</v>
      </c>
      <c r="B20" s="550" t="s">
        <v>236</v>
      </c>
      <c r="C20" s="553">
        <v>20.37273710722672</v>
      </c>
      <c r="D20" s="541">
        <v>124.5</v>
      </c>
      <c r="E20" s="784">
        <v>136</v>
      </c>
      <c r="F20" s="926">
        <v>136.6</v>
      </c>
      <c r="G20" s="784">
        <v>142.5</v>
      </c>
      <c r="H20" s="933">
        <v>144.6</v>
      </c>
      <c r="I20" s="542">
        <v>144.7</v>
      </c>
      <c r="J20" s="28">
        <v>9.718875502008032</v>
      </c>
      <c r="K20" s="28">
        <v>0.44117647058823195</v>
      </c>
      <c r="L20" s="28">
        <v>5.9297218155197555</v>
      </c>
      <c r="M20" s="28">
        <v>0.06915629322267591</v>
      </c>
      <c r="N20" s="73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s="31" customFormat="1" ht="24.75" customHeight="1">
      <c r="A21" s="29" t="s">
        <v>237</v>
      </c>
      <c r="B21" s="326" t="s">
        <v>238</v>
      </c>
      <c r="C21" s="554">
        <v>6.117694570987977</v>
      </c>
      <c r="D21" s="543">
        <v>115.5</v>
      </c>
      <c r="E21" s="785">
        <v>126.1</v>
      </c>
      <c r="F21" s="927">
        <v>124.9</v>
      </c>
      <c r="G21" s="785">
        <v>126.9</v>
      </c>
      <c r="H21" s="934">
        <v>132.6</v>
      </c>
      <c r="I21" s="544">
        <v>134.7</v>
      </c>
      <c r="J21" s="30">
        <v>8.13852813852813</v>
      </c>
      <c r="K21" s="30">
        <v>-0.9516256938937175</v>
      </c>
      <c r="L21" s="30">
        <v>7.846277021617283</v>
      </c>
      <c r="M21" s="30">
        <v>1.5837104072398063</v>
      </c>
      <c r="N21" s="72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s="31" customFormat="1" ht="24.75" customHeight="1">
      <c r="A22" s="29" t="s">
        <v>239</v>
      </c>
      <c r="B22" s="326" t="s">
        <v>240</v>
      </c>
      <c r="C22" s="554">
        <v>5.683628753648385</v>
      </c>
      <c r="D22" s="543">
        <v>127.9</v>
      </c>
      <c r="E22" s="785">
        <v>134.4</v>
      </c>
      <c r="F22" s="927">
        <v>135.3</v>
      </c>
      <c r="G22" s="785">
        <v>141</v>
      </c>
      <c r="H22" s="934">
        <v>142.5</v>
      </c>
      <c r="I22" s="544">
        <v>142.5</v>
      </c>
      <c r="J22" s="30">
        <v>5.7857701329163405</v>
      </c>
      <c r="K22" s="30">
        <v>0.6696428571428612</v>
      </c>
      <c r="L22" s="30">
        <v>5.321507760532157</v>
      </c>
      <c r="M22" s="30">
        <v>0</v>
      </c>
      <c r="N22" s="72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s="31" customFormat="1" ht="24.75" customHeight="1">
      <c r="A23" s="29" t="s">
        <v>241</v>
      </c>
      <c r="B23" s="326" t="s">
        <v>242</v>
      </c>
      <c r="C23" s="554">
        <v>4.4957766210627</v>
      </c>
      <c r="D23" s="543">
        <v>143.7</v>
      </c>
      <c r="E23" s="785">
        <v>169.1</v>
      </c>
      <c r="F23" s="927">
        <v>171.6</v>
      </c>
      <c r="G23" s="785">
        <v>189.2</v>
      </c>
      <c r="H23" s="934">
        <v>187.9</v>
      </c>
      <c r="I23" s="544">
        <v>184.3</v>
      </c>
      <c r="J23" s="30">
        <v>19.415448851774528</v>
      </c>
      <c r="K23" s="30">
        <v>1.4784151389710303</v>
      </c>
      <c r="L23" s="30">
        <v>7.400932400932405</v>
      </c>
      <c r="M23" s="30">
        <v>-1.9159127195316614</v>
      </c>
      <c r="N23" s="72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s="31" customFormat="1" ht="24.75" customHeight="1">
      <c r="A24" s="29" t="s">
        <v>243</v>
      </c>
      <c r="B24" s="326" t="s">
        <v>244</v>
      </c>
      <c r="C24" s="554">
        <v>4.065637161527658</v>
      </c>
      <c r="D24" s="543">
        <v>111.8</v>
      </c>
      <c r="E24" s="785">
        <v>116.5</v>
      </c>
      <c r="F24" s="927">
        <v>117.3</v>
      </c>
      <c r="G24" s="785">
        <v>116.6</v>
      </c>
      <c r="H24" s="934">
        <v>117.9</v>
      </c>
      <c r="I24" s="544">
        <v>118.9</v>
      </c>
      <c r="J24" s="30">
        <v>4.919499105545611</v>
      </c>
      <c r="K24" s="30">
        <v>0.6866952789699639</v>
      </c>
      <c r="L24" s="30">
        <v>1.3640238704177392</v>
      </c>
      <c r="M24" s="30">
        <v>0.8481764206954949</v>
      </c>
      <c r="N24" s="72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s="21" customFormat="1" ht="30.75" customHeight="1">
      <c r="A25" s="27">
        <v>1.3</v>
      </c>
      <c r="B25" s="550" t="s">
        <v>245</v>
      </c>
      <c r="C25" s="555">
        <v>30.044340897026256</v>
      </c>
      <c r="D25" s="545">
        <v>144.3</v>
      </c>
      <c r="E25" s="786">
        <v>154.5</v>
      </c>
      <c r="F25" s="928">
        <v>154.7</v>
      </c>
      <c r="G25" s="786">
        <v>164.2</v>
      </c>
      <c r="H25" s="935">
        <v>165.5</v>
      </c>
      <c r="I25" s="202">
        <v>165.9</v>
      </c>
      <c r="J25" s="28">
        <v>7.207207207207205</v>
      </c>
      <c r="K25" s="28">
        <v>0.1294498381876963</v>
      </c>
      <c r="L25" s="28">
        <v>7.239819004524904</v>
      </c>
      <c r="M25" s="28">
        <v>0.24169184290030898</v>
      </c>
      <c r="N25" s="73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s="31" customFormat="1" ht="24.75" customHeight="1">
      <c r="A26" s="29" t="s">
        <v>246</v>
      </c>
      <c r="B26" s="326" t="s">
        <v>247</v>
      </c>
      <c r="C26" s="556">
        <v>5.397977971447429</v>
      </c>
      <c r="D26" s="546">
        <v>234.6</v>
      </c>
      <c r="E26" s="787">
        <v>268.6</v>
      </c>
      <c r="F26" s="929">
        <v>268.6</v>
      </c>
      <c r="G26" s="787">
        <v>286.5</v>
      </c>
      <c r="H26" s="936">
        <v>289.9</v>
      </c>
      <c r="I26" s="208">
        <v>295.2</v>
      </c>
      <c r="J26" s="30">
        <v>14.49275362318842</v>
      </c>
      <c r="K26" s="30">
        <v>0</v>
      </c>
      <c r="L26" s="30">
        <v>9.903201787043912</v>
      </c>
      <c r="M26" s="30">
        <v>1.8282166264229147</v>
      </c>
      <c r="N26" s="72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s="31" customFormat="1" ht="24.75" customHeight="1">
      <c r="A27" s="29" t="s">
        <v>248</v>
      </c>
      <c r="B27" s="326" t="s">
        <v>249</v>
      </c>
      <c r="C27" s="554">
        <v>2.4560330063653932</v>
      </c>
      <c r="D27" s="543">
        <v>160.6</v>
      </c>
      <c r="E27" s="785">
        <v>167.5</v>
      </c>
      <c r="F27" s="927">
        <v>168</v>
      </c>
      <c r="G27" s="785">
        <v>195.4</v>
      </c>
      <c r="H27" s="934">
        <v>195.4</v>
      </c>
      <c r="I27" s="544">
        <v>195.4</v>
      </c>
      <c r="J27" s="30">
        <v>4.607721046077202</v>
      </c>
      <c r="K27" s="30">
        <v>0.29850746268655826</v>
      </c>
      <c r="L27" s="30">
        <v>16.309523809523824</v>
      </c>
      <c r="M27" s="30">
        <v>0</v>
      </c>
      <c r="N27" s="72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s="31" customFormat="1" ht="24.75" customHeight="1">
      <c r="A28" s="29" t="s">
        <v>250</v>
      </c>
      <c r="B28" s="326" t="s">
        <v>251</v>
      </c>
      <c r="C28" s="556">
        <v>6.973714820123034</v>
      </c>
      <c r="D28" s="546">
        <v>125.1</v>
      </c>
      <c r="E28" s="787">
        <v>127.1</v>
      </c>
      <c r="F28" s="929">
        <v>128.4</v>
      </c>
      <c r="G28" s="787">
        <v>132.9</v>
      </c>
      <c r="H28" s="936">
        <v>132.9</v>
      </c>
      <c r="I28" s="208">
        <v>133.1</v>
      </c>
      <c r="J28" s="30">
        <v>2.637889688249402</v>
      </c>
      <c r="K28" s="30">
        <v>1.0228166797797087</v>
      </c>
      <c r="L28" s="30">
        <v>3.6604361370716276</v>
      </c>
      <c r="M28" s="30">
        <v>0.15048908954101137</v>
      </c>
      <c r="N28" s="72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s="31" customFormat="1" ht="24.75" customHeight="1">
      <c r="A29" s="29"/>
      <c r="B29" s="326" t="s">
        <v>252</v>
      </c>
      <c r="C29" s="556">
        <v>1.8659527269142209</v>
      </c>
      <c r="D29" s="546">
        <v>96.5</v>
      </c>
      <c r="E29" s="787">
        <v>95</v>
      </c>
      <c r="F29" s="929">
        <v>95.3</v>
      </c>
      <c r="G29" s="787">
        <v>94.9</v>
      </c>
      <c r="H29" s="936">
        <v>94.9</v>
      </c>
      <c r="I29" s="208">
        <v>94.9</v>
      </c>
      <c r="J29" s="30">
        <v>-1.2435233160621806</v>
      </c>
      <c r="K29" s="30">
        <v>0.3157894736842053</v>
      </c>
      <c r="L29" s="30">
        <v>-0.4197271773347211</v>
      </c>
      <c r="M29" s="30">
        <v>0</v>
      </c>
      <c r="N29" s="72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s="31" customFormat="1" ht="24.75" customHeight="1">
      <c r="A30" s="29"/>
      <c r="B30" s="326" t="s">
        <v>253</v>
      </c>
      <c r="C30" s="556">
        <v>2.731641690470963</v>
      </c>
      <c r="D30" s="546">
        <v>112</v>
      </c>
      <c r="E30" s="787">
        <v>112.5</v>
      </c>
      <c r="F30" s="929">
        <v>112.8</v>
      </c>
      <c r="G30" s="787">
        <v>116.7</v>
      </c>
      <c r="H30" s="936">
        <v>117.1</v>
      </c>
      <c r="I30" s="208">
        <v>117.8</v>
      </c>
      <c r="J30" s="30">
        <v>0.7142857142857082</v>
      </c>
      <c r="K30" s="30">
        <v>0.2666666666666657</v>
      </c>
      <c r="L30" s="30">
        <v>4.432624113475185</v>
      </c>
      <c r="M30" s="30">
        <v>0.59777967549104</v>
      </c>
      <c r="N30" s="72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s="31" customFormat="1" ht="24.75" customHeight="1">
      <c r="A31" s="29"/>
      <c r="B31" s="326" t="s">
        <v>254</v>
      </c>
      <c r="C31" s="556">
        <v>3.1001290737979397</v>
      </c>
      <c r="D31" s="546">
        <v>111.5</v>
      </c>
      <c r="E31" s="787">
        <v>111.7</v>
      </c>
      <c r="F31" s="929">
        <v>111.7</v>
      </c>
      <c r="G31" s="787">
        <v>108.2</v>
      </c>
      <c r="H31" s="936">
        <v>107.5</v>
      </c>
      <c r="I31" s="208">
        <v>106.9</v>
      </c>
      <c r="J31" s="30">
        <v>0.17937219730941933</v>
      </c>
      <c r="K31" s="30">
        <v>0</v>
      </c>
      <c r="L31" s="30">
        <v>-4.297224709042069</v>
      </c>
      <c r="M31" s="30">
        <v>-0.5581395348837219</v>
      </c>
      <c r="N31" s="72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s="31" customFormat="1" ht="24.75" customHeight="1">
      <c r="A32" s="29" t="s">
        <v>255</v>
      </c>
      <c r="B32" s="326" t="s">
        <v>256</v>
      </c>
      <c r="C32" s="556">
        <v>7.508891607907275</v>
      </c>
      <c r="D32" s="546">
        <v>129.3</v>
      </c>
      <c r="E32" s="787">
        <v>141.4</v>
      </c>
      <c r="F32" s="929">
        <v>140.7</v>
      </c>
      <c r="G32" s="787">
        <v>152.9</v>
      </c>
      <c r="H32" s="936">
        <v>155.8</v>
      </c>
      <c r="I32" s="208">
        <v>153.3</v>
      </c>
      <c r="J32" s="30">
        <v>8.816705336426892</v>
      </c>
      <c r="K32" s="30">
        <v>-0.4950495049505008</v>
      </c>
      <c r="L32" s="30">
        <v>8.955223880597046</v>
      </c>
      <c r="M32" s="30">
        <v>-1.6046213093709838</v>
      </c>
      <c r="N32" s="72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14" s="31" customFormat="1" ht="9" customHeight="1" thickBot="1">
      <c r="A33" s="33"/>
      <c r="B33" s="551"/>
      <c r="C33" s="557"/>
      <c r="D33" s="547"/>
      <c r="E33" s="788"/>
      <c r="F33" s="930"/>
      <c r="G33" s="788"/>
      <c r="H33" s="937"/>
      <c r="I33" s="548"/>
      <c r="J33" s="74"/>
      <c r="K33" s="74"/>
      <c r="L33" s="74"/>
      <c r="M33" s="74"/>
      <c r="N33" s="75"/>
    </row>
    <row r="34" spans="1:14" ht="12.75">
      <c r="A34" s="20"/>
      <c r="B34" s="34" t="s">
        <v>257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258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259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260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2">
    <mergeCell ref="A1:N1"/>
    <mergeCell ref="A2:N2"/>
    <mergeCell ref="A3:N3"/>
    <mergeCell ref="B4:N4"/>
    <mergeCell ref="A5:N5"/>
    <mergeCell ref="A6:N6"/>
    <mergeCell ref="A8:N8"/>
    <mergeCell ref="J9:M9"/>
    <mergeCell ref="B9:B10"/>
    <mergeCell ref="C9:C10"/>
    <mergeCell ref="E9:F9"/>
    <mergeCell ref="G9:I9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7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2" sqref="A2:G2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16384" width="12.421875" style="10" customWidth="1"/>
  </cols>
  <sheetData>
    <row r="1" spans="1:7" ht="12.75">
      <c r="A1" s="1705" t="s">
        <v>1187</v>
      </c>
      <c r="B1" s="1705"/>
      <c r="C1" s="1705"/>
      <c r="D1" s="1705"/>
      <c r="E1" s="1705"/>
      <c r="F1" s="1705"/>
      <c r="G1" s="1705"/>
    </row>
    <row r="2" spans="1:7" ht="19.5" customHeight="1">
      <c r="A2" s="1706" t="s">
        <v>466</v>
      </c>
      <c r="B2" s="1706"/>
      <c r="C2" s="1706"/>
      <c r="D2" s="1706"/>
      <c r="E2" s="1706"/>
      <c r="F2" s="1706"/>
      <c r="G2" s="1706"/>
    </row>
    <row r="3" spans="1:7" ht="14.25" customHeight="1">
      <c r="A3" s="1707" t="s">
        <v>217</v>
      </c>
      <c r="B3" s="1707"/>
      <c r="C3" s="1707"/>
      <c r="D3" s="1707"/>
      <c r="E3" s="1707"/>
      <c r="F3" s="1707"/>
      <c r="G3" s="1707"/>
    </row>
    <row r="4" spans="1:7" ht="15.75" customHeight="1">
      <c r="A4" s="1708" t="str">
        <f>'CPI YOY'!A4:I4</f>
        <v>(Y-o-Y Changes)</v>
      </c>
      <c r="B4" s="1708"/>
      <c r="C4" s="1708"/>
      <c r="D4" s="1708"/>
      <c r="E4" s="1708"/>
      <c r="F4" s="1708"/>
      <c r="G4" s="1708"/>
    </row>
    <row r="5" spans="1:11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4.75" customHeight="1">
      <c r="A6" s="1703" t="s">
        <v>567</v>
      </c>
      <c r="B6" s="1691" t="str">
        <f>'CPI YOY'!B6:C6</f>
        <v>2005/06</v>
      </c>
      <c r="C6" s="1691"/>
      <c r="D6" s="1689" t="str">
        <f>'CPI YOY'!D6:E6</f>
        <v>2006/07</v>
      </c>
      <c r="E6" s="1690"/>
      <c r="F6" s="1691" t="str">
        <f>'CPI YOY'!F6:G6</f>
        <v>2007/08P</v>
      </c>
      <c r="G6" s="1690"/>
      <c r="H6" s="17"/>
      <c r="I6" s="17"/>
      <c r="J6" s="17"/>
      <c r="K6" s="17"/>
    </row>
    <row r="7" spans="1:11" ht="24.75" customHeight="1">
      <c r="A7" s="1704"/>
      <c r="B7" s="558" t="s">
        <v>538</v>
      </c>
      <c r="C7" s="355" t="s">
        <v>360</v>
      </c>
      <c r="D7" s="560" t="s">
        <v>538</v>
      </c>
      <c r="E7" s="561" t="s">
        <v>360</v>
      </c>
      <c r="F7" s="558" t="s">
        <v>538</v>
      </c>
      <c r="G7" s="353" t="s">
        <v>360</v>
      </c>
      <c r="H7" s="17"/>
      <c r="I7" s="17"/>
      <c r="J7" s="17"/>
      <c r="K7" s="17"/>
    </row>
    <row r="8" spans="1:14" ht="24.75" customHeight="1">
      <c r="A8" s="83" t="s">
        <v>353</v>
      </c>
      <c r="B8" s="559">
        <v>121</v>
      </c>
      <c r="C8" s="359">
        <v>7.174490699734278</v>
      </c>
      <c r="D8" s="360">
        <v>128.9</v>
      </c>
      <c r="E8" s="562">
        <v>6.528925619834709</v>
      </c>
      <c r="F8" s="65">
        <v>145.1</v>
      </c>
      <c r="G8" s="361">
        <v>12.56788207913111</v>
      </c>
      <c r="H8" s="17"/>
      <c r="I8" s="17"/>
      <c r="J8" s="17"/>
      <c r="K8" s="17"/>
      <c r="L8" s="17"/>
      <c r="M8" s="17"/>
      <c r="N8" s="17"/>
    </row>
    <row r="9" spans="1:14" ht="24.75" customHeight="1">
      <c r="A9" s="83" t="s">
        <v>354</v>
      </c>
      <c r="B9" s="559">
        <v>123.2</v>
      </c>
      <c r="C9" s="359">
        <v>8.54625550660792</v>
      </c>
      <c r="D9" s="360">
        <v>130.8</v>
      </c>
      <c r="E9" s="562">
        <v>6.168831168831176</v>
      </c>
      <c r="F9" s="65">
        <v>146.7</v>
      </c>
      <c r="G9" s="361">
        <v>12.155963302752284</v>
      </c>
      <c r="H9" s="17"/>
      <c r="I9" s="17"/>
      <c r="J9" s="17"/>
      <c r="K9" s="17"/>
      <c r="L9" s="17"/>
      <c r="M9" s="17"/>
      <c r="N9" s="17"/>
    </row>
    <row r="10" spans="1:14" ht="24.75" customHeight="1">
      <c r="A10" s="83" t="s">
        <v>355</v>
      </c>
      <c r="B10" s="559">
        <v>123.7</v>
      </c>
      <c r="C10" s="359">
        <v>8.318739054290731</v>
      </c>
      <c r="D10" s="360">
        <v>133.1</v>
      </c>
      <c r="E10" s="562">
        <v>7.599029911075178</v>
      </c>
      <c r="F10" s="65">
        <v>143.2</v>
      </c>
      <c r="G10" s="361">
        <v>7.588279489105943</v>
      </c>
      <c r="H10" s="17"/>
      <c r="I10" s="17"/>
      <c r="J10" s="17"/>
      <c r="K10" s="17"/>
      <c r="L10" s="17"/>
      <c r="M10" s="17"/>
      <c r="N10" s="17"/>
    </row>
    <row r="11" spans="1:14" ht="24.75" customHeight="1">
      <c r="A11" s="83" t="s">
        <v>356</v>
      </c>
      <c r="B11" s="559">
        <v>125.2</v>
      </c>
      <c r="C11" s="359">
        <v>9.536307961504818</v>
      </c>
      <c r="D11" s="360">
        <v>136.9</v>
      </c>
      <c r="E11" s="562">
        <v>9.345047923322696</v>
      </c>
      <c r="F11" s="65">
        <v>145.4</v>
      </c>
      <c r="G11" s="361">
        <v>6.2089116143170315</v>
      </c>
      <c r="H11" s="17"/>
      <c r="I11" s="17"/>
      <c r="J11" s="17"/>
      <c r="K11" s="17"/>
      <c r="L11" s="17"/>
      <c r="M11" s="17"/>
      <c r="N11" s="17"/>
    </row>
    <row r="12" spans="1:14" ht="24.75" customHeight="1">
      <c r="A12" s="83" t="s">
        <v>357</v>
      </c>
      <c r="B12" s="559">
        <v>126.5</v>
      </c>
      <c r="C12" s="359">
        <v>8.864027538726333</v>
      </c>
      <c r="D12" s="360">
        <v>138.2</v>
      </c>
      <c r="E12" s="562">
        <v>9.249011857707501</v>
      </c>
      <c r="F12" s="65">
        <v>145.8</v>
      </c>
      <c r="G12" s="361">
        <v>5.4992764109985615</v>
      </c>
      <c r="H12" s="17"/>
      <c r="I12" s="17"/>
      <c r="J12" s="17"/>
      <c r="K12" s="17"/>
      <c r="L12" s="17"/>
      <c r="M12" s="17"/>
      <c r="N12" s="17"/>
    </row>
    <row r="13" spans="1:14" ht="24.75" customHeight="1">
      <c r="A13" s="83" t="s">
        <v>358</v>
      </c>
      <c r="B13" s="559">
        <v>129.9</v>
      </c>
      <c r="C13" s="359">
        <v>9.991532599491975</v>
      </c>
      <c r="D13" s="360">
        <v>139.9</v>
      </c>
      <c r="E13" s="562">
        <v>7.69822940723634</v>
      </c>
      <c r="F13" s="65">
        <v>151.8</v>
      </c>
      <c r="G13" s="361">
        <v>8.506075768406006</v>
      </c>
      <c r="H13" s="17"/>
      <c r="I13" s="17"/>
      <c r="J13" s="17"/>
      <c r="K13" s="17"/>
      <c r="L13" s="17"/>
      <c r="M13" s="17"/>
      <c r="N13" s="17"/>
    </row>
    <row r="14" spans="1:14" ht="24.75" customHeight="1">
      <c r="A14" s="83" t="s">
        <v>5</v>
      </c>
      <c r="B14" s="559">
        <v>133.5</v>
      </c>
      <c r="C14" s="359">
        <v>9.336609336609342</v>
      </c>
      <c r="D14" s="360">
        <v>142.4</v>
      </c>
      <c r="E14" s="562">
        <v>6.666666666666671</v>
      </c>
      <c r="F14" s="65">
        <v>160</v>
      </c>
      <c r="G14" s="361">
        <v>12.359550561797732</v>
      </c>
      <c r="H14" s="17"/>
      <c r="I14" s="17"/>
      <c r="J14" s="17"/>
      <c r="K14" s="17"/>
      <c r="L14" s="17"/>
      <c r="M14" s="17"/>
      <c r="N14" s="17"/>
    </row>
    <row r="15" spans="1:14" ht="24.75" customHeight="1">
      <c r="A15" s="83" t="s">
        <v>348</v>
      </c>
      <c r="B15" s="559">
        <v>134.8</v>
      </c>
      <c r="C15" s="359">
        <v>9.504467912266463</v>
      </c>
      <c r="D15" s="360">
        <v>147.1</v>
      </c>
      <c r="E15" s="562">
        <v>9.12462908011868</v>
      </c>
      <c r="F15" s="65">
        <v>163.5</v>
      </c>
      <c r="G15" s="361">
        <v>11.148878314072078</v>
      </c>
      <c r="H15" s="17"/>
      <c r="I15" s="17"/>
      <c r="J15" s="17"/>
      <c r="K15" s="17"/>
      <c r="L15" s="17"/>
      <c r="M15" s="17"/>
      <c r="N15" s="17"/>
    </row>
    <row r="16" spans="1:14" ht="24.75" customHeight="1">
      <c r="A16" s="83" t="s">
        <v>349</v>
      </c>
      <c r="B16" s="559">
        <v>135</v>
      </c>
      <c r="C16" s="359">
        <v>9.400324149108584</v>
      </c>
      <c r="D16" s="360">
        <v>149</v>
      </c>
      <c r="E16" s="562">
        <v>10.370370370370367</v>
      </c>
      <c r="F16" s="65">
        <v>164.3</v>
      </c>
      <c r="G16" s="361">
        <v>10.268456375838923</v>
      </c>
      <c r="H16" s="17"/>
      <c r="I16" s="17"/>
      <c r="J16" s="17"/>
      <c r="K16" s="17"/>
      <c r="L16" s="17"/>
      <c r="M16" s="17"/>
      <c r="N16" s="17"/>
    </row>
    <row r="17" spans="1:14" ht="24.75" customHeight="1">
      <c r="A17" s="83" t="s">
        <v>350</v>
      </c>
      <c r="B17" s="559">
        <v>136.4</v>
      </c>
      <c r="C17" s="359">
        <v>11.256117455138678</v>
      </c>
      <c r="D17" s="360">
        <v>150.5</v>
      </c>
      <c r="E17" s="562">
        <v>10.337243401759522</v>
      </c>
      <c r="F17" s="65">
        <v>161.3</v>
      </c>
      <c r="G17" s="361">
        <v>7.176079734219272</v>
      </c>
      <c r="H17" s="17"/>
      <c r="I17" s="17"/>
      <c r="J17" s="17"/>
      <c r="K17" s="17"/>
      <c r="L17" s="17"/>
      <c r="M17" s="17"/>
      <c r="N17" s="17"/>
    </row>
    <row r="18" spans="1:14" ht="24.75" customHeight="1">
      <c r="A18" s="83" t="s">
        <v>351</v>
      </c>
      <c r="B18" s="559">
        <v>134.3</v>
      </c>
      <c r="C18" s="359">
        <v>12.857142857142861</v>
      </c>
      <c r="D18" s="360">
        <v>146.3</v>
      </c>
      <c r="E18" s="562">
        <v>8.935219657483245</v>
      </c>
      <c r="F18" s="65">
        <v>155.2</v>
      </c>
      <c r="G18" s="361">
        <v>6.083390293916608</v>
      </c>
      <c r="H18" s="17"/>
      <c r="I18" s="17"/>
      <c r="J18" s="17"/>
      <c r="K18" s="17"/>
      <c r="L18" s="17"/>
      <c r="M18" s="17"/>
      <c r="N18" s="17"/>
    </row>
    <row r="19" spans="1:14" ht="24.75" customHeight="1">
      <c r="A19" s="83" t="s">
        <v>352</v>
      </c>
      <c r="B19" s="65">
        <v>129.5</v>
      </c>
      <c r="C19" s="359">
        <v>8.187134502923968</v>
      </c>
      <c r="D19" s="360">
        <v>143</v>
      </c>
      <c r="E19" s="562">
        <v>10.424710424710426</v>
      </c>
      <c r="F19" s="65">
        <v>150.8</v>
      </c>
      <c r="G19" s="361">
        <v>5.4545454545454675</v>
      </c>
      <c r="I19" s="17"/>
      <c r="J19" s="17"/>
      <c r="K19" s="17"/>
      <c r="L19" s="17"/>
      <c r="M19" s="17"/>
      <c r="N19" s="17"/>
    </row>
    <row r="20" spans="1:7" ht="24.75" customHeight="1" thickBot="1">
      <c r="A20" s="84" t="s">
        <v>210</v>
      </c>
      <c r="B20" s="66">
        <v>129.4</v>
      </c>
      <c r="C20" s="81">
        <v>9.4</v>
      </c>
      <c r="D20" s="82">
        <v>140.5</v>
      </c>
      <c r="E20" s="61">
        <v>8.5</v>
      </c>
      <c r="F20" s="66">
        <v>152.8</v>
      </c>
      <c r="G20" s="563">
        <v>8.8</v>
      </c>
    </row>
    <row r="21" spans="1:4" ht="19.5" customHeight="1">
      <c r="A21" s="16" t="s">
        <v>211</v>
      </c>
      <c r="D21" s="17"/>
    </row>
    <row r="22" ht="19.5" customHeight="1">
      <c r="A22" s="16"/>
    </row>
    <row r="24" spans="1:2" ht="12.75">
      <c r="A24" s="362"/>
      <c r="B24" s="362"/>
    </row>
    <row r="25" spans="1:2" ht="12.75">
      <c r="A25" s="35"/>
      <c r="B25" s="362"/>
    </row>
    <row r="26" spans="1:2" ht="12.75">
      <c r="A26" s="35"/>
      <c r="B26" s="362"/>
    </row>
    <row r="27" spans="1:2" ht="12.75">
      <c r="A27" s="35"/>
      <c r="B27" s="362"/>
    </row>
    <row r="28" spans="1:2" ht="12.75">
      <c r="A28" s="362"/>
      <c r="B28" s="362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66" right="0.6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543" t="s">
        <v>1188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</row>
    <row r="2" spans="1:13" ht="18.75" customHeight="1">
      <c r="A2" s="1615" t="s">
        <v>470</v>
      </c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615"/>
    </row>
    <row r="3" spans="1:13" ht="15" customHeight="1">
      <c r="A3" s="1543" t="s">
        <v>263</v>
      </c>
      <c r="B3" s="1543"/>
      <c r="C3" s="1543"/>
      <c r="D3" s="1543"/>
      <c r="E3" s="1543"/>
      <c r="F3" s="1543"/>
      <c r="G3" s="1543"/>
      <c r="H3" s="1543"/>
      <c r="I3" s="1543"/>
      <c r="J3" s="1543"/>
      <c r="K3" s="1543"/>
      <c r="L3" s="1543"/>
      <c r="M3" s="1543"/>
    </row>
    <row r="4" spans="1:13" ht="13.5" thickBot="1">
      <c r="A4" s="1709" t="str">
        <f>CPI!E5</f>
        <v>Mid-January 2008 (POUSH 2064)</v>
      </c>
      <c r="B4" s="1709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</row>
    <row r="5" spans="1:13" ht="12.75">
      <c r="A5" s="1713" t="s">
        <v>264</v>
      </c>
      <c r="B5" s="1715" t="s">
        <v>265</v>
      </c>
      <c r="C5" s="564" t="s">
        <v>103</v>
      </c>
      <c r="D5" s="769" t="str">
        <f>WPI!D9</f>
        <v>2005/06</v>
      </c>
      <c r="E5" s="1710" t="str">
        <f>WPI!E9</f>
        <v>2006/07</v>
      </c>
      <c r="F5" s="1711"/>
      <c r="G5" s="1710" t="str">
        <f>WPI!G9</f>
        <v>2007/08P</v>
      </c>
      <c r="H5" s="1711"/>
      <c r="I5" s="1712"/>
      <c r="J5" s="1717" t="s">
        <v>360</v>
      </c>
      <c r="K5" s="1711"/>
      <c r="L5" s="1711"/>
      <c r="M5" s="1712"/>
    </row>
    <row r="6" spans="1:13" ht="12.75">
      <c r="A6" s="1714"/>
      <c r="B6" s="1716"/>
      <c r="C6" s="565" t="s">
        <v>105</v>
      </c>
      <c r="D6" s="938" t="s">
        <v>887</v>
      </c>
      <c r="E6" s="938" t="s">
        <v>830</v>
      </c>
      <c r="F6" s="189" t="s">
        <v>887</v>
      </c>
      <c r="G6" s="939" t="s">
        <v>609</v>
      </c>
      <c r="H6" s="948" t="s">
        <v>830</v>
      </c>
      <c r="I6" s="190" t="s">
        <v>887</v>
      </c>
      <c r="J6" s="1718" t="s">
        <v>267</v>
      </c>
      <c r="K6" s="1720" t="s">
        <v>268</v>
      </c>
      <c r="L6" s="1720" t="s">
        <v>269</v>
      </c>
      <c r="M6" s="1722" t="s">
        <v>270</v>
      </c>
    </row>
    <row r="7" spans="1:13" ht="12.75">
      <c r="A7" s="385"/>
      <c r="B7" s="386">
        <v>1</v>
      </c>
      <c r="C7" s="387">
        <v>2</v>
      </c>
      <c r="D7" s="791">
        <v>3</v>
      </c>
      <c r="E7" s="798">
        <v>4</v>
      </c>
      <c r="F7" s="940">
        <v>5</v>
      </c>
      <c r="G7" s="798">
        <v>6</v>
      </c>
      <c r="H7" s="949">
        <v>7</v>
      </c>
      <c r="I7" s="800">
        <v>8</v>
      </c>
      <c r="J7" s="1719"/>
      <c r="K7" s="1721"/>
      <c r="L7" s="1721"/>
      <c r="M7" s="1723"/>
    </row>
    <row r="8" spans="1:13" ht="8.25" customHeight="1">
      <c r="A8" s="364"/>
      <c r="B8" s="365"/>
      <c r="C8" s="366"/>
      <c r="D8" s="572"/>
      <c r="E8" s="799"/>
      <c r="F8" s="941"/>
      <c r="G8" s="957"/>
      <c r="H8" s="950"/>
      <c r="I8" s="365"/>
      <c r="J8" s="383"/>
      <c r="K8" s="48"/>
      <c r="L8" s="363"/>
      <c r="M8" s="367"/>
    </row>
    <row r="9" spans="1:13" ht="12" customHeight="1">
      <c r="A9" s="368"/>
      <c r="B9" s="369" t="s">
        <v>271</v>
      </c>
      <c r="C9" s="566">
        <v>100</v>
      </c>
      <c r="D9" s="792">
        <v>104.3</v>
      </c>
      <c r="E9" s="573">
        <v>114.2</v>
      </c>
      <c r="F9" s="942">
        <v>114.4</v>
      </c>
      <c r="G9" s="573">
        <v>123.5</v>
      </c>
      <c r="H9" s="951">
        <v>123.3</v>
      </c>
      <c r="I9" s="801">
        <v>124.8</v>
      </c>
      <c r="J9" s="92">
        <v>9.683604985618416</v>
      </c>
      <c r="K9" s="36">
        <v>0.17513134851139966</v>
      </c>
      <c r="L9" s="36">
        <v>9.09090909090908</v>
      </c>
      <c r="M9" s="85">
        <v>1.2165450121654544</v>
      </c>
    </row>
    <row r="10" spans="1:13" ht="6" customHeight="1">
      <c r="A10" s="370"/>
      <c r="B10" s="371"/>
      <c r="C10" s="567"/>
      <c r="D10" s="793"/>
      <c r="E10" s="574"/>
      <c r="F10" s="943"/>
      <c r="G10" s="574"/>
      <c r="H10" s="952"/>
      <c r="I10" s="802"/>
      <c r="J10" s="93"/>
      <c r="K10" s="37"/>
      <c r="L10" s="37"/>
      <c r="M10" s="86"/>
    </row>
    <row r="11" spans="1:13" ht="12" customHeight="1">
      <c r="A11" s="372">
        <v>1</v>
      </c>
      <c r="B11" s="369" t="s">
        <v>272</v>
      </c>
      <c r="C11" s="566">
        <v>26.97</v>
      </c>
      <c r="D11" s="792">
        <v>100.4</v>
      </c>
      <c r="E11" s="573">
        <v>106.6</v>
      </c>
      <c r="F11" s="942">
        <v>106.6</v>
      </c>
      <c r="G11" s="573">
        <v>118.2</v>
      </c>
      <c r="H11" s="951">
        <v>118.2</v>
      </c>
      <c r="I11" s="801">
        <v>118.2</v>
      </c>
      <c r="J11" s="92">
        <v>6.175298804780866</v>
      </c>
      <c r="K11" s="36">
        <v>0</v>
      </c>
      <c r="L11" s="36">
        <v>10.88180112570359</v>
      </c>
      <c r="M11" s="85">
        <v>0</v>
      </c>
    </row>
    <row r="12" spans="1:13" ht="7.5" customHeight="1">
      <c r="A12" s="372"/>
      <c r="B12" s="373"/>
      <c r="C12" s="566"/>
      <c r="D12" s="792"/>
      <c r="E12" s="573"/>
      <c r="F12" s="942"/>
      <c r="G12" s="573"/>
      <c r="H12" s="951"/>
      <c r="I12" s="801"/>
      <c r="J12" s="92"/>
      <c r="K12" s="36"/>
      <c r="L12" s="36"/>
      <c r="M12" s="85"/>
    </row>
    <row r="13" spans="1:13" ht="15" customHeight="1">
      <c r="A13" s="374"/>
      <c r="B13" s="373" t="s">
        <v>273</v>
      </c>
      <c r="C13" s="568">
        <v>9.8</v>
      </c>
      <c r="D13" s="794">
        <v>100.3</v>
      </c>
      <c r="E13" s="575">
        <v>105.8</v>
      </c>
      <c r="F13" s="944">
        <v>105.8</v>
      </c>
      <c r="G13" s="575">
        <v>121</v>
      </c>
      <c r="H13" s="953">
        <v>121</v>
      </c>
      <c r="I13" s="803">
        <v>121</v>
      </c>
      <c r="J13" s="94">
        <v>5.483549351944177</v>
      </c>
      <c r="K13" s="38">
        <v>0</v>
      </c>
      <c r="L13" s="38">
        <v>14.366729678638947</v>
      </c>
      <c r="M13" s="87">
        <v>0</v>
      </c>
    </row>
    <row r="14" spans="1:13" ht="15" customHeight="1">
      <c r="A14" s="375"/>
      <c r="B14" s="376" t="s">
        <v>274</v>
      </c>
      <c r="C14" s="569">
        <v>17.17</v>
      </c>
      <c r="D14" s="795">
        <v>100.4</v>
      </c>
      <c r="E14" s="576">
        <v>107.1</v>
      </c>
      <c r="F14" s="945">
        <v>107.1</v>
      </c>
      <c r="G14" s="576">
        <v>116.6</v>
      </c>
      <c r="H14" s="954">
        <v>116.6</v>
      </c>
      <c r="I14" s="804">
        <v>116.6</v>
      </c>
      <c r="J14" s="95">
        <v>6.6733067729083615</v>
      </c>
      <c r="K14" s="39">
        <v>0</v>
      </c>
      <c r="L14" s="39">
        <v>8.87021475256769</v>
      </c>
      <c r="M14" s="88">
        <v>0</v>
      </c>
    </row>
    <row r="15" spans="1:13" ht="10.5" customHeight="1">
      <c r="A15" s="374"/>
      <c r="B15" s="373"/>
      <c r="C15" s="566"/>
      <c r="D15" s="792"/>
      <c r="E15" s="573"/>
      <c r="F15" s="944"/>
      <c r="G15" s="575"/>
      <c r="H15" s="951"/>
      <c r="I15" s="801"/>
      <c r="J15" s="92"/>
      <c r="K15" s="36"/>
      <c r="L15" s="36"/>
      <c r="M15" s="85"/>
    </row>
    <row r="16" spans="1:13" ht="15" customHeight="1">
      <c r="A16" s="372">
        <v>1.1</v>
      </c>
      <c r="B16" s="369" t="s">
        <v>275</v>
      </c>
      <c r="C16" s="566">
        <v>2.82</v>
      </c>
      <c r="D16" s="792">
        <v>100</v>
      </c>
      <c r="E16" s="573">
        <v>110</v>
      </c>
      <c r="F16" s="942">
        <v>110</v>
      </c>
      <c r="G16" s="573">
        <v>135.8</v>
      </c>
      <c r="H16" s="951">
        <v>135.8</v>
      </c>
      <c r="I16" s="801">
        <v>135.8</v>
      </c>
      <c r="J16" s="92">
        <v>10</v>
      </c>
      <c r="K16" s="36">
        <v>0</v>
      </c>
      <c r="L16" s="36">
        <v>23.454545454545467</v>
      </c>
      <c r="M16" s="85">
        <v>0</v>
      </c>
    </row>
    <row r="17" spans="1:13" ht="13.5" customHeight="1">
      <c r="A17" s="372"/>
      <c r="B17" s="373" t="s">
        <v>273</v>
      </c>
      <c r="C17" s="568">
        <v>0.31</v>
      </c>
      <c r="D17" s="794">
        <v>100</v>
      </c>
      <c r="E17" s="575">
        <v>110</v>
      </c>
      <c r="F17" s="944">
        <v>110</v>
      </c>
      <c r="G17" s="575">
        <v>137.3</v>
      </c>
      <c r="H17" s="953">
        <v>137.3</v>
      </c>
      <c r="I17" s="803">
        <v>137.3</v>
      </c>
      <c r="J17" s="94">
        <v>10</v>
      </c>
      <c r="K17" s="38">
        <v>0</v>
      </c>
      <c r="L17" s="38">
        <v>24.818181818181827</v>
      </c>
      <c r="M17" s="87">
        <v>0</v>
      </c>
    </row>
    <row r="18" spans="1:13" ht="15" customHeight="1">
      <c r="A18" s="374"/>
      <c r="B18" s="373" t="s">
        <v>274</v>
      </c>
      <c r="C18" s="568">
        <v>2.51</v>
      </c>
      <c r="D18" s="794">
        <v>100</v>
      </c>
      <c r="E18" s="575">
        <v>110</v>
      </c>
      <c r="F18" s="944">
        <v>110</v>
      </c>
      <c r="G18" s="575">
        <v>135.6</v>
      </c>
      <c r="H18" s="953">
        <v>135.6</v>
      </c>
      <c r="I18" s="803">
        <v>135.6</v>
      </c>
      <c r="J18" s="94">
        <v>10</v>
      </c>
      <c r="K18" s="38">
        <v>0</v>
      </c>
      <c r="L18" s="38">
        <v>23.272727272727266</v>
      </c>
      <c r="M18" s="87">
        <v>0</v>
      </c>
    </row>
    <row r="19" spans="1:13" ht="15" customHeight="1">
      <c r="A19" s="372">
        <v>1.2</v>
      </c>
      <c r="B19" s="369" t="s">
        <v>276</v>
      </c>
      <c r="C19" s="566">
        <v>1.14</v>
      </c>
      <c r="D19" s="792">
        <v>104.4</v>
      </c>
      <c r="E19" s="573">
        <v>111.4</v>
      </c>
      <c r="F19" s="942">
        <v>111.4</v>
      </c>
      <c r="G19" s="573">
        <v>121.2</v>
      </c>
      <c r="H19" s="951">
        <v>121.2</v>
      </c>
      <c r="I19" s="801">
        <v>121.2</v>
      </c>
      <c r="J19" s="92">
        <v>6.704980842911866</v>
      </c>
      <c r="K19" s="36">
        <v>0</v>
      </c>
      <c r="L19" s="36">
        <v>8.797127468581678</v>
      </c>
      <c r="M19" s="85">
        <v>0</v>
      </c>
    </row>
    <row r="20" spans="1:13" ht="15" customHeight="1">
      <c r="A20" s="374"/>
      <c r="B20" s="373" t="s">
        <v>273</v>
      </c>
      <c r="C20" s="568">
        <v>0.19</v>
      </c>
      <c r="D20" s="794">
        <v>106.4</v>
      </c>
      <c r="E20" s="575">
        <v>114.2</v>
      </c>
      <c r="F20" s="944">
        <v>114.2</v>
      </c>
      <c r="G20" s="575">
        <v>132.1</v>
      </c>
      <c r="H20" s="953">
        <v>132.1</v>
      </c>
      <c r="I20" s="803">
        <v>132.1</v>
      </c>
      <c r="J20" s="94">
        <v>7.330827067669162</v>
      </c>
      <c r="K20" s="38">
        <v>0</v>
      </c>
      <c r="L20" s="38">
        <v>15.674255691768806</v>
      </c>
      <c r="M20" s="87">
        <v>0</v>
      </c>
    </row>
    <row r="21" spans="1:13" ht="15" customHeight="1">
      <c r="A21" s="374"/>
      <c r="B21" s="373" t="s">
        <v>274</v>
      </c>
      <c r="C21" s="568">
        <v>0.95</v>
      </c>
      <c r="D21" s="794">
        <v>104</v>
      </c>
      <c r="E21" s="575">
        <v>110.8</v>
      </c>
      <c r="F21" s="944">
        <v>110.8</v>
      </c>
      <c r="G21" s="575">
        <v>119</v>
      </c>
      <c r="H21" s="953">
        <v>119</v>
      </c>
      <c r="I21" s="803">
        <v>119</v>
      </c>
      <c r="J21" s="94">
        <v>6.538461538461533</v>
      </c>
      <c r="K21" s="38">
        <v>0</v>
      </c>
      <c r="L21" s="38">
        <v>7.400722021660641</v>
      </c>
      <c r="M21" s="87">
        <v>0</v>
      </c>
    </row>
    <row r="22" spans="1:13" ht="15" customHeight="1">
      <c r="A22" s="372">
        <v>1.3</v>
      </c>
      <c r="B22" s="369" t="s">
        <v>277</v>
      </c>
      <c r="C22" s="566">
        <v>0.55</v>
      </c>
      <c r="D22" s="792">
        <v>110</v>
      </c>
      <c r="E22" s="573">
        <v>113.3</v>
      </c>
      <c r="F22" s="942">
        <v>113.3</v>
      </c>
      <c r="G22" s="573">
        <v>170.5</v>
      </c>
      <c r="H22" s="951">
        <v>170.5</v>
      </c>
      <c r="I22" s="801">
        <v>170.5</v>
      </c>
      <c r="J22" s="92">
        <v>3</v>
      </c>
      <c r="K22" s="36">
        <v>0</v>
      </c>
      <c r="L22" s="36">
        <v>50.48543689320388</v>
      </c>
      <c r="M22" s="85">
        <v>0</v>
      </c>
    </row>
    <row r="23" spans="1:13" ht="15" customHeight="1">
      <c r="A23" s="372"/>
      <c r="B23" s="373" t="s">
        <v>273</v>
      </c>
      <c r="C23" s="568">
        <v>0.1</v>
      </c>
      <c r="D23" s="794">
        <v>112.6</v>
      </c>
      <c r="E23" s="575">
        <v>117.6</v>
      </c>
      <c r="F23" s="944">
        <v>117.6</v>
      </c>
      <c r="G23" s="575">
        <v>167.7</v>
      </c>
      <c r="H23" s="953">
        <v>167.7</v>
      </c>
      <c r="I23" s="803">
        <v>167.7</v>
      </c>
      <c r="J23" s="94">
        <v>4.440497335701593</v>
      </c>
      <c r="K23" s="38">
        <v>0</v>
      </c>
      <c r="L23" s="38">
        <v>42.602040816326536</v>
      </c>
      <c r="M23" s="87">
        <v>0</v>
      </c>
    </row>
    <row r="24" spans="1:13" ht="15" customHeight="1">
      <c r="A24" s="372"/>
      <c r="B24" s="373" t="s">
        <v>274</v>
      </c>
      <c r="C24" s="568">
        <v>0.45</v>
      </c>
      <c r="D24" s="794">
        <v>109.4</v>
      </c>
      <c r="E24" s="575">
        <v>112.3</v>
      </c>
      <c r="F24" s="944">
        <v>112.3</v>
      </c>
      <c r="G24" s="575">
        <v>171.2</v>
      </c>
      <c r="H24" s="953">
        <v>171.2</v>
      </c>
      <c r="I24" s="803">
        <v>171.2</v>
      </c>
      <c r="J24" s="94">
        <v>2.650822669104187</v>
      </c>
      <c r="K24" s="38">
        <v>0</v>
      </c>
      <c r="L24" s="38">
        <v>52.44879786286731</v>
      </c>
      <c r="M24" s="87">
        <v>0</v>
      </c>
    </row>
    <row r="25" spans="1:13" s="104" customFormat="1" ht="15" customHeight="1">
      <c r="A25" s="372">
        <v>1.4</v>
      </c>
      <c r="B25" s="369" t="s">
        <v>278</v>
      </c>
      <c r="C25" s="566">
        <v>4.01</v>
      </c>
      <c r="D25" s="792">
        <v>100</v>
      </c>
      <c r="E25" s="573">
        <v>111.4</v>
      </c>
      <c r="F25" s="942">
        <v>111.4</v>
      </c>
      <c r="G25" s="573">
        <v>121.8</v>
      </c>
      <c r="H25" s="951">
        <v>121.8</v>
      </c>
      <c r="I25" s="801">
        <v>121.8</v>
      </c>
      <c r="J25" s="92">
        <v>11.4</v>
      </c>
      <c r="K25" s="36">
        <v>0</v>
      </c>
      <c r="L25" s="36">
        <v>9.335727109515247</v>
      </c>
      <c r="M25" s="85">
        <v>0</v>
      </c>
    </row>
    <row r="26" spans="1:13" ht="15" customHeight="1">
      <c r="A26" s="374"/>
      <c r="B26" s="373" t="s">
        <v>273</v>
      </c>
      <c r="C26" s="568">
        <v>0.17</v>
      </c>
      <c r="D26" s="794">
        <v>100</v>
      </c>
      <c r="E26" s="575">
        <v>109.9</v>
      </c>
      <c r="F26" s="944">
        <v>109.9</v>
      </c>
      <c r="G26" s="575">
        <v>127.5</v>
      </c>
      <c r="H26" s="953">
        <v>127.5</v>
      </c>
      <c r="I26" s="803">
        <v>127.5</v>
      </c>
      <c r="J26" s="94">
        <v>9.899999999999991</v>
      </c>
      <c r="K26" s="38">
        <v>0</v>
      </c>
      <c r="L26" s="38">
        <v>16.01455868971793</v>
      </c>
      <c r="M26" s="87">
        <v>0</v>
      </c>
    </row>
    <row r="27" spans="1:15" ht="15" customHeight="1">
      <c r="A27" s="374"/>
      <c r="B27" s="373" t="s">
        <v>274</v>
      </c>
      <c r="C27" s="568">
        <v>3.84</v>
      </c>
      <c r="D27" s="794">
        <v>100</v>
      </c>
      <c r="E27" s="575">
        <v>111.5</v>
      </c>
      <c r="F27" s="944">
        <v>111.5</v>
      </c>
      <c r="G27" s="575">
        <v>121.5</v>
      </c>
      <c r="H27" s="953">
        <v>121.5</v>
      </c>
      <c r="I27" s="803">
        <v>121.5</v>
      </c>
      <c r="J27" s="94">
        <v>11.5</v>
      </c>
      <c r="K27" s="38">
        <v>0</v>
      </c>
      <c r="L27" s="38">
        <v>8.968609865470853</v>
      </c>
      <c r="M27" s="87">
        <v>0</v>
      </c>
      <c r="O27" s="377"/>
    </row>
    <row r="28" spans="1:13" s="104" customFormat="1" ht="15" customHeight="1">
      <c r="A28" s="372">
        <v>1.5</v>
      </c>
      <c r="B28" s="369" t="s">
        <v>279</v>
      </c>
      <c r="C28" s="566">
        <v>10.55</v>
      </c>
      <c r="D28" s="792">
        <v>100</v>
      </c>
      <c r="E28" s="573">
        <v>107</v>
      </c>
      <c r="F28" s="942">
        <v>107</v>
      </c>
      <c r="G28" s="573">
        <v>122.8</v>
      </c>
      <c r="H28" s="951">
        <v>122.8</v>
      </c>
      <c r="I28" s="801">
        <v>122.8</v>
      </c>
      <c r="J28" s="92">
        <v>7</v>
      </c>
      <c r="K28" s="36">
        <v>0</v>
      </c>
      <c r="L28" s="36">
        <v>14.766355140186917</v>
      </c>
      <c r="M28" s="85">
        <v>0</v>
      </c>
    </row>
    <row r="29" spans="1:13" ht="15" customHeight="1">
      <c r="A29" s="374"/>
      <c r="B29" s="373" t="s">
        <v>273</v>
      </c>
      <c r="C29" s="568">
        <v>6.8</v>
      </c>
      <c r="D29" s="794">
        <v>100</v>
      </c>
      <c r="E29" s="575">
        <v>106.5</v>
      </c>
      <c r="F29" s="944">
        <v>106.5</v>
      </c>
      <c r="G29" s="575">
        <v>125.7</v>
      </c>
      <c r="H29" s="953">
        <v>125.7</v>
      </c>
      <c r="I29" s="803">
        <v>125.7</v>
      </c>
      <c r="J29" s="94">
        <v>6.5</v>
      </c>
      <c r="K29" s="38">
        <v>0</v>
      </c>
      <c r="L29" s="38">
        <v>18.02816901408451</v>
      </c>
      <c r="M29" s="87">
        <v>0</v>
      </c>
    </row>
    <row r="30" spans="1:13" ht="15" customHeight="1">
      <c r="A30" s="374"/>
      <c r="B30" s="373" t="s">
        <v>274</v>
      </c>
      <c r="C30" s="568">
        <v>3.75</v>
      </c>
      <c r="D30" s="794">
        <v>100</v>
      </c>
      <c r="E30" s="575">
        <v>108</v>
      </c>
      <c r="F30" s="944">
        <v>108</v>
      </c>
      <c r="G30" s="575">
        <v>117.6</v>
      </c>
      <c r="H30" s="953">
        <v>117.6</v>
      </c>
      <c r="I30" s="803">
        <v>117.6</v>
      </c>
      <c r="J30" s="94">
        <v>8</v>
      </c>
      <c r="K30" s="38">
        <v>0</v>
      </c>
      <c r="L30" s="38">
        <v>8.888888888888886</v>
      </c>
      <c r="M30" s="87">
        <v>0</v>
      </c>
    </row>
    <row r="31" spans="1:13" s="104" customFormat="1" ht="15" customHeight="1">
      <c r="A31" s="372">
        <v>1.6</v>
      </c>
      <c r="B31" s="369" t="s">
        <v>280</v>
      </c>
      <c r="C31" s="566">
        <v>7.9</v>
      </c>
      <c r="D31" s="792">
        <v>100</v>
      </c>
      <c r="E31" s="573">
        <v>101.3</v>
      </c>
      <c r="F31" s="942">
        <v>101.3</v>
      </c>
      <c r="G31" s="573">
        <v>99.8</v>
      </c>
      <c r="H31" s="951">
        <v>99.8</v>
      </c>
      <c r="I31" s="801">
        <v>99.8</v>
      </c>
      <c r="J31" s="92">
        <v>1.299999999999983</v>
      </c>
      <c r="K31" s="36">
        <v>0</v>
      </c>
      <c r="L31" s="36">
        <v>-1.4807502467917004</v>
      </c>
      <c r="M31" s="85">
        <v>0</v>
      </c>
    </row>
    <row r="32" spans="1:13" ht="15" customHeight="1">
      <c r="A32" s="374"/>
      <c r="B32" s="373" t="s">
        <v>273</v>
      </c>
      <c r="C32" s="568">
        <v>2.24</v>
      </c>
      <c r="D32" s="794">
        <v>100</v>
      </c>
      <c r="E32" s="575">
        <v>101.5</v>
      </c>
      <c r="F32" s="944">
        <v>101.5</v>
      </c>
      <c r="G32" s="575">
        <v>100.6</v>
      </c>
      <c r="H32" s="953">
        <v>100.6</v>
      </c>
      <c r="I32" s="803">
        <v>100.6</v>
      </c>
      <c r="J32" s="94">
        <v>1.4999999999999858</v>
      </c>
      <c r="K32" s="38">
        <v>0</v>
      </c>
      <c r="L32" s="38">
        <v>-0.8866995073891673</v>
      </c>
      <c r="M32" s="87">
        <v>0</v>
      </c>
    </row>
    <row r="33" spans="1:13" ht="15" customHeight="1">
      <c r="A33" s="374"/>
      <c r="B33" s="373" t="s">
        <v>274</v>
      </c>
      <c r="C33" s="568">
        <v>5.66</v>
      </c>
      <c r="D33" s="794">
        <v>100</v>
      </c>
      <c r="E33" s="575">
        <v>101.3</v>
      </c>
      <c r="F33" s="944">
        <v>101.3</v>
      </c>
      <c r="G33" s="575">
        <v>99.5</v>
      </c>
      <c r="H33" s="953">
        <v>99.5</v>
      </c>
      <c r="I33" s="803">
        <v>99.5</v>
      </c>
      <c r="J33" s="94">
        <v>1.299999999999983</v>
      </c>
      <c r="K33" s="38">
        <v>0</v>
      </c>
      <c r="L33" s="38">
        <v>-1.7769002961500462</v>
      </c>
      <c r="M33" s="87">
        <v>0</v>
      </c>
    </row>
    <row r="34" spans="1:13" ht="6" customHeight="1">
      <c r="A34" s="374"/>
      <c r="B34" s="114"/>
      <c r="C34" s="568"/>
      <c r="D34" s="794"/>
      <c r="E34" s="575"/>
      <c r="F34" s="944"/>
      <c r="G34" s="575"/>
      <c r="H34" s="953"/>
      <c r="I34" s="803"/>
      <c r="J34" s="94"/>
      <c r="K34" s="38"/>
      <c r="L34" s="38"/>
      <c r="M34" s="87"/>
    </row>
    <row r="35" spans="1:13" ht="12.75">
      <c r="A35" s="378">
        <v>2</v>
      </c>
      <c r="B35" s="379" t="s">
        <v>281</v>
      </c>
      <c r="C35" s="570">
        <v>73.03</v>
      </c>
      <c r="D35" s="796">
        <v>105.7</v>
      </c>
      <c r="E35" s="577">
        <v>117</v>
      </c>
      <c r="F35" s="946">
        <v>117.2</v>
      </c>
      <c r="G35" s="577">
        <v>125.5</v>
      </c>
      <c r="H35" s="955">
        <v>125.1</v>
      </c>
      <c r="I35" s="805">
        <v>127.2</v>
      </c>
      <c r="J35" s="96">
        <v>10.879848628193002</v>
      </c>
      <c r="K35" s="40">
        <v>0.17094017094017033</v>
      </c>
      <c r="L35" s="40">
        <v>8.532423208191119</v>
      </c>
      <c r="M35" s="89">
        <v>1.678657074340535</v>
      </c>
    </row>
    <row r="36" spans="1:13" ht="9.75" customHeight="1">
      <c r="A36" s="374"/>
      <c r="B36" s="114"/>
      <c r="C36" s="568"/>
      <c r="D36" s="794"/>
      <c r="E36" s="575"/>
      <c r="F36" s="944"/>
      <c r="G36" s="575"/>
      <c r="H36" s="953"/>
      <c r="I36" s="803"/>
      <c r="J36" s="94"/>
      <c r="K36" s="38"/>
      <c r="L36" s="38"/>
      <c r="M36" s="87"/>
    </row>
    <row r="37" spans="1:13" ht="12.75">
      <c r="A37" s="372">
        <v>2.1</v>
      </c>
      <c r="B37" s="380" t="s">
        <v>282</v>
      </c>
      <c r="C37" s="566">
        <v>39.49</v>
      </c>
      <c r="D37" s="792">
        <v>107.3</v>
      </c>
      <c r="E37" s="573">
        <v>119.1</v>
      </c>
      <c r="F37" s="942">
        <v>118.7</v>
      </c>
      <c r="G37" s="573">
        <v>123.5</v>
      </c>
      <c r="H37" s="951">
        <v>122.7</v>
      </c>
      <c r="I37" s="801">
        <v>126.4</v>
      </c>
      <c r="J37" s="92">
        <v>10.62441752096926</v>
      </c>
      <c r="K37" s="36">
        <v>-0.3358522250209859</v>
      </c>
      <c r="L37" s="36">
        <v>6.486941870261177</v>
      </c>
      <c r="M37" s="85">
        <v>3.0154849225753964</v>
      </c>
    </row>
    <row r="38" spans="1:13" ht="12.75">
      <c r="A38" s="374"/>
      <c r="B38" s="114" t="s">
        <v>283</v>
      </c>
      <c r="C38" s="568">
        <v>20.49</v>
      </c>
      <c r="D38" s="794">
        <v>106.5</v>
      </c>
      <c r="E38" s="575">
        <v>117.5</v>
      </c>
      <c r="F38" s="944">
        <v>116.7</v>
      </c>
      <c r="G38" s="575">
        <v>121.5</v>
      </c>
      <c r="H38" s="953">
        <v>121</v>
      </c>
      <c r="I38" s="803">
        <v>124.8</v>
      </c>
      <c r="J38" s="94">
        <v>9.5774647887324</v>
      </c>
      <c r="K38" s="38">
        <v>-0.6808510638297776</v>
      </c>
      <c r="L38" s="38">
        <v>6.940874035989708</v>
      </c>
      <c r="M38" s="87">
        <v>3.1404958677685926</v>
      </c>
    </row>
    <row r="39" spans="1:13" ht="12.75">
      <c r="A39" s="374"/>
      <c r="B39" s="114" t="s">
        <v>284</v>
      </c>
      <c r="C39" s="568">
        <v>19</v>
      </c>
      <c r="D39" s="794">
        <v>108.2</v>
      </c>
      <c r="E39" s="575">
        <v>120.9</v>
      </c>
      <c r="F39" s="944">
        <v>120.9</v>
      </c>
      <c r="G39" s="575">
        <v>125.6</v>
      </c>
      <c r="H39" s="953">
        <v>124.6</v>
      </c>
      <c r="I39" s="803">
        <v>128.2</v>
      </c>
      <c r="J39" s="94">
        <v>11.737523105360452</v>
      </c>
      <c r="K39" s="38">
        <v>0</v>
      </c>
      <c r="L39" s="38">
        <v>6.0380479735318175</v>
      </c>
      <c r="M39" s="87">
        <v>2.8892455858748036</v>
      </c>
    </row>
    <row r="40" spans="1:13" ht="12.75">
      <c r="A40" s="372">
        <v>2.2</v>
      </c>
      <c r="B40" s="380" t="s">
        <v>285</v>
      </c>
      <c r="C40" s="566">
        <v>25.25</v>
      </c>
      <c r="D40" s="792">
        <v>105.1</v>
      </c>
      <c r="E40" s="573">
        <v>116.5</v>
      </c>
      <c r="F40" s="942">
        <v>117.8</v>
      </c>
      <c r="G40" s="573">
        <v>130.9</v>
      </c>
      <c r="H40" s="951">
        <v>130.9</v>
      </c>
      <c r="I40" s="801">
        <v>130.9</v>
      </c>
      <c r="J40" s="92">
        <v>12.083729781160812</v>
      </c>
      <c r="K40" s="36">
        <v>1.1158798283261717</v>
      </c>
      <c r="L40" s="36">
        <v>11.120543293718171</v>
      </c>
      <c r="M40" s="85">
        <v>0</v>
      </c>
    </row>
    <row r="41" spans="1:13" ht="12.75">
      <c r="A41" s="374"/>
      <c r="B41" s="114" t="s">
        <v>286</v>
      </c>
      <c r="C41" s="568">
        <v>6.31</v>
      </c>
      <c r="D41" s="794">
        <v>103.5</v>
      </c>
      <c r="E41" s="575">
        <v>109.6</v>
      </c>
      <c r="F41" s="944">
        <v>110.7</v>
      </c>
      <c r="G41" s="575">
        <v>121.7</v>
      </c>
      <c r="H41" s="953">
        <v>121.7</v>
      </c>
      <c r="I41" s="803">
        <v>121.7</v>
      </c>
      <c r="J41" s="94">
        <v>6.956521739130437</v>
      </c>
      <c r="K41" s="38">
        <v>1.0036496350364956</v>
      </c>
      <c r="L41" s="38">
        <v>9.936766034327007</v>
      </c>
      <c r="M41" s="87">
        <v>0</v>
      </c>
    </row>
    <row r="42" spans="1:13" ht="12.75">
      <c r="A42" s="374"/>
      <c r="B42" s="114" t="s">
        <v>287</v>
      </c>
      <c r="C42" s="568">
        <v>6.31</v>
      </c>
      <c r="D42" s="794">
        <v>105.3</v>
      </c>
      <c r="E42" s="575">
        <v>114.8</v>
      </c>
      <c r="F42" s="944">
        <v>115.8</v>
      </c>
      <c r="G42" s="575">
        <v>128.3</v>
      </c>
      <c r="H42" s="953">
        <v>128.3</v>
      </c>
      <c r="I42" s="803">
        <v>128.3</v>
      </c>
      <c r="J42" s="94">
        <v>9.971509971509974</v>
      </c>
      <c r="K42" s="38">
        <v>0.8710801393728218</v>
      </c>
      <c r="L42" s="38">
        <v>10.794473229706412</v>
      </c>
      <c r="M42" s="87">
        <v>0</v>
      </c>
    </row>
    <row r="43" spans="1:13" ht="12.75">
      <c r="A43" s="374"/>
      <c r="B43" s="114" t="s">
        <v>288</v>
      </c>
      <c r="C43" s="568">
        <v>6.31</v>
      </c>
      <c r="D43" s="794">
        <v>105.9</v>
      </c>
      <c r="E43" s="575">
        <v>119.9</v>
      </c>
      <c r="F43" s="944">
        <v>121.1</v>
      </c>
      <c r="G43" s="575">
        <v>132.3</v>
      </c>
      <c r="H43" s="953">
        <v>132.3</v>
      </c>
      <c r="I43" s="803">
        <v>132.3</v>
      </c>
      <c r="J43" s="94">
        <v>14.353163361661927</v>
      </c>
      <c r="K43" s="38">
        <v>1.0008340283569623</v>
      </c>
      <c r="L43" s="38">
        <v>9.24855491329481</v>
      </c>
      <c r="M43" s="87">
        <v>0</v>
      </c>
    </row>
    <row r="44" spans="1:13" ht="12.75">
      <c r="A44" s="374"/>
      <c r="B44" s="114" t="s">
        <v>289</v>
      </c>
      <c r="C44" s="568">
        <v>6.32</v>
      </c>
      <c r="D44" s="794">
        <v>105.8</v>
      </c>
      <c r="E44" s="575">
        <v>121.8</v>
      </c>
      <c r="F44" s="944">
        <v>123.7</v>
      </c>
      <c r="G44" s="575">
        <v>141.4</v>
      </c>
      <c r="H44" s="953">
        <v>141.4</v>
      </c>
      <c r="I44" s="803">
        <v>141.4</v>
      </c>
      <c r="J44" s="94">
        <v>16.91871455576559</v>
      </c>
      <c r="K44" s="38">
        <v>1.5599343185550083</v>
      </c>
      <c r="L44" s="38">
        <v>14.308811641067095</v>
      </c>
      <c r="M44" s="87">
        <v>0</v>
      </c>
    </row>
    <row r="45" spans="1:13" ht="12.75">
      <c r="A45" s="372">
        <v>2.3</v>
      </c>
      <c r="B45" s="380" t="s">
        <v>290</v>
      </c>
      <c r="C45" s="566">
        <v>8.29</v>
      </c>
      <c r="D45" s="792">
        <v>100.3</v>
      </c>
      <c r="E45" s="573">
        <v>108.2</v>
      </c>
      <c r="F45" s="942">
        <v>108.2</v>
      </c>
      <c r="G45" s="573">
        <v>118.7</v>
      </c>
      <c r="H45" s="951">
        <v>118.8</v>
      </c>
      <c r="I45" s="801">
        <v>119.4</v>
      </c>
      <c r="J45" s="92">
        <v>7.876370887337998</v>
      </c>
      <c r="K45" s="36">
        <v>0</v>
      </c>
      <c r="L45" s="36">
        <v>10.351201478743064</v>
      </c>
      <c r="M45" s="85">
        <v>0.5050505050505194</v>
      </c>
    </row>
    <row r="46" spans="1:13" ht="12.75">
      <c r="A46" s="374"/>
      <c r="B46" s="380" t="s">
        <v>291</v>
      </c>
      <c r="C46" s="566">
        <v>2.76</v>
      </c>
      <c r="D46" s="792">
        <v>101.2</v>
      </c>
      <c r="E46" s="573">
        <v>108.6</v>
      </c>
      <c r="F46" s="942">
        <v>108.6</v>
      </c>
      <c r="G46" s="573">
        <v>118.7</v>
      </c>
      <c r="H46" s="951">
        <v>118.7</v>
      </c>
      <c r="I46" s="801">
        <v>118.9</v>
      </c>
      <c r="J46" s="92">
        <v>7.312252964426875</v>
      </c>
      <c r="K46" s="36">
        <v>0</v>
      </c>
      <c r="L46" s="36">
        <v>9.484346224677736</v>
      </c>
      <c r="M46" s="85">
        <v>0.16849199663016634</v>
      </c>
    </row>
    <row r="47" spans="1:13" ht="12.75">
      <c r="A47" s="374"/>
      <c r="B47" s="114" t="s">
        <v>287</v>
      </c>
      <c r="C47" s="568">
        <v>1.38</v>
      </c>
      <c r="D47" s="794">
        <v>101</v>
      </c>
      <c r="E47" s="575">
        <v>108.5</v>
      </c>
      <c r="F47" s="944">
        <v>108.5</v>
      </c>
      <c r="G47" s="575">
        <v>117.6</v>
      </c>
      <c r="H47" s="953">
        <v>117.6</v>
      </c>
      <c r="I47" s="803">
        <v>117.6</v>
      </c>
      <c r="J47" s="94">
        <v>7.425742574257427</v>
      </c>
      <c r="K47" s="38">
        <v>0</v>
      </c>
      <c r="L47" s="38">
        <v>8.387096774193537</v>
      </c>
      <c r="M47" s="87">
        <v>0</v>
      </c>
    </row>
    <row r="48" spans="1:13" ht="12.75">
      <c r="A48" s="374"/>
      <c r="B48" s="114" t="s">
        <v>289</v>
      </c>
      <c r="C48" s="568">
        <v>1.38</v>
      </c>
      <c r="D48" s="794">
        <v>101.4</v>
      </c>
      <c r="E48" s="575">
        <v>108.7</v>
      </c>
      <c r="F48" s="944">
        <v>108.7</v>
      </c>
      <c r="G48" s="575">
        <v>119.8</v>
      </c>
      <c r="H48" s="953">
        <v>119.8</v>
      </c>
      <c r="I48" s="803">
        <v>120.2</v>
      </c>
      <c r="J48" s="94">
        <v>7.1992110453648905</v>
      </c>
      <c r="K48" s="38">
        <v>0</v>
      </c>
      <c r="L48" s="38">
        <v>10.579576816927315</v>
      </c>
      <c r="M48" s="87">
        <v>0.3338898163605961</v>
      </c>
    </row>
    <row r="49" spans="1:13" ht="12.75">
      <c r="A49" s="374"/>
      <c r="B49" s="380" t="s">
        <v>292</v>
      </c>
      <c r="C49" s="566">
        <v>2.76</v>
      </c>
      <c r="D49" s="792">
        <v>100.6</v>
      </c>
      <c r="E49" s="573">
        <v>106.1</v>
      </c>
      <c r="F49" s="942">
        <v>106.1</v>
      </c>
      <c r="G49" s="573">
        <v>113.9</v>
      </c>
      <c r="H49" s="951">
        <v>113.9</v>
      </c>
      <c r="I49" s="801">
        <v>114.1</v>
      </c>
      <c r="J49" s="92">
        <v>5.467196819085501</v>
      </c>
      <c r="K49" s="36">
        <v>0</v>
      </c>
      <c r="L49" s="36">
        <v>7.54005655042414</v>
      </c>
      <c r="M49" s="85">
        <v>0.17559262510972928</v>
      </c>
    </row>
    <row r="50" spans="1:13" ht="12.75">
      <c r="A50" s="374"/>
      <c r="B50" s="114" t="s">
        <v>287</v>
      </c>
      <c r="C50" s="568">
        <v>1.38</v>
      </c>
      <c r="D50" s="794">
        <v>100.3</v>
      </c>
      <c r="E50" s="575">
        <v>107.3</v>
      </c>
      <c r="F50" s="944">
        <v>107.3</v>
      </c>
      <c r="G50" s="575">
        <v>113.7</v>
      </c>
      <c r="H50" s="953">
        <v>113.7</v>
      </c>
      <c r="I50" s="803">
        <v>113.7</v>
      </c>
      <c r="J50" s="94">
        <v>6.9790628115653135</v>
      </c>
      <c r="K50" s="38">
        <v>0</v>
      </c>
      <c r="L50" s="38">
        <v>5.964585274930116</v>
      </c>
      <c r="M50" s="87">
        <v>0</v>
      </c>
    </row>
    <row r="51" spans="1:13" ht="12.75">
      <c r="A51" s="374"/>
      <c r="B51" s="114" t="s">
        <v>289</v>
      </c>
      <c r="C51" s="568">
        <v>1.38</v>
      </c>
      <c r="D51" s="794">
        <v>100.9</v>
      </c>
      <c r="E51" s="575">
        <v>105</v>
      </c>
      <c r="F51" s="944">
        <v>105</v>
      </c>
      <c r="G51" s="575">
        <v>114.1</v>
      </c>
      <c r="H51" s="953">
        <v>114.1</v>
      </c>
      <c r="I51" s="803">
        <v>114.4</v>
      </c>
      <c r="J51" s="94">
        <v>4.063429137760139</v>
      </c>
      <c r="K51" s="38">
        <v>0</v>
      </c>
      <c r="L51" s="38">
        <v>8.952380952380963</v>
      </c>
      <c r="M51" s="87">
        <v>0.26292725679229534</v>
      </c>
    </row>
    <row r="52" spans="1:13" ht="12.75">
      <c r="A52" s="374"/>
      <c r="B52" s="380" t="s">
        <v>293</v>
      </c>
      <c r="C52" s="566">
        <v>2.77</v>
      </c>
      <c r="D52" s="792">
        <v>99</v>
      </c>
      <c r="E52" s="573">
        <v>109.8</v>
      </c>
      <c r="F52" s="942">
        <v>110</v>
      </c>
      <c r="G52" s="573">
        <v>123.5</v>
      </c>
      <c r="H52" s="951">
        <v>123.8</v>
      </c>
      <c r="I52" s="801">
        <v>125.1</v>
      </c>
      <c r="J52" s="92">
        <v>11.111111111111114</v>
      </c>
      <c r="K52" s="36">
        <v>0.1821493624772188</v>
      </c>
      <c r="L52" s="36">
        <v>13.72727272727272</v>
      </c>
      <c r="M52" s="85">
        <v>1.0500807754442576</v>
      </c>
    </row>
    <row r="53" spans="1:13" ht="12.75">
      <c r="A53" s="374"/>
      <c r="B53" s="114" t="s">
        <v>283</v>
      </c>
      <c r="C53" s="568">
        <v>1.38</v>
      </c>
      <c r="D53" s="794">
        <v>98.7</v>
      </c>
      <c r="E53" s="575">
        <v>109.2</v>
      </c>
      <c r="F53" s="944">
        <v>109.4</v>
      </c>
      <c r="G53" s="575">
        <v>120.8</v>
      </c>
      <c r="H53" s="953">
        <v>120.9</v>
      </c>
      <c r="I53" s="803">
        <v>121.2</v>
      </c>
      <c r="J53" s="94">
        <v>10.840932117527856</v>
      </c>
      <c r="K53" s="38">
        <v>0.1831501831501896</v>
      </c>
      <c r="L53" s="38">
        <v>10.786106032906744</v>
      </c>
      <c r="M53" s="87">
        <v>0.24813895781636575</v>
      </c>
    </row>
    <row r="54" spans="1:13" ht="13.5" thickBot="1">
      <c r="A54" s="381"/>
      <c r="B54" s="117" t="s">
        <v>284</v>
      </c>
      <c r="C54" s="571">
        <v>1.39</v>
      </c>
      <c r="D54" s="797">
        <v>99.3</v>
      </c>
      <c r="E54" s="578">
        <v>110.4</v>
      </c>
      <c r="F54" s="947">
        <v>110.6</v>
      </c>
      <c r="G54" s="578">
        <v>126.2</v>
      </c>
      <c r="H54" s="956">
        <v>126.7</v>
      </c>
      <c r="I54" s="806">
        <v>129.1</v>
      </c>
      <c r="J54" s="97">
        <v>11.379657603222554</v>
      </c>
      <c r="K54" s="90">
        <v>0.18115942028984477</v>
      </c>
      <c r="L54" s="90">
        <v>16.726943942133815</v>
      </c>
      <c r="M54" s="91">
        <v>1.8942383583267315</v>
      </c>
    </row>
    <row r="55" ht="12.75">
      <c r="B55" s="382" t="s">
        <v>294</v>
      </c>
    </row>
  </sheetData>
  <sheetProtection/>
  <mergeCells count="13">
    <mergeCell ref="L6:L7"/>
    <mergeCell ref="M6:M7"/>
    <mergeCell ref="E5:F5"/>
    <mergeCell ref="A1:M1"/>
    <mergeCell ref="A2:M2"/>
    <mergeCell ref="A3:M3"/>
    <mergeCell ref="A4:M4"/>
    <mergeCell ref="G5:I5"/>
    <mergeCell ref="A5:A6"/>
    <mergeCell ref="B5:B6"/>
    <mergeCell ref="J5:M5"/>
    <mergeCell ref="J6:J7"/>
    <mergeCell ref="K6:K7"/>
  </mergeCells>
  <printOptions/>
  <pageMargins left="0.4" right="0.36" top="1" bottom="1" header="0.5" footer="0.5"/>
  <pageSetup fitToHeight="1" fitToWidth="1" horizontalDpi="300" verticalDpi="3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2" sqref="A2:F2"/>
    </sheetView>
  </sheetViews>
  <sheetFormatPr defaultColWidth="11.00390625" defaultRowHeight="12.75"/>
  <cols>
    <col min="1" max="1" width="34.28125" style="20" customWidth="1"/>
    <col min="2" max="4" width="9.00390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5.75">
      <c r="A1" s="1553" t="s">
        <v>1189</v>
      </c>
      <c r="B1" s="1553"/>
      <c r="C1" s="1553"/>
      <c r="D1" s="1553"/>
      <c r="E1" s="1553"/>
      <c r="F1" s="1553"/>
    </row>
    <row r="2" spans="1:6" s="388" customFormat="1" ht="20.25" customHeight="1">
      <c r="A2" s="1729" t="s">
        <v>540</v>
      </c>
      <c r="B2" s="1729"/>
      <c r="C2" s="1729"/>
      <c r="D2" s="1729"/>
      <c r="E2" s="1729"/>
      <c r="F2" s="1729"/>
    </row>
    <row r="3" spans="1:20" s="390" customFormat="1" ht="15" customHeight="1">
      <c r="A3" s="1615" t="s">
        <v>297</v>
      </c>
      <c r="B3" s="1615"/>
      <c r="C3" s="1615"/>
      <c r="D3" s="1615"/>
      <c r="E3" s="1615"/>
      <c r="F3" s="1615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</row>
    <row r="4" spans="1:6" s="391" customFormat="1" ht="16.5" customHeight="1">
      <c r="A4" s="1553" t="s">
        <v>844</v>
      </c>
      <c r="B4" s="1553"/>
      <c r="C4" s="1553"/>
      <c r="D4" s="1553"/>
      <c r="E4" s="1553"/>
      <c r="F4" s="1553"/>
    </row>
    <row r="5" spans="1:6" ht="12" customHeight="1" thickBot="1">
      <c r="A5" s="392"/>
      <c r="B5" s="392"/>
      <c r="C5" s="392"/>
      <c r="D5" s="392"/>
      <c r="E5" s="392"/>
      <c r="F5" s="393" t="s">
        <v>29</v>
      </c>
    </row>
    <row r="6" spans="1:6" s="394" customFormat="1" ht="12" customHeight="1">
      <c r="A6" s="591"/>
      <c r="B6" s="1724" t="s">
        <v>7</v>
      </c>
      <c r="C6" s="1725"/>
      <c r="D6" s="1726"/>
      <c r="E6" s="1727"/>
      <c r="F6" s="1728"/>
    </row>
    <row r="7" spans="1:6" s="396" customFormat="1" ht="12" customHeight="1">
      <c r="A7" s="592" t="s">
        <v>298</v>
      </c>
      <c r="B7" s="599" t="s">
        <v>2</v>
      </c>
      <c r="C7" s="395" t="s">
        <v>3</v>
      </c>
      <c r="D7" s="579" t="s">
        <v>546</v>
      </c>
      <c r="E7" s="395" t="s">
        <v>3</v>
      </c>
      <c r="F7" s="579" t="s">
        <v>546</v>
      </c>
    </row>
    <row r="8" spans="1:6" s="21" customFormat="1" ht="14.25" customHeight="1">
      <c r="A8" s="593" t="s">
        <v>299</v>
      </c>
      <c r="B8" s="600">
        <v>48234.3</v>
      </c>
      <c r="C8" s="397">
        <v>53053.4</v>
      </c>
      <c r="D8" s="601">
        <v>67654.2</v>
      </c>
      <c r="E8" s="398">
        <v>9.991022985717663</v>
      </c>
      <c r="F8" s="580">
        <v>27.520950589406112</v>
      </c>
    </row>
    <row r="9" spans="1:6" s="31" customFormat="1" ht="12" customHeight="1">
      <c r="A9" s="594" t="s">
        <v>300</v>
      </c>
      <c r="B9" s="602">
        <v>34500.4</v>
      </c>
      <c r="C9" s="399">
        <v>36899.3</v>
      </c>
      <c r="D9" s="603">
        <v>44584.9</v>
      </c>
      <c r="E9" s="401">
        <v>6.953252715910537</v>
      </c>
      <c r="F9" s="581">
        <v>20.828579403945312</v>
      </c>
    </row>
    <row r="10" spans="1:6" s="31" customFormat="1" ht="12.75" customHeight="1">
      <c r="A10" s="594" t="s">
        <v>301</v>
      </c>
      <c r="B10" s="602">
        <v>6770.1</v>
      </c>
      <c r="C10" s="399">
        <v>8656.9</v>
      </c>
      <c r="D10" s="603">
        <v>12930.6</v>
      </c>
      <c r="E10" s="401">
        <v>27.86960310778275</v>
      </c>
      <c r="F10" s="581">
        <v>49.367556515611824</v>
      </c>
    </row>
    <row r="11" spans="1:6" s="404" customFormat="1" ht="11.25" customHeight="1">
      <c r="A11" s="595" t="s">
        <v>302</v>
      </c>
      <c r="B11" s="604">
        <v>6666.7</v>
      </c>
      <c r="C11" s="402">
        <v>7312.9</v>
      </c>
      <c r="D11" s="605">
        <v>11494.4</v>
      </c>
      <c r="E11" s="403">
        <v>9.692951535242315</v>
      </c>
      <c r="F11" s="582">
        <v>57.17977820016685</v>
      </c>
    </row>
    <row r="12" spans="1:6" s="404" customFormat="1" ht="14.25" customHeight="1">
      <c r="A12" s="595" t="s">
        <v>303</v>
      </c>
      <c r="B12" s="604">
        <v>103.4</v>
      </c>
      <c r="C12" s="402">
        <v>1344</v>
      </c>
      <c r="D12" s="605">
        <v>1436.2</v>
      </c>
      <c r="E12" s="400">
        <v>1199.806576402321</v>
      </c>
      <c r="F12" s="583">
        <v>6.860119047619051</v>
      </c>
    </row>
    <row r="13" spans="1:6" s="404" customFormat="1" ht="14.25" customHeight="1">
      <c r="A13" s="594" t="s">
        <v>304</v>
      </c>
      <c r="B13" s="604">
        <v>4657.1</v>
      </c>
      <c r="C13" s="402">
        <v>5377.8</v>
      </c>
      <c r="D13" s="605">
        <v>7760.1</v>
      </c>
      <c r="E13" s="403">
        <v>15.475295784930523</v>
      </c>
      <c r="F13" s="582">
        <v>44.29878388932278</v>
      </c>
    </row>
    <row r="14" spans="1:6" s="31" customFormat="1" ht="18" customHeight="1">
      <c r="A14" s="596" t="s">
        <v>305</v>
      </c>
      <c r="B14" s="606">
        <v>2306.7</v>
      </c>
      <c r="C14" s="405">
        <v>2119.4</v>
      </c>
      <c r="D14" s="607">
        <v>2378.6</v>
      </c>
      <c r="E14" s="406">
        <v>-8.11982485802227</v>
      </c>
      <c r="F14" s="584">
        <v>12.229876380107555</v>
      </c>
    </row>
    <row r="15" spans="1:6" s="21" customFormat="1" ht="21" customHeight="1">
      <c r="A15" s="593" t="s">
        <v>306</v>
      </c>
      <c r="B15" s="608">
        <v>8236.8</v>
      </c>
      <c r="C15" s="407">
        <v>8283.6</v>
      </c>
      <c r="D15" s="609">
        <v>9370.8</v>
      </c>
      <c r="E15" s="408">
        <v>0.5681818181817704</v>
      </c>
      <c r="F15" s="585">
        <v>13.124728378965685</v>
      </c>
    </row>
    <row r="16" spans="1:6" s="31" customFormat="1" ht="18" customHeight="1">
      <c r="A16" s="594" t="s">
        <v>300</v>
      </c>
      <c r="B16" s="602">
        <v>5957.9</v>
      </c>
      <c r="C16" s="399">
        <v>5503.2</v>
      </c>
      <c r="D16" s="603">
        <v>6344.3</v>
      </c>
      <c r="E16" s="401">
        <v>-7.631883717417239</v>
      </c>
      <c r="F16" s="581">
        <v>15.283834859717999</v>
      </c>
    </row>
    <row r="17" spans="1:6" s="31" customFormat="1" ht="18" customHeight="1">
      <c r="A17" s="594" t="s">
        <v>301</v>
      </c>
      <c r="B17" s="602">
        <v>1860.2</v>
      </c>
      <c r="C17" s="399">
        <v>2474.1</v>
      </c>
      <c r="D17" s="603">
        <v>2647.2</v>
      </c>
      <c r="E17" s="401">
        <v>33.00182776045588</v>
      </c>
      <c r="F17" s="581">
        <v>6.996483569782939</v>
      </c>
    </row>
    <row r="18" spans="1:6" s="31" customFormat="1" ht="12.75" customHeight="1">
      <c r="A18" s="596" t="s">
        <v>304</v>
      </c>
      <c r="B18" s="606">
        <v>418.7000000000007</v>
      </c>
      <c r="C18" s="405">
        <v>306.3</v>
      </c>
      <c r="D18" s="607">
        <v>379.3</v>
      </c>
      <c r="E18" s="406">
        <v>-26.844996417482804</v>
      </c>
      <c r="F18" s="584">
        <v>23.832843617368596</v>
      </c>
    </row>
    <row r="19" spans="1:6" s="21" customFormat="1" ht="18.75" customHeight="1">
      <c r="A19" s="593" t="s">
        <v>307</v>
      </c>
      <c r="B19" s="608">
        <v>39997.5</v>
      </c>
      <c r="C19" s="407">
        <v>44769.8</v>
      </c>
      <c r="D19" s="609">
        <v>58283.4</v>
      </c>
      <c r="E19" s="408">
        <v>11.93149571848241</v>
      </c>
      <c r="F19" s="585">
        <v>30.18463339125927</v>
      </c>
    </row>
    <row r="20" spans="1:6" s="31" customFormat="1" ht="18" customHeight="1">
      <c r="A20" s="594" t="s">
        <v>300</v>
      </c>
      <c r="B20" s="602">
        <v>28542.5</v>
      </c>
      <c r="C20" s="399">
        <v>31396.1</v>
      </c>
      <c r="D20" s="603">
        <v>38240.6</v>
      </c>
      <c r="E20" s="401">
        <v>9.997722694227903</v>
      </c>
      <c r="F20" s="581">
        <v>21.800478403368558</v>
      </c>
    </row>
    <row r="21" spans="1:6" s="31" customFormat="1" ht="18" customHeight="1">
      <c r="A21" s="594" t="s">
        <v>301</v>
      </c>
      <c r="B21" s="602">
        <v>4909.9</v>
      </c>
      <c r="C21" s="399">
        <v>6182.8</v>
      </c>
      <c r="D21" s="603">
        <v>10283.4</v>
      </c>
      <c r="E21" s="401">
        <v>25.92517159208944</v>
      </c>
      <c r="F21" s="581">
        <v>66.32270168855538</v>
      </c>
    </row>
    <row r="22" spans="1:6" s="31" customFormat="1" ht="18" customHeight="1">
      <c r="A22" s="594" t="s">
        <v>304</v>
      </c>
      <c r="B22" s="602">
        <v>4238.4</v>
      </c>
      <c r="C22" s="399">
        <v>5071.5</v>
      </c>
      <c r="D22" s="603">
        <v>7380.8</v>
      </c>
      <c r="E22" s="401">
        <v>19.656002265005682</v>
      </c>
      <c r="F22" s="581">
        <v>45.534851621808144</v>
      </c>
    </row>
    <row r="23" spans="1:6" s="31" customFormat="1" ht="18" customHeight="1">
      <c r="A23" s="596" t="s">
        <v>574</v>
      </c>
      <c r="B23" s="606">
        <v>2306.7</v>
      </c>
      <c r="C23" s="405">
        <v>2119.4</v>
      </c>
      <c r="D23" s="607">
        <v>2378.6</v>
      </c>
      <c r="E23" s="406">
        <v>-8.11982485802227</v>
      </c>
      <c r="F23" s="584">
        <v>12.229876380107555</v>
      </c>
    </row>
    <row r="24" spans="1:6" s="21" customFormat="1" ht="20.25" customHeight="1">
      <c r="A24" s="593" t="s">
        <v>541</v>
      </c>
      <c r="B24" s="608">
        <v>40680.9</v>
      </c>
      <c r="C24" s="407">
        <v>48715.5</v>
      </c>
      <c r="D24" s="609">
        <v>55019.4</v>
      </c>
      <c r="E24" s="408">
        <v>19.750300509575723</v>
      </c>
      <c r="F24" s="585">
        <v>12.940234627582626</v>
      </c>
    </row>
    <row r="25" spans="1:6" s="31" customFormat="1" ht="12.75" customHeight="1">
      <c r="A25" s="594" t="s">
        <v>308</v>
      </c>
      <c r="B25" s="602">
        <v>31584.9</v>
      </c>
      <c r="C25" s="399">
        <v>37800.8</v>
      </c>
      <c r="D25" s="603">
        <v>47389.5</v>
      </c>
      <c r="E25" s="401">
        <v>19.679973658298763</v>
      </c>
      <c r="F25" s="581">
        <v>25.366394362024067</v>
      </c>
    </row>
    <row r="26" spans="1:6" s="31" customFormat="1" ht="15.75" customHeight="1">
      <c r="A26" s="594" t="s">
        <v>309</v>
      </c>
      <c r="B26" s="602">
        <v>5056.2</v>
      </c>
      <c r="C26" s="399">
        <v>7925</v>
      </c>
      <c r="D26" s="603">
        <v>5222.2</v>
      </c>
      <c r="E26" s="401">
        <v>56.738261935841166</v>
      </c>
      <c r="F26" s="581">
        <v>-34.104731861198744</v>
      </c>
    </row>
    <row r="27" spans="1:6" s="31" customFormat="1" ht="15" customHeight="1">
      <c r="A27" s="594" t="s">
        <v>310</v>
      </c>
      <c r="B27" s="602">
        <v>1297.8</v>
      </c>
      <c r="C27" s="399">
        <v>1736.7</v>
      </c>
      <c r="D27" s="603">
        <v>1426.8</v>
      </c>
      <c r="E27" s="401">
        <v>33.818770226537225</v>
      </c>
      <c r="F27" s="581">
        <v>-17.844187251684232</v>
      </c>
    </row>
    <row r="28" spans="1:6" s="31" customFormat="1" ht="14.25" customHeight="1">
      <c r="A28" s="594" t="s">
        <v>311</v>
      </c>
      <c r="B28" s="602">
        <v>-570.5</v>
      </c>
      <c r="C28" s="399">
        <v>-26.9</v>
      </c>
      <c r="D28" s="603">
        <v>-14.6</v>
      </c>
      <c r="E28" s="401">
        <v>-95.28483786152498</v>
      </c>
      <c r="F28" s="581">
        <v>-45.72490706319702</v>
      </c>
    </row>
    <row r="29" spans="1:6" s="31" customFormat="1" ht="14.25" customHeight="1">
      <c r="A29" s="594" t="s">
        <v>312</v>
      </c>
      <c r="B29" s="602">
        <v>133.3</v>
      </c>
      <c r="C29" s="399">
        <v>-11.8</v>
      </c>
      <c r="D29" s="603">
        <v>70.2</v>
      </c>
      <c r="E29" s="401">
        <v>-108.85221305326331</v>
      </c>
      <c r="F29" s="581">
        <v>-694.9152542372881</v>
      </c>
    </row>
    <row r="30" spans="1:6" s="31" customFormat="1" ht="17.25" customHeight="1">
      <c r="A30" s="596" t="s">
        <v>542</v>
      </c>
      <c r="B30" s="610">
        <v>3179.2</v>
      </c>
      <c r="C30" s="405">
        <v>1291.7</v>
      </c>
      <c r="D30" s="607">
        <v>925.3</v>
      </c>
      <c r="E30" s="409">
        <v>-59.37028183190739</v>
      </c>
      <c r="F30" s="584">
        <v>-28.365719594333058</v>
      </c>
    </row>
    <row r="31" spans="1:6" s="21" customFormat="1" ht="15.75" customHeight="1">
      <c r="A31" s="597" t="s">
        <v>313</v>
      </c>
      <c r="B31" s="611">
        <v>683.4000000000015</v>
      </c>
      <c r="C31" s="410">
        <v>3945.69999999999</v>
      </c>
      <c r="D31" s="612">
        <v>-3264</v>
      </c>
      <c r="E31" s="411">
        <v>477.36318407959925</v>
      </c>
      <c r="F31" s="586">
        <v>-182.72296423955214</v>
      </c>
    </row>
    <row r="32" spans="1:6" s="21" customFormat="1" ht="21" customHeight="1">
      <c r="A32" s="593" t="s">
        <v>314</v>
      </c>
      <c r="B32" s="613">
        <v>-683.4</v>
      </c>
      <c r="C32" s="412">
        <v>-3945.7</v>
      </c>
      <c r="D32" s="614">
        <v>3264</v>
      </c>
      <c r="E32" s="413">
        <v>477.3631840796023</v>
      </c>
      <c r="F32" s="587">
        <v>-182.7229642395519</v>
      </c>
    </row>
    <row r="33" spans="1:6" s="31" customFormat="1" ht="14.25" customHeight="1">
      <c r="A33" s="594" t="s">
        <v>315</v>
      </c>
      <c r="B33" s="602">
        <v>-2793.1</v>
      </c>
      <c r="C33" s="399">
        <v>-5844</v>
      </c>
      <c r="D33" s="603">
        <v>902.3</v>
      </c>
      <c r="E33" s="401">
        <v>109.22988793813332</v>
      </c>
      <c r="F33" s="581">
        <v>-115.4397672826831</v>
      </c>
    </row>
    <row r="34" spans="1:6" s="31" customFormat="1" ht="14.25" customHeight="1">
      <c r="A34" s="594" t="s">
        <v>316</v>
      </c>
      <c r="B34" s="602">
        <v>3135</v>
      </c>
      <c r="C34" s="399">
        <v>3680</v>
      </c>
      <c r="D34" s="603">
        <v>8200</v>
      </c>
      <c r="E34" s="401">
        <v>17.38437001594896</v>
      </c>
      <c r="F34" s="581">
        <v>122.82608695652175</v>
      </c>
    </row>
    <row r="35" spans="1:6" s="404" customFormat="1" ht="14.25" customHeight="1">
      <c r="A35" s="595" t="s">
        <v>317</v>
      </c>
      <c r="B35" s="604">
        <v>3135</v>
      </c>
      <c r="C35" s="402">
        <v>2480</v>
      </c>
      <c r="D35" s="605">
        <v>5000</v>
      </c>
      <c r="E35" s="400">
        <v>-20.89314194577352</v>
      </c>
      <c r="F35" s="583">
        <v>101.61290322580643</v>
      </c>
    </row>
    <row r="36" spans="1:6" s="404" customFormat="1" ht="14.25" customHeight="1">
      <c r="A36" s="595" t="s">
        <v>318</v>
      </c>
      <c r="B36" s="604">
        <v>0</v>
      </c>
      <c r="C36" s="402">
        <v>1200</v>
      </c>
      <c r="D36" s="605">
        <v>2400</v>
      </c>
      <c r="E36" s="401" t="s">
        <v>849</v>
      </c>
      <c r="F36" s="583">
        <v>100</v>
      </c>
    </row>
    <row r="37" spans="1:6" s="404" customFormat="1" ht="15.75" customHeight="1">
      <c r="A37" s="595" t="s">
        <v>319</v>
      </c>
      <c r="B37" s="604">
        <v>0</v>
      </c>
      <c r="C37" s="402">
        <v>0</v>
      </c>
      <c r="D37" s="605">
        <v>0</v>
      </c>
      <c r="E37" s="401" t="s">
        <v>849</v>
      </c>
      <c r="F37" s="581" t="s">
        <v>849</v>
      </c>
    </row>
    <row r="38" spans="1:6" s="404" customFormat="1" ht="16.5" customHeight="1">
      <c r="A38" s="595" t="s">
        <v>320</v>
      </c>
      <c r="B38" s="604">
        <v>0</v>
      </c>
      <c r="C38" s="402">
        <v>0</v>
      </c>
      <c r="D38" s="605">
        <v>800</v>
      </c>
      <c r="E38" s="401" t="s">
        <v>849</v>
      </c>
      <c r="F38" s="581" t="s">
        <v>849</v>
      </c>
    </row>
    <row r="39" spans="1:6" s="404" customFormat="1" ht="15" customHeight="1">
      <c r="A39" s="595" t="s">
        <v>543</v>
      </c>
      <c r="B39" s="602">
        <v>-5830.9</v>
      </c>
      <c r="C39" s="414">
        <v>-9525.9</v>
      </c>
      <c r="D39" s="615">
        <v>-7073.4</v>
      </c>
      <c r="E39" s="400">
        <v>63.36929119003926</v>
      </c>
      <c r="F39" s="583">
        <v>-25.745598841054388</v>
      </c>
    </row>
    <row r="40" spans="1:6" s="404" customFormat="1" ht="18" customHeight="1">
      <c r="A40" s="595" t="s">
        <v>321</v>
      </c>
      <c r="B40" s="604">
        <v>-97.2</v>
      </c>
      <c r="C40" s="402">
        <v>1.9</v>
      </c>
      <c r="D40" s="605">
        <v>-224.3</v>
      </c>
      <c r="E40" s="403">
        <v>-101.95473251028807</v>
      </c>
      <c r="F40" s="582">
        <v>-11905.263157894738</v>
      </c>
    </row>
    <row r="41" spans="1:6" s="31" customFormat="1" ht="16.5" customHeight="1" thickBot="1">
      <c r="A41" s="598" t="s">
        <v>322</v>
      </c>
      <c r="B41" s="616">
        <v>2109.7</v>
      </c>
      <c r="C41" s="588">
        <v>1898.3</v>
      </c>
      <c r="D41" s="617">
        <v>2361.7</v>
      </c>
      <c r="E41" s="589">
        <v>-10.020382044840488</v>
      </c>
      <c r="F41" s="590">
        <v>24.41131538745192</v>
      </c>
    </row>
    <row r="42" spans="1:6" ht="15.75" customHeight="1">
      <c r="A42" s="415"/>
      <c r="B42" s="417"/>
      <c r="C42" s="417"/>
      <c r="D42" s="417"/>
      <c r="E42" s="418"/>
      <c r="F42" s="419"/>
    </row>
    <row r="43" spans="1:6" ht="13.5" customHeight="1">
      <c r="A43" s="420" t="s">
        <v>323</v>
      </c>
      <c r="B43" s="392"/>
      <c r="C43" s="392"/>
      <c r="D43" s="392"/>
      <c r="E43" s="392"/>
      <c r="F43" s="392"/>
    </row>
    <row r="44" spans="1:6" ht="13.5" customHeight="1">
      <c r="A44" s="420" t="s">
        <v>544</v>
      </c>
      <c r="B44" s="392"/>
      <c r="C44" s="392"/>
      <c r="D44" s="392"/>
      <c r="E44" s="392"/>
      <c r="F44" s="392"/>
    </row>
    <row r="45" spans="1:6" ht="15.75" customHeight="1">
      <c r="A45" s="420" t="s">
        <v>324</v>
      </c>
      <c r="B45" s="392"/>
      <c r="C45" s="392"/>
      <c r="D45" s="392"/>
      <c r="E45" s="392"/>
      <c r="F45" s="392"/>
    </row>
    <row r="46" spans="1:6" ht="15.75" customHeight="1">
      <c r="A46" s="420" t="s">
        <v>584</v>
      </c>
      <c r="B46" s="392"/>
      <c r="C46" s="392"/>
      <c r="D46" s="392"/>
      <c r="E46" s="392"/>
      <c r="F46" s="392"/>
    </row>
    <row r="47" spans="1:8" ht="15" customHeight="1">
      <c r="A47" s="421" t="s">
        <v>545</v>
      </c>
      <c r="B47" s="392"/>
      <c r="C47" s="392"/>
      <c r="D47" s="392"/>
      <c r="E47" s="392"/>
      <c r="F47" s="392"/>
      <c r="G47" s="41"/>
      <c r="H47" s="41"/>
    </row>
    <row r="48" spans="1:6" ht="15.75" customHeight="1">
      <c r="A48" s="392"/>
      <c r="B48" s="392"/>
      <c r="C48" s="392"/>
      <c r="D48" s="392"/>
      <c r="E48" s="392"/>
      <c r="F48" s="392"/>
    </row>
    <row r="49" spans="1:6" ht="12.75">
      <c r="A49" s="392"/>
      <c r="B49" s="392"/>
      <c r="C49" s="392"/>
      <c r="D49" s="392"/>
      <c r="E49" s="392"/>
      <c r="F49" s="392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00390625" style="298" customWidth="1"/>
    <col min="2" max="2" width="23.7109375" style="298" customWidth="1"/>
    <col min="3" max="4" width="10.28125" style="298" customWidth="1"/>
    <col min="5" max="6" width="10.57421875" style="298" customWidth="1"/>
    <col min="7" max="7" width="8.28125" style="298" customWidth="1"/>
    <col min="8" max="8" width="8.140625" style="298" customWidth="1"/>
    <col min="9" max="16384" width="9.140625" style="298" customWidth="1"/>
  </cols>
  <sheetData>
    <row r="1" ht="15.75">
      <c r="D1" s="422" t="s">
        <v>1190</v>
      </c>
    </row>
    <row r="2" spans="1:8" ht="15.75">
      <c r="A2" s="1615" t="s">
        <v>547</v>
      </c>
      <c r="B2" s="1615"/>
      <c r="C2" s="1615"/>
      <c r="D2" s="1615"/>
      <c r="E2" s="1615"/>
      <c r="F2" s="1615"/>
      <c r="G2" s="1615"/>
      <c r="H2" s="1615"/>
    </row>
    <row r="3" spans="1:8" ht="15.75">
      <c r="A3" s="153"/>
      <c r="B3" s="153"/>
      <c r="C3" s="18"/>
      <c r="D3" s="18"/>
      <c r="E3" s="153"/>
      <c r="F3" s="153"/>
      <c r="G3" s="18"/>
      <c r="H3" s="18"/>
    </row>
    <row r="4" spans="1:8" ht="12.75" thickBot="1">
      <c r="A4" s="423"/>
      <c r="G4" s="424"/>
      <c r="H4" s="424" t="s">
        <v>29</v>
      </c>
    </row>
    <row r="5" spans="1:8" ht="14.25" customHeight="1">
      <c r="A5" s="1732" t="s">
        <v>326</v>
      </c>
      <c r="B5" s="1735" t="s">
        <v>327</v>
      </c>
      <c r="C5" s="1047"/>
      <c r="D5" s="1044"/>
      <c r="E5" s="1049"/>
      <c r="F5" s="1046"/>
      <c r="G5" s="1738" t="s">
        <v>548</v>
      </c>
      <c r="H5" s="1739"/>
    </row>
    <row r="6" spans="1:8" ht="12.75" customHeight="1">
      <c r="A6" s="1733"/>
      <c r="B6" s="1736"/>
      <c r="C6" s="1048">
        <v>2006</v>
      </c>
      <c r="D6" s="1045">
        <v>2007</v>
      </c>
      <c r="E6" s="303">
        <v>2007</v>
      </c>
      <c r="F6" s="1043">
        <v>2008</v>
      </c>
      <c r="G6" s="1730" t="s">
        <v>846</v>
      </c>
      <c r="H6" s="1731"/>
    </row>
    <row r="7" spans="1:8" ht="13.5" customHeight="1">
      <c r="A7" s="1734"/>
      <c r="B7" s="1737"/>
      <c r="C7" s="638" t="s">
        <v>266</v>
      </c>
      <c r="D7" s="425" t="s">
        <v>845</v>
      </c>
      <c r="E7" s="425" t="s">
        <v>266</v>
      </c>
      <c r="F7" s="658" t="s">
        <v>845</v>
      </c>
      <c r="G7" s="648" t="s">
        <v>3</v>
      </c>
      <c r="H7" s="506" t="s">
        <v>471</v>
      </c>
    </row>
    <row r="8" spans="1:8" ht="13.5" customHeight="1">
      <c r="A8" s="618">
        <v>1</v>
      </c>
      <c r="B8" s="634" t="s">
        <v>328</v>
      </c>
      <c r="C8" s="639">
        <v>62970.282</v>
      </c>
      <c r="D8" s="426">
        <v>65450.3</v>
      </c>
      <c r="E8" s="426">
        <v>74445.344</v>
      </c>
      <c r="F8" s="659">
        <v>79443.026</v>
      </c>
      <c r="G8" s="649">
        <f aca="true" t="shared" si="0" ref="G8:G39">D8-C8</f>
        <v>2480.0180000000037</v>
      </c>
      <c r="H8" s="619">
        <f aca="true" t="shared" si="1" ref="H8:H39">F8-E8</f>
        <v>4997.682000000001</v>
      </c>
    </row>
    <row r="9" spans="1:8" ht="13.5" customHeight="1">
      <c r="A9" s="620"/>
      <c r="B9" s="635" t="s">
        <v>329</v>
      </c>
      <c r="C9" s="640">
        <v>60855.106999999996</v>
      </c>
      <c r="D9" s="427">
        <v>62855.1</v>
      </c>
      <c r="E9" s="427">
        <v>72380.344</v>
      </c>
      <c r="F9" s="660">
        <v>77633.026</v>
      </c>
      <c r="G9" s="650">
        <f t="shared" si="0"/>
        <v>1999.9930000000022</v>
      </c>
      <c r="H9" s="621">
        <f t="shared" si="1"/>
        <v>5252.682000000001</v>
      </c>
    </row>
    <row r="10" spans="1:8" ht="13.5" customHeight="1">
      <c r="A10" s="622"/>
      <c r="B10" s="636" t="s">
        <v>330</v>
      </c>
      <c r="C10" s="641">
        <v>9209.282</v>
      </c>
      <c r="D10" s="428">
        <v>13759.3</v>
      </c>
      <c r="E10" s="428">
        <v>13768.844</v>
      </c>
      <c r="F10" s="661">
        <v>20686.526</v>
      </c>
      <c r="G10" s="651">
        <f t="shared" si="0"/>
        <v>4550.018</v>
      </c>
      <c r="H10" s="623">
        <f t="shared" si="1"/>
        <v>6917.6820000000025</v>
      </c>
    </row>
    <row r="11" spans="1:8" ht="13.5" customHeight="1">
      <c r="A11" s="622"/>
      <c r="B11" s="636" t="s">
        <v>331</v>
      </c>
      <c r="C11" s="641">
        <v>51645.825</v>
      </c>
      <c r="D11" s="428">
        <v>49095.8</v>
      </c>
      <c r="E11" s="428">
        <v>58611.5</v>
      </c>
      <c r="F11" s="661">
        <v>56946.5</v>
      </c>
      <c r="G11" s="651">
        <f t="shared" si="0"/>
        <v>-2550.024999999994</v>
      </c>
      <c r="H11" s="623">
        <f t="shared" si="1"/>
        <v>-1665</v>
      </c>
    </row>
    <row r="12" spans="1:8" ht="13.5" customHeight="1">
      <c r="A12" s="620"/>
      <c r="B12" s="635" t="s">
        <v>332</v>
      </c>
      <c r="C12" s="641">
        <v>2115.175</v>
      </c>
      <c r="D12" s="428">
        <v>2595.2</v>
      </c>
      <c r="E12" s="428">
        <v>2065</v>
      </c>
      <c r="F12" s="661">
        <v>1810</v>
      </c>
      <c r="G12" s="651">
        <f t="shared" si="0"/>
        <v>480.02499999999964</v>
      </c>
      <c r="H12" s="623">
        <f t="shared" si="1"/>
        <v>-255</v>
      </c>
    </row>
    <row r="13" spans="1:8" ht="13.5" customHeight="1" hidden="1">
      <c r="A13" s="622"/>
      <c r="B13" s="636" t="s">
        <v>333</v>
      </c>
      <c r="C13" s="641">
        <v>400</v>
      </c>
      <c r="D13" s="428">
        <v>0</v>
      </c>
      <c r="E13" s="428">
        <v>0</v>
      </c>
      <c r="F13" s="661"/>
      <c r="G13" s="651">
        <f t="shared" si="0"/>
        <v>-400</v>
      </c>
      <c r="H13" s="623">
        <f t="shared" si="1"/>
        <v>0</v>
      </c>
    </row>
    <row r="14" spans="1:8" ht="13.5" customHeight="1">
      <c r="A14" s="618">
        <v>2</v>
      </c>
      <c r="B14" s="634" t="s">
        <v>334</v>
      </c>
      <c r="C14" s="639">
        <v>17959.214</v>
      </c>
      <c r="D14" s="426">
        <v>18077.121</v>
      </c>
      <c r="E14" s="426">
        <v>19177.121</v>
      </c>
      <c r="F14" s="662">
        <v>18065.433</v>
      </c>
      <c r="G14" s="649">
        <f t="shared" si="0"/>
        <v>117.90699999999924</v>
      </c>
      <c r="H14" s="619">
        <f t="shared" si="1"/>
        <v>-1111.6879999999983</v>
      </c>
    </row>
    <row r="15" spans="1:8" ht="13.5" customHeight="1">
      <c r="A15" s="620"/>
      <c r="B15" s="635" t="s">
        <v>329</v>
      </c>
      <c r="C15" s="640">
        <v>7789.646000000001</v>
      </c>
      <c r="D15" s="427">
        <v>8100.6</v>
      </c>
      <c r="E15" s="427">
        <v>7798.9220000000005</v>
      </c>
      <c r="F15" s="660">
        <v>5521.1</v>
      </c>
      <c r="G15" s="650">
        <f t="shared" si="0"/>
        <v>310.9539999999997</v>
      </c>
      <c r="H15" s="621">
        <f t="shared" si="1"/>
        <v>-2277.822</v>
      </c>
    </row>
    <row r="16" spans="1:8" ht="13.5" customHeight="1">
      <c r="A16" s="622"/>
      <c r="B16" s="636" t="s">
        <v>335</v>
      </c>
      <c r="C16" s="641">
        <v>1518.622</v>
      </c>
      <c r="D16" s="428">
        <v>1509.6</v>
      </c>
      <c r="E16" s="428">
        <v>1518.622</v>
      </c>
      <c r="F16" s="661">
        <v>0</v>
      </c>
      <c r="G16" s="651">
        <f t="shared" si="0"/>
        <v>-9.022000000000162</v>
      </c>
      <c r="H16" s="623">
        <f t="shared" si="1"/>
        <v>-1518.622</v>
      </c>
    </row>
    <row r="17" spans="1:8" ht="13.5" customHeight="1">
      <c r="A17" s="622"/>
      <c r="B17" s="636" t="s">
        <v>331</v>
      </c>
      <c r="C17" s="641">
        <v>6271.024</v>
      </c>
      <c r="D17" s="428">
        <v>6591</v>
      </c>
      <c r="E17" s="428">
        <v>6280.3</v>
      </c>
      <c r="F17" s="661">
        <v>5521.1</v>
      </c>
      <c r="G17" s="651">
        <f t="shared" si="0"/>
        <v>319.97599999999966</v>
      </c>
      <c r="H17" s="623">
        <f t="shared" si="1"/>
        <v>-759.1999999999998</v>
      </c>
    </row>
    <row r="18" spans="1:8" ht="13.5" customHeight="1">
      <c r="A18" s="620"/>
      <c r="B18" s="635" t="s">
        <v>336</v>
      </c>
      <c r="C18" s="641">
        <v>10169.568</v>
      </c>
      <c r="D18" s="428">
        <v>9976.520999999999</v>
      </c>
      <c r="E18" s="428">
        <v>11378.199</v>
      </c>
      <c r="F18" s="661">
        <v>12544.333</v>
      </c>
      <c r="G18" s="651">
        <f t="shared" si="0"/>
        <v>-193.04700000000048</v>
      </c>
      <c r="H18" s="623">
        <f t="shared" si="1"/>
        <v>1166.134</v>
      </c>
    </row>
    <row r="19" spans="1:8" ht="13.5" customHeight="1">
      <c r="A19" s="618">
        <v>3</v>
      </c>
      <c r="B19" s="634" t="s">
        <v>337</v>
      </c>
      <c r="C19" s="639">
        <v>3876.759</v>
      </c>
      <c r="D19" s="426">
        <v>3876.759</v>
      </c>
      <c r="E19" s="426">
        <v>1516.915</v>
      </c>
      <c r="F19" s="662">
        <v>1516.915</v>
      </c>
      <c r="G19" s="649">
        <f t="shared" si="0"/>
        <v>0</v>
      </c>
      <c r="H19" s="619">
        <f t="shared" si="1"/>
        <v>0</v>
      </c>
    </row>
    <row r="20" spans="1:8" ht="13.5" customHeight="1">
      <c r="A20" s="620"/>
      <c r="B20" s="635" t="s">
        <v>329</v>
      </c>
      <c r="C20" s="642">
        <v>254.384</v>
      </c>
      <c r="D20" s="429">
        <v>254.384</v>
      </c>
      <c r="E20" s="429">
        <v>279.501</v>
      </c>
      <c r="F20" s="663">
        <v>301.056</v>
      </c>
      <c r="G20" s="652">
        <f t="shared" si="0"/>
        <v>0</v>
      </c>
      <c r="H20" s="624">
        <f t="shared" si="1"/>
        <v>21.555000000000007</v>
      </c>
    </row>
    <row r="21" spans="1:8" ht="13.5" customHeight="1">
      <c r="A21" s="622"/>
      <c r="B21" s="636" t="s">
        <v>330</v>
      </c>
      <c r="C21" s="641">
        <v>254.384</v>
      </c>
      <c r="D21" s="428">
        <v>254.384</v>
      </c>
      <c r="E21" s="428">
        <v>279.501</v>
      </c>
      <c r="F21" s="661">
        <v>301.056</v>
      </c>
      <c r="G21" s="651">
        <f t="shared" si="0"/>
        <v>0</v>
      </c>
      <c r="H21" s="623">
        <f t="shared" si="1"/>
        <v>21.555000000000007</v>
      </c>
    </row>
    <row r="22" spans="1:8" ht="13.5" customHeight="1">
      <c r="A22" s="622"/>
      <c r="B22" s="636" t="s">
        <v>331</v>
      </c>
      <c r="C22" s="641">
        <v>0</v>
      </c>
      <c r="D22" s="428">
        <v>0</v>
      </c>
      <c r="E22" s="428">
        <v>0</v>
      </c>
      <c r="F22" s="661">
        <v>0</v>
      </c>
      <c r="G22" s="651">
        <f t="shared" si="0"/>
        <v>0</v>
      </c>
      <c r="H22" s="623">
        <f t="shared" si="1"/>
        <v>0</v>
      </c>
    </row>
    <row r="23" spans="1:8" ht="13.5" customHeight="1">
      <c r="A23" s="620"/>
      <c r="B23" s="635" t="s">
        <v>336</v>
      </c>
      <c r="C23" s="641">
        <v>3622.375</v>
      </c>
      <c r="D23" s="428">
        <v>3622.375</v>
      </c>
      <c r="E23" s="428">
        <v>1237.414</v>
      </c>
      <c r="F23" s="661">
        <v>1215.859</v>
      </c>
      <c r="G23" s="651">
        <f t="shared" si="0"/>
        <v>0</v>
      </c>
      <c r="H23" s="623">
        <f t="shared" si="1"/>
        <v>-21.555000000000064</v>
      </c>
    </row>
    <row r="24" spans="1:8" ht="13.5" customHeight="1">
      <c r="A24" s="618">
        <v>4</v>
      </c>
      <c r="B24" s="634" t="s">
        <v>338</v>
      </c>
      <c r="C24" s="643">
        <v>1678.879</v>
      </c>
      <c r="D24" s="430">
        <v>1261</v>
      </c>
      <c r="E24" s="430">
        <v>1390.996</v>
      </c>
      <c r="F24" s="664">
        <v>1887.958</v>
      </c>
      <c r="G24" s="653">
        <f t="shared" si="0"/>
        <v>-417.8789999999999</v>
      </c>
      <c r="H24" s="625">
        <f t="shared" si="1"/>
        <v>496.962</v>
      </c>
    </row>
    <row r="25" spans="1:8" ht="13.5" customHeight="1">
      <c r="A25" s="620"/>
      <c r="B25" s="635" t="s">
        <v>329</v>
      </c>
      <c r="C25" s="642">
        <v>55.322</v>
      </c>
      <c r="D25" s="429">
        <v>52.4</v>
      </c>
      <c r="E25" s="429">
        <v>62.695</v>
      </c>
      <c r="F25" s="663">
        <v>88.055</v>
      </c>
      <c r="G25" s="652">
        <f t="shared" si="0"/>
        <v>-2.922000000000004</v>
      </c>
      <c r="H25" s="624">
        <f t="shared" si="1"/>
        <v>25.360000000000007</v>
      </c>
    </row>
    <row r="26" spans="1:8" ht="13.5" customHeight="1">
      <c r="A26" s="622"/>
      <c r="B26" s="636" t="s">
        <v>330</v>
      </c>
      <c r="C26" s="641">
        <v>55.322</v>
      </c>
      <c r="D26" s="428">
        <v>52.4</v>
      </c>
      <c r="E26" s="428">
        <v>62.695</v>
      </c>
      <c r="F26" s="661">
        <v>88.055</v>
      </c>
      <c r="G26" s="651">
        <f t="shared" si="0"/>
        <v>-2.922000000000004</v>
      </c>
      <c r="H26" s="623">
        <f t="shared" si="1"/>
        <v>25.360000000000007</v>
      </c>
    </row>
    <row r="27" spans="1:8" ht="13.5" customHeight="1">
      <c r="A27" s="620"/>
      <c r="B27" s="635" t="s">
        <v>336</v>
      </c>
      <c r="C27" s="641">
        <v>1623.557</v>
      </c>
      <c r="D27" s="428">
        <v>1208.6</v>
      </c>
      <c r="E27" s="428">
        <v>1328.3010000000002</v>
      </c>
      <c r="F27" s="661">
        <v>1799.903</v>
      </c>
      <c r="G27" s="651">
        <f t="shared" si="0"/>
        <v>-414.9570000000001</v>
      </c>
      <c r="H27" s="623">
        <f t="shared" si="1"/>
        <v>471.60199999999986</v>
      </c>
    </row>
    <row r="28" spans="1:8" ht="13.5" customHeight="1">
      <c r="A28" s="618">
        <v>5</v>
      </c>
      <c r="B28" s="634" t="s">
        <v>339</v>
      </c>
      <c r="C28" s="643">
        <v>3469.774</v>
      </c>
      <c r="D28" s="430">
        <v>3470.32</v>
      </c>
      <c r="E28" s="430">
        <v>2773.491</v>
      </c>
      <c r="F28" s="664">
        <v>2773.491</v>
      </c>
      <c r="G28" s="653">
        <f t="shared" si="0"/>
        <v>0.5460000000002765</v>
      </c>
      <c r="H28" s="625">
        <f t="shared" si="1"/>
        <v>0</v>
      </c>
    </row>
    <row r="29" spans="1:8" ht="13.5" customHeight="1">
      <c r="A29" s="620"/>
      <c r="B29" s="635" t="s">
        <v>329</v>
      </c>
      <c r="C29" s="642">
        <v>944.6</v>
      </c>
      <c r="D29" s="429">
        <v>944.6</v>
      </c>
      <c r="E29" s="429">
        <v>944.6</v>
      </c>
      <c r="F29" s="663">
        <v>944.6</v>
      </c>
      <c r="G29" s="652">
        <f t="shared" si="0"/>
        <v>0</v>
      </c>
      <c r="H29" s="624">
        <f t="shared" si="1"/>
        <v>0</v>
      </c>
    </row>
    <row r="30" spans="1:8" ht="13.5" customHeight="1">
      <c r="A30" s="622"/>
      <c r="B30" s="636" t="s">
        <v>340</v>
      </c>
      <c r="C30" s="641">
        <v>944.6</v>
      </c>
      <c r="D30" s="428">
        <v>944.6</v>
      </c>
      <c r="E30" s="428">
        <v>944.6</v>
      </c>
      <c r="F30" s="661">
        <v>944.6</v>
      </c>
      <c r="G30" s="651">
        <f t="shared" si="0"/>
        <v>0</v>
      </c>
      <c r="H30" s="623">
        <f t="shared" si="1"/>
        <v>0</v>
      </c>
    </row>
    <row r="31" spans="1:8" ht="13.5" customHeight="1">
      <c r="A31" s="620"/>
      <c r="B31" s="635" t="s">
        <v>341</v>
      </c>
      <c r="C31" s="641">
        <v>2525.174</v>
      </c>
      <c r="D31" s="428">
        <v>2525.72</v>
      </c>
      <c r="E31" s="428">
        <v>1828.891</v>
      </c>
      <c r="F31" s="661">
        <v>1828.891</v>
      </c>
      <c r="G31" s="651">
        <f t="shared" si="0"/>
        <v>0.5459999999998217</v>
      </c>
      <c r="H31" s="623">
        <f t="shared" si="1"/>
        <v>0</v>
      </c>
    </row>
    <row r="32" spans="1:8" ht="13.5" customHeight="1">
      <c r="A32" s="620"/>
      <c r="B32" s="635" t="s">
        <v>342</v>
      </c>
      <c r="C32" s="641">
        <v>1051.8</v>
      </c>
      <c r="D32" s="428">
        <v>1051.676</v>
      </c>
      <c r="E32" s="428">
        <v>355.393</v>
      </c>
      <c r="F32" s="661">
        <v>355.393</v>
      </c>
      <c r="G32" s="651">
        <f t="shared" si="0"/>
        <v>-0.12400000000002365</v>
      </c>
      <c r="H32" s="623">
        <f t="shared" si="1"/>
        <v>0</v>
      </c>
    </row>
    <row r="33" spans="1:8" ht="13.5" customHeight="1">
      <c r="A33" s="618">
        <v>6</v>
      </c>
      <c r="B33" s="634" t="s">
        <v>343</v>
      </c>
      <c r="C33" s="644">
        <v>1071</v>
      </c>
      <c r="D33" s="431">
        <v>-8454.9</v>
      </c>
      <c r="E33" s="431">
        <v>-3122.5</v>
      </c>
      <c r="F33" s="665">
        <v>-10195.9</v>
      </c>
      <c r="G33" s="654">
        <f t="shared" si="0"/>
        <v>-9525.9</v>
      </c>
      <c r="H33" s="626">
        <f t="shared" si="1"/>
        <v>-7073.4</v>
      </c>
    </row>
    <row r="34" spans="1:8" ht="13.5" customHeight="1">
      <c r="A34" s="618"/>
      <c r="B34" s="635" t="s">
        <v>213</v>
      </c>
      <c r="C34" s="641">
        <v>1071</v>
      </c>
      <c r="D34" s="428">
        <v>-8454.9</v>
      </c>
      <c r="E34" s="428">
        <v>-3122.5</v>
      </c>
      <c r="F34" s="661">
        <v>-10195.9</v>
      </c>
      <c r="G34" s="651">
        <f t="shared" si="0"/>
        <v>-9525.9</v>
      </c>
      <c r="H34" s="623">
        <f t="shared" si="1"/>
        <v>-7073.4</v>
      </c>
    </row>
    <row r="35" spans="1:10" ht="13.5" customHeight="1">
      <c r="A35" s="618">
        <v>7</v>
      </c>
      <c r="B35" s="634" t="s">
        <v>344</v>
      </c>
      <c r="C35" s="639">
        <v>91025.908</v>
      </c>
      <c r="D35" s="426">
        <v>83680.6</v>
      </c>
      <c r="E35" s="426">
        <v>96181.367</v>
      </c>
      <c r="F35" s="619">
        <v>93490.92300000001</v>
      </c>
      <c r="G35" s="649">
        <f t="shared" si="0"/>
        <v>-7345.30799999999</v>
      </c>
      <c r="H35" s="619">
        <f t="shared" si="1"/>
        <v>-2690.4439999999886</v>
      </c>
      <c r="J35" s="835"/>
    </row>
    <row r="36" spans="1:8" ht="13.5" customHeight="1">
      <c r="A36" s="618"/>
      <c r="B36" s="634" t="s">
        <v>345</v>
      </c>
      <c r="C36" s="639">
        <v>70970.059</v>
      </c>
      <c r="D36" s="426">
        <v>63752.184</v>
      </c>
      <c r="E36" s="426">
        <v>78343.562</v>
      </c>
      <c r="F36" s="619">
        <v>74291.937</v>
      </c>
      <c r="G36" s="649">
        <f t="shared" si="0"/>
        <v>-7217.874999999993</v>
      </c>
      <c r="H36" s="619">
        <f t="shared" si="1"/>
        <v>-4051.625</v>
      </c>
    </row>
    <row r="37" spans="1:8" ht="13.5" customHeight="1">
      <c r="A37" s="627"/>
      <c r="B37" s="636" t="s">
        <v>346</v>
      </c>
      <c r="C37" s="645">
        <v>12108.61</v>
      </c>
      <c r="D37" s="432">
        <v>7120.784</v>
      </c>
      <c r="E37" s="432">
        <v>12507.161999999998</v>
      </c>
      <c r="F37" s="628">
        <v>10879.737000000003</v>
      </c>
      <c r="G37" s="655">
        <f t="shared" si="0"/>
        <v>-4987.826000000001</v>
      </c>
      <c r="H37" s="628">
        <f t="shared" si="1"/>
        <v>-1627.4249999999956</v>
      </c>
    </row>
    <row r="38" spans="1:8" ht="13.5" customHeight="1">
      <c r="A38" s="629"/>
      <c r="B38" s="636" t="s">
        <v>549</v>
      </c>
      <c r="C38" s="646">
        <v>58861.44899999999</v>
      </c>
      <c r="D38" s="433">
        <v>56631.4</v>
      </c>
      <c r="E38" s="433">
        <v>65836.4</v>
      </c>
      <c r="F38" s="666">
        <v>63412.2</v>
      </c>
      <c r="G38" s="656">
        <f t="shared" si="0"/>
        <v>-2230.048999999992</v>
      </c>
      <c r="H38" s="630">
        <f>F38-E38</f>
        <v>-2424.199999999997</v>
      </c>
    </row>
    <row r="39" spans="1:8" ht="13.5" customHeight="1">
      <c r="A39" s="627"/>
      <c r="B39" s="634" t="s">
        <v>347</v>
      </c>
      <c r="C39" s="643">
        <v>20055.849</v>
      </c>
      <c r="D39" s="430">
        <v>19928.415999999997</v>
      </c>
      <c r="E39" s="430">
        <v>17837.805</v>
      </c>
      <c r="F39" s="664">
        <v>19198.986</v>
      </c>
      <c r="G39" s="653">
        <f t="shared" si="0"/>
        <v>-127.4330000000009</v>
      </c>
      <c r="H39" s="625">
        <f t="shared" si="1"/>
        <v>1361.1810000000005</v>
      </c>
    </row>
    <row r="40" spans="1:8" ht="13.5" customHeight="1" thickBot="1">
      <c r="A40" s="631"/>
      <c r="B40" s="637"/>
      <c r="C40" s="647"/>
      <c r="D40" s="632"/>
      <c r="E40" s="632"/>
      <c r="F40" s="633"/>
      <c r="G40" s="657"/>
      <c r="H40" s="633"/>
    </row>
    <row r="41" spans="1:8" ht="12">
      <c r="A41" s="434"/>
      <c r="B41" s="392"/>
      <c r="C41" s="435"/>
      <c r="D41" s="435"/>
      <c r="E41" s="435"/>
      <c r="F41" s="435"/>
      <c r="G41" s="435"/>
      <c r="H41" s="435"/>
    </row>
    <row r="42" ht="12">
      <c r="A42" s="423"/>
    </row>
    <row r="43" ht="12">
      <c r="A43" s="423"/>
    </row>
    <row r="44" ht="12">
      <c r="A44" s="423"/>
    </row>
    <row r="45" ht="12">
      <c r="H45" s="835"/>
    </row>
    <row r="46" ht="12.75">
      <c r="H46" s="919"/>
    </row>
    <row r="47" ht="12">
      <c r="F47" s="835"/>
    </row>
  </sheetData>
  <sheetProtection/>
  <mergeCells count="5"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8.140625" style="0" customWidth="1"/>
    <col min="2" max="2" width="8.7109375" style="0" customWidth="1"/>
    <col min="4" max="4" width="9.7109375" style="0" customWidth="1"/>
    <col min="5" max="5" width="8.57421875" style="0" customWidth="1"/>
    <col min="6" max="6" width="7.8515625" style="0" customWidth="1"/>
    <col min="7" max="7" width="8.140625" style="0" customWidth="1"/>
    <col min="8" max="8" width="8.28125" style="0" customWidth="1"/>
  </cols>
  <sheetData>
    <row r="1" spans="1:8" ht="12.75">
      <c r="A1" s="1740" t="s">
        <v>1191</v>
      </c>
      <c r="B1" s="1740"/>
      <c r="C1" s="1740"/>
      <c r="D1" s="1740"/>
      <c r="E1" s="1740"/>
      <c r="F1" s="1740"/>
      <c r="G1" s="1740"/>
      <c r="H1" s="1740"/>
    </row>
    <row r="2" spans="1:8" ht="12.75">
      <c r="A2" s="1740" t="s">
        <v>1230</v>
      </c>
      <c r="B2" s="1740"/>
      <c r="C2" s="1740"/>
      <c r="D2" s="1740"/>
      <c r="E2" s="1740"/>
      <c r="F2" s="1740"/>
      <c r="G2" s="1740"/>
      <c r="H2" s="1740"/>
    </row>
    <row r="3" spans="1:8" ht="12.75">
      <c r="A3" s="1740" t="s">
        <v>844</v>
      </c>
      <c r="B3" s="1740"/>
      <c r="C3" s="1740"/>
      <c r="D3" s="1740"/>
      <c r="E3" s="1740"/>
      <c r="F3" s="1740"/>
      <c r="G3" s="1740"/>
      <c r="H3" s="1740"/>
    </row>
    <row r="4" spans="1:6" ht="13.5" thickBot="1">
      <c r="A4" s="1271"/>
      <c r="B4" s="1271"/>
      <c r="C4" s="1271"/>
      <c r="D4" s="1271"/>
      <c r="E4" s="1271"/>
      <c r="F4" s="1271"/>
    </row>
    <row r="5" spans="1:8" ht="19.5" customHeight="1">
      <c r="A5" s="1524"/>
      <c r="B5" s="1741" t="s">
        <v>1232</v>
      </c>
      <c r="C5" s="1742"/>
      <c r="D5" s="1743"/>
      <c r="E5" s="1744" t="s">
        <v>360</v>
      </c>
      <c r="F5" s="1745"/>
      <c r="G5" s="1746" t="s">
        <v>1229</v>
      </c>
      <c r="H5" s="1745"/>
    </row>
    <row r="6" spans="1:8" ht="19.5" customHeight="1" thickBot="1">
      <c r="A6" s="1525"/>
      <c r="B6" s="1526" t="s">
        <v>2</v>
      </c>
      <c r="C6" s="1527" t="s">
        <v>3</v>
      </c>
      <c r="D6" s="1528" t="s">
        <v>471</v>
      </c>
      <c r="E6" s="1527" t="str">
        <f>C6</f>
        <v>2006/07</v>
      </c>
      <c r="F6" s="1528" t="str">
        <f>D6</f>
        <v>2007/08</v>
      </c>
      <c r="G6" s="1529" t="str">
        <f>C6</f>
        <v>2006/07</v>
      </c>
      <c r="H6" s="1530" t="str">
        <f>D6</f>
        <v>2007/08</v>
      </c>
    </row>
    <row r="7" spans="1:8" ht="19.5" customHeight="1">
      <c r="A7" s="1523" t="s">
        <v>1228</v>
      </c>
      <c r="B7" s="1522">
        <v>10456.6</v>
      </c>
      <c r="C7" s="1522">
        <v>12560.381</v>
      </c>
      <c r="D7" s="1521">
        <v>14927.93</v>
      </c>
      <c r="E7" s="1520">
        <v>20.119168754662113</v>
      </c>
      <c r="F7" s="1519">
        <v>18.849340637039603</v>
      </c>
      <c r="G7" s="1518">
        <v>33.227817929779256</v>
      </c>
      <c r="H7" s="1517">
        <v>31.50050116587007</v>
      </c>
    </row>
    <row r="8" spans="1:8" ht="19.5" customHeight="1">
      <c r="A8" s="1523" t="s">
        <v>1227</v>
      </c>
      <c r="B8" s="1522">
        <v>7025.2</v>
      </c>
      <c r="C8" s="1522">
        <v>7819.801</v>
      </c>
      <c r="D8" s="1521">
        <v>9676.764</v>
      </c>
      <c r="E8" s="1520">
        <v>11.310724249843432</v>
      </c>
      <c r="F8" s="1519">
        <v>23.746934225052513</v>
      </c>
      <c r="G8" s="1518">
        <v>20.686866415525596</v>
      </c>
      <c r="H8" s="1517">
        <v>20.419637261418664</v>
      </c>
    </row>
    <row r="9" spans="1:8" ht="19.5" customHeight="1">
      <c r="A9" s="1523" t="s">
        <v>1226</v>
      </c>
      <c r="B9" s="1522">
        <v>4659.9</v>
      </c>
      <c r="C9" s="1522">
        <v>6008.569</v>
      </c>
      <c r="D9" s="1521">
        <v>8399.033</v>
      </c>
      <c r="E9" s="1520">
        <v>28.94201592308849</v>
      </c>
      <c r="F9" s="1519">
        <v>39.7842481296295</v>
      </c>
      <c r="G9" s="1518">
        <v>15.895348775687287</v>
      </c>
      <c r="H9" s="1517">
        <v>17.7234049736756</v>
      </c>
    </row>
    <row r="10" spans="1:8" ht="19.5" customHeight="1">
      <c r="A10" s="1523" t="s">
        <v>1225</v>
      </c>
      <c r="B10" s="1522">
        <v>3181.5</v>
      </c>
      <c r="C10" s="1522">
        <v>3778.863</v>
      </c>
      <c r="D10" s="1521">
        <v>4955.402</v>
      </c>
      <c r="E10" s="1520">
        <v>18.77614332861856</v>
      </c>
      <c r="F10" s="1519">
        <v>31.13473550112826</v>
      </c>
      <c r="G10" s="1518">
        <v>9.99678049141817</v>
      </c>
      <c r="H10" s="1517">
        <v>10.456750968041442</v>
      </c>
    </row>
    <row r="11" spans="1:8" ht="19.5" customHeight="1">
      <c r="A11" s="1523" t="s">
        <v>1224</v>
      </c>
      <c r="B11" s="1522">
        <v>805.6</v>
      </c>
      <c r="C11" s="1522">
        <v>1191.172</v>
      </c>
      <c r="D11" s="1521">
        <v>1358.516</v>
      </c>
      <c r="E11" s="1520">
        <v>47.86146971201589</v>
      </c>
      <c r="F11" s="1519">
        <v>14.048684824693652</v>
      </c>
      <c r="G11" s="1518">
        <v>3.151181985566443</v>
      </c>
      <c r="H11" s="1517">
        <v>2.8667025395921035</v>
      </c>
    </row>
    <row r="12" spans="1:8" ht="19.5" customHeight="1">
      <c r="A12" s="1523" t="s">
        <v>1223</v>
      </c>
      <c r="B12" s="1522">
        <v>565</v>
      </c>
      <c r="C12" s="1522">
        <v>247.572</v>
      </c>
      <c r="D12" s="1521">
        <v>842.868</v>
      </c>
      <c r="E12" s="1520">
        <v>-56.181946902654865</v>
      </c>
      <c r="F12" s="1519">
        <v>240.45368620037812</v>
      </c>
      <c r="G12" s="1518">
        <v>0.6549385198196863</v>
      </c>
      <c r="H12" s="1517">
        <v>1.7785965245465765</v>
      </c>
    </row>
    <row r="13" spans="1:8" ht="19.5" customHeight="1">
      <c r="A13" s="1523" t="s">
        <v>1222</v>
      </c>
      <c r="B13" s="1522">
        <v>4958.3</v>
      </c>
      <c r="C13" s="1522">
        <v>6194.442</v>
      </c>
      <c r="D13" s="1521">
        <v>7228.987</v>
      </c>
      <c r="E13" s="1520">
        <v>24.93076255974829</v>
      </c>
      <c r="F13" s="1519">
        <v>16.701181478493126</v>
      </c>
      <c r="G13" s="1518">
        <v>16.38706588220355</v>
      </c>
      <c r="H13" s="1517">
        <v>15.254406566855524</v>
      </c>
    </row>
    <row r="14" spans="1:8" ht="19.5" customHeight="1" thickBot="1">
      <c r="A14" s="1516" t="s">
        <v>1221</v>
      </c>
      <c r="B14" s="1515">
        <f>SUM(B7:B13)</f>
        <v>31652.099999999995</v>
      </c>
      <c r="C14" s="1515">
        <f>SUM(C7:C13)</f>
        <v>37800.8</v>
      </c>
      <c r="D14" s="1514">
        <f>SUM(D7:D13)</f>
        <v>47389.50000000001</v>
      </c>
      <c r="E14" s="1513">
        <f>C14/B14*100-100</f>
        <v>19.425883274727454</v>
      </c>
      <c r="F14" s="1512">
        <f>D14/C14*100-100</f>
        <v>25.366394362024096</v>
      </c>
      <c r="G14" s="1511">
        <f>C14/C$14%</f>
        <v>100</v>
      </c>
      <c r="H14" s="1510">
        <f>D14/D$14%</f>
        <v>100</v>
      </c>
    </row>
    <row r="15" spans="2:7" ht="12.75">
      <c r="B15" s="1508"/>
      <c r="C15" s="1508"/>
      <c r="G15" s="1509"/>
    </row>
    <row r="16" ht="12.75">
      <c r="A16" t="s">
        <v>1233</v>
      </c>
    </row>
  </sheetData>
  <sheetProtection/>
  <mergeCells count="6">
    <mergeCell ref="A1:H1"/>
    <mergeCell ref="A2:H2"/>
    <mergeCell ref="A3:H3"/>
    <mergeCell ref="B5:D5"/>
    <mergeCell ref="E5:F5"/>
    <mergeCell ref="G5:H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47" sqref="A47:IV48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1" bestFit="1" customWidth="1"/>
    <col min="12" max="16384" width="22.421875" style="1" customWidth="1"/>
  </cols>
  <sheetData>
    <row r="1" spans="1:11" ht="12.75">
      <c r="A1" s="1532" t="s">
        <v>100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</row>
    <row r="2" spans="1:11" ht="15.75">
      <c r="A2" s="1533" t="s">
        <v>526</v>
      </c>
      <c r="B2" s="1533"/>
      <c r="C2" s="1533"/>
      <c r="D2" s="1533"/>
      <c r="E2" s="1533"/>
      <c r="F2" s="1533"/>
      <c r="G2" s="1533"/>
      <c r="H2" s="1533"/>
      <c r="I2" s="1533"/>
      <c r="J2" s="1533"/>
      <c r="K2" s="1533"/>
    </row>
    <row r="3" spans="1:11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29</v>
      </c>
    </row>
    <row r="4" spans="1:11" ht="12.75">
      <c r="A4" s="173"/>
      <c r="B4" s="173"/>
      <c r="C4" s="177"/>
      <c r="D4" s="177"/>
      <c r="E4" s="176"/>
      <c r="F4" s="177" t="str">
        <f>MS!F4</f>
        <v> Changes in the First Six Months of </v>
      </c>
      <c r="G4" s="177"/>
      <c r="H4" s="177"/>
      <c r="I4" s="177"/>
      <c r="J4" s="177"/>
      <c r="K4" s="176"/>
    </row>
    <row r="5" spans="1:11" ht="12.75">
      <c r="A5" s="178"/>
      <c r="B5" s="179">
        <f>MS!B5</f>
        <v>2006</v>
      </c>
      <c r="C5" s="180">
        <f>MS!C5</f>
        <v>2007</v>
      </c>
      <c r="D5" s="180">
        <f>MS!D5</f>
        <v>2007</v>
      </c>
      <c r="E5" s="181">
        <f>MS!E5</f>
        <v>2008</v>
      </c>
      <c r="F5" s="1539" t="str">
        <f>MS!F5</f>
        <v>2006/07</v>
      </c>
      <c r="G5" s="1535">
        <f>MS!G5</f>
        <v>0</v>
      </c>
      <c r="H5" s="1538">
        <f>MS!H5</f>
        <v>0</v>
      </c>
      <c r="I5" s="1540" t="str">
        <f>MS!I5</f>
        <v>2007/08</v>
      </c>
      <c r="J5" s="1535">
        <f>MS!J5</f>
        <v>0</v>
      </c>
      <c r="K5" s="1536">
        <f>MS!K5</f>
        <v>0</v>
      </c>
    </row>
    <row r="6" spans="1:11" ht="12.75">
      <c r="A6" s="187"/>
      <c r="B6" s="188" t="s">
        <v>4</v>
      </c>
      <c r="C6" s="189" t="str">
        <f>MS!C6</f>
        <v>Jan</v>
      </c>
      <c r="D6" s="189" t="s">
        <v>6</v>
      </c>
      <c r="E6" s="190" t="str">
        <f>MS!E6</f>
        <v>Jan (e)</v>
      </c>
      <c r="F6" s="189" t="s">
        <v>7</v>
      </c>
      <c r="G6" s="189" t="s">
        <v>1</v>
      </c>
      <c r="H6" s="191" t="s">
        <v>105</v>
      </c>
      <c r="I6" s="189" t="s">
        <v>7</v>
      </c>
      <c r="J6" s="189" t="s">
        <v>1</v>
      </c>
      <c r="K6" s="190" t="s">
        <v>105</v>
      </c>
    </row>
    <row r="7" spans="1:11" ht="15" customHeight="1">
      <c r="A7" s="465" t="s">
        <v>30</v>
      </c>
      <c r="B7" s="457">
        <v>133036.2656141406</v>
      </c>
      <c r="C7" s="100">
        <v>138067.123137285</v>
      </c>
      <c r="D7" s="100">
        <v>130193.45455342921</v>
      </c>
      <c r="E7" s="139">
        <v>129138.9802031</v>
      </c>
      <c r="F7" s="100">
        <v>5030.857523144397</v>
      </c>
      <c r="G7" s="100"/>
      <c r="H7" s="3">
        <v>3.78156850684304</v>
      </c>
      <c r="I7" s="100">
        <v>-1054.474350329212</v>
      </c>
      <c r="J7" s="100"/>
      <c r="K7" s="139">
        <v>-0.8099288508367166</v>
      </c>
    </row>
    <row r="8" spans="1:11" ht="15" customHeight="1">
      <c r="A8" s="129" t="s">
        <v>31</v>
      </c>
      <c r="B8" s="49">
        <v>405.0048268206231</v>
      </c>
      <c r="C8" s="41">
        <v>0</v>
      </c>
      <c r="D8" s="41">
        <v>0</v>
      </c>
      <c r="E8" s="42">
        <v>0</v>
      </c>
      <c r="F8" s="822">
        <v>-405.0048268206231</v>
      </c>
      <c r="G8" s="822"/>
      <c r="H8" s="823">
        <v>-100</v>
      </c>
      <c r="I8" s="822">
        <v>0</v>
      </c>
      <c r="J8" s="41"/>
      <c r="K8" s="155" t="e">
        <v>#DIV/0!</v>
      </c>
    </row>
    <row r="9" spans="1:11" ht="15" customHeight="1">
      <c r="A9" s="129" t="s">
        <v>32</v>
      </c>
      <c r="B9" s="49">
        <v>663.68576432</v>
      </c>
      <c r="C9" s="41">
        <v>637.179727285</v>
      </c>
      <c r="D9" s="41">
        <v>587.4872204292</v>
      </c>
      <c r="E9" s="42">
        <v>576.5205421</v>
      </c>
      <c r="F9" s="41">
        <v>-26.506037034999963</v>
      </c>
      <c r="G9" s="41"/>
      <c r="H9" s="4">
        <v>-3.9937630818641336</v>
      </c>
      <c r="I9" s="41">
        <v>-10.966678329200022</v>
      </c>
      <c r="J9" s="41"/>
      <c r="K9" s="42">
        <v>-1.8667092572989257</v>
      </c>
    </row>
    <row r="10" spans="1:11" ht="15" customHeight="1">
      <c r="A10" s="129" t="s">
        <v>33</v>
      </c>
      <c r="B10" s="49">
        <v>0</v>
      </c>
      <c r="C10" s="41">
        <v>0</v>
      </c>
      <c r="D10" s="41">
        <v>0</v>
      </c>
      <c r="E10" s="42">
        <v>0</v>
      </c>
      <c r="F10" s="41">
        <v>0</v>
      </c>
      <c r="G10" s="41"/>
      <c r="H10" s="156"/>
      <c r="I10" s="41">
        <v>0</v>
      </c>
      <c r="J10" s="41"/>
      <c r="K10" s="155"/>
    </row>
    <row r="11" spans="1:11" ht="15" customHeight="1">
      <c r="A11" s="130" t="s">
        <v>34</v>
      </c>
      <c r="B11" s="50">
        <v>131967.57502299998</v>
      </c>
      <c r="C11" s="2">
        <v>137429.94341</v>
      </c>
      <c r="D11" s="2">
        <v>129605.96733300001</v>
      </c>
      <c r="E11" s="43">
        <v>128562.459661</v>
      </c>
      <c r="F11" s="2">
        <v>5462.368387000024</v>
      </c>
      <c r="G11" s="2"/>
      <c r="H11" s="5">
        <v>4.1391746313804845</v>
      </c>
      <c r="I11" s="2">
        <v>-1043.507672000007</v>
      </c>
      <c r="J11" s="2"/>
      <c r="K11" s="43">
        <v>-0.805138600847672</v>
      </c>
    </row>
    <row r="12" spans="1:11" ht="15" customHeight="1">
      <c r="A12" s="465" t="s">
        <v>35</v>
      </c>
      <c r="B12" s="457">
        <v>12108.665070000001</v>
      </c>
      <c r="C12" s="100">
        <v>15151.543519</v>
      </c>
      <c r="D12" s="100">
        <v>15616.165439</v>
      </c>
      <c r="E12" s="139">
        <v>21055.945654000003</v>
      </c>
      <c r="F12" s="100">
        <v>3042.878449</v>
      </c>
      <c r="G12" s="100"/>
      <c r="H12" s="3">
        <v>25.12975981587704</v>
      </c>
      <c r="I12" s="100">
        <v>5439.7802150000025</v>
      </c>
      <c r="J12" s="100"/>
      <c r="K12" s="139">
        <v>34.83428909772325</v>
      </c>
    </row>
    <row r="13" spans="1:11" ht="15" customHeight="1">
      <c r="A13" s="129" t="s">
        <v>36</v>
      </c>
      <c r="B13" s="49">
        <v>9209.337</v>
      </c>
      <c r="C13" s="41">
        <v>13326.185449</v>
      </c>
      <c r="D13" s="41">
        <v>13749.485669</v>
      </c>
      <c r="E13" s="42">
        <v>20643.396809</v>
      </c>
      <c r="F13" s="41">
        <v>4116.848449000001</v>
      </c>
      <c r="G13" s="41"/>
      <c r="H13" s="4">
        <v>44.70298403674446</v>
      </c>
      <c r="I13" s="41">
        <v>6893.911140000002</v>
      </c>
      <c r="J13" s="41"/>
      <c r="K13" s="42">
        <v>50.139411072977225</v>
      </c>
    </row>
    <row r="14" spans="1:11" ht="15" customHeight="1">
      <c r="A14" s="129" t="s">
        <v>37</v>
      </c>
      <c r="B14" s="49">
        <v>1518.62237</v>
      </c>
      <c r="C14" s="41">
        <v>1518.62237</v>
      </c>
      <c r="D14" s="41">
        <v>1518.62137</v>
      </c>
      <c r="E14" s="42">
        <v>6.932845</v>
      </c>
      <c r="F14" s="41">
        <v>0</v>
      </c>
      <c r="G14" s="41"/>
      <c r="H14" s="4">
        <v>0</v>
      </c>
      <c r="I14" s="41">
        <v>-1511.688525</v>
      </c>
      <c r="J14" s="41"/>
      <c r="K14" s="42">
        <v>-99.54347771360547</v>
      </c>
    </row>
    <row r="15" spans="1:11" ht="15" customHeight="1">
      <c r="A15" s="129" t="s">
        <v>38</v>
      </c>
      <c r="B15" s="49">
        <v>309.7057</v>
      </c>
      <c r="C15" s="41">
        <v>306.7357</v>
      </c>
      <c r="D15" s="41">
        <v>348.05839999999995</v>
      </c>
      <c r="E15" s="42">
        <v>405.616</v>
      </c>
      <c r="F15" s="41">
        <v>-2.9699999999999704</v>
      </c>
      <c r="G15" s="41"/>
      <c r="H15" s="4">
        <v>-0.958974923612956</v>
      </c>
      <c r="I15" s="41">
        <v>57.557600000000036</v>
      </c>
      <c r="J15" s="41"/>
      <c r="K15" s="42">
        <v>16.536765094593335</v>
      </c>
    </row>
    <row r="16" spans="1:11" ht="15" customHeight="1">
      <c r="A16" s="129" t="s">
        <v>39</v>
      </c>
      <c r="B16" s="49">
        <v>1071</v>
      </c>
      <c r="C16" s="41">
        <v>0</v>
      </c>
      <c r="D16" s="41">
        <v>0</v>
      </c>
      <c r="E16" s="42">
        <v>0</v>
      </c>
      <c r="F16" s="41">
        <v>-1071</v>
      </c>
      <c r="G16" s="41"/>
      <c r="H16" s="156">
        <v>-100</v>
      </c>
      <c r="I16" s="41">
        <v>0</v>
      </c>
      <c r="J16" s="41"/>
      <c r="K16" s="155" t="e">
        <v>#DIV/0!</v>
      </c>
    </row>
    <row r="17" spans="1:11" ht="15" customHeight="1">
      <c r="A17" s="128" t="s">
        <v>40</v>
      </c>
      <c r="B17" s="51">
        <v>8.5</v>
      </c>
      <c r="C17" s="6">
        <v>8.5</v>
      </c>
      <c r="D17" s="6">
        <v>8.5</v>
      </c>
      <c r="E17" s="44">
        <v>8.5</v>
      </c>
      <c r="F17" s="6">
        <v>0</v>
      </c>
      <c r="G17" s="6"/>
      <c r="H17" s="7">
        <v>0</v>
      </c>
      <c r="I17" s="6">
        <v>0</v>
      </c>
      <c r="J17" s="6"/>
      <c r="K17" s="44">
        <v>0</v>
      </c>
    </row>
    <row r="18" spans="1:11" ht="15" customHeight="1">
      <c r="A18" s="465" t="s">
        <v>41</v>
      </c>
      <c r="B18" s="457">
        <v>1038.45251</v>
      </c>
      <c r="C18" s="100">
        <v>900.8235099999999</v>
      </c>
      <c r="D18" s="100">
        <v>696.9095</v>
      </c>
      <c r="E18" s="139">
        <v>611.7725</v>
      </c>
      <c r="F18" s="100">
        <v>-137.62900000000013</v>
      </c>
      <c r="G18" s="100"/>
      <c r="H18" s="3">
        <v>-13.253278187945265</v>
      </c>
      <c r="I18" s="100">
        <v>-85.13700000000006</v>
      </c>
      <c r="J18" s="100"/>
      <c r="K18" s="139">
        <v>-12.216363817683654</v>
      </c>
    </row>
    <row r="19" spans="1:11" ht="15" customHeight="1">
      <c r="A19" s="129" t="s">
        <v>42</v>
      </c>
      <c r="B19" s="49">
        <v>979.1835100000001</v>
      </c>
      <c r="C19" s="41">
        <v>868.8235099999999</v>
      </c>
      <c r="D19" s="41">
        <v>657.9095</v>
      </c>
      <c r="E19" s="42">
        <v>579.7725</v>
      </c>
      <c r="F19" s="41">
        <v>-110.36</v>
      </c>
      <c r="G19" s="41"/>
      <c r="H19" s="4">
        <v>-11.27061463688253</v>
      </c>
      <c r="I19" s="41">
        <v>-78.13700000000006</v>
      </c>
      <c r="J19" s="41"/>
      <c r="K19" s="42">
        <v>-11.876557490049933</v>
      </c>
    </row>
    <row r="20" spans="1:11" ht="15" customHeight="1">
      <c r="A20" s="129" t="s">
        <v>43</v>
      </c>
      <c r="B20" s="49">
        <v>59.269</v>
      </c>
      <c r="C20" s="41">
        <v>32</v>
      </c>
      <c r="D20" s="41">
        <v>39</v>
      </c>
      <c r="E20" s="42">
        <v>32</v>
      </c>
      <c r="F20" s="41">
        <v>-27.269</v>
      </c>
      <c r="G20" s="41"/>
      <c r="H20" s="4">
        <v>-46.008874791206196</v>
      </c>
      <c r="I20" s="41">
        <v>-7</v>
      </c>
      <c r="J20" s="41"/>
      <c r="K20" s="42">
        <v>-17.94871794871795</v>
      </c>
    </row>
    <row r="21" spans="1:11" ht="15" customHeight="1">
      <c r="A21" s="465" t="s">
        <v>44</v>
      </c>
      <c r="B21" s="457">
        <v>329.165</v>
      </c>
      <c r="C21" s="100">
        <v>1494.9</v>
      </c>
      <c r="D21" s="100">
        <v>1870.81</v>
      </c>
      <c r="E21" s="139">
        <v>3940</v>
      </c>
      <c r="F21" s="100">
        <v>1165.735</v>
      </c>
      <c r="G21" s="100"/>
      <c r="H21" s="3">
        <v>354.14913493232876</v>
      </c>
      <c r="I21" s="100">
        <v>2069.19</v>
      </c>
      <c r="J21" s="100"/>
      <c r="K21" s="139">
        <v>110.60396298929341</v>
      </c>
    </row>
    <row r="22" spans="1:11" ht="15" customHeight="1">
      <c r="A22" s="129" t="s">
        <v>45</v>
      </c>
      <c r="B22" s="49">
        <v>329.165</v>
      </c>
      <c r="C22" s="41">
        <v>774.9</v>
      </c>
      <c r="D22" s="41">
        <v>80.81</v>
      </c>
      <c r="E22" s="42">
        <v>0</v>
      </c>
      <c r="F22" s="41">
        <v>445.735</v>
      </c>
      <c r="G22" s="41"/>
      <c r="H22" s="156">
        <v>135.41385019670983</v>
      </c>
      <c r="I22" s="41">
        <v>-80.81</v>
      </c>
      <c r="J22" s="41"/>
      <c r="K22" s="42">
        <v>-100</v>
      </c>
    </row>
    <row r="23" spans="1:11" ht="15" customHeight="1">
      <c r="A23" s="129" t="s">
        <v>46</v>
      </c>
      <c r="B23" s="49">
        <v>0</v>
      </c>
      <c r="C23" s="41">
        <v>720</v>
      </c>
      <c r="D23" s="41">
        <v>1790</v>
      </c>
      <c r="E23" s="42">
        <v>3940</v>
      </c>
      <c r="F23" s="41">
        <v>720</v>
      </c>
      <c r="G23" s="41"/>
      <c r="H23" s="156" t="e">
        <v>#DIV/0!</v>
      </c>
      <c r="I23" s="41">
        <v>2150</v>
      </c>
      <c r="J23" s="41"/>
      <c r="K23" s="155"/>
    </row>
    <row r="24" spans="1:11" ht="15" customHeight="1">
      <c r="A24" s="128" t="s">
        <v>47</v>
      </c>
      <c r="B24" s="51">
        <v>3208.52742</v>
      </c>
      <c r="C24" s="6">
        <v>3959.745</v>
      </c>
      <c r="D24" s="6">
        <v>8116.784013</v>
      </c>
      <c r="E24" s="44">
        <v>3820.0409999999997</v>
      </c>
      <c r="F24" s="6">
        <v>751.21758</v>
      </c>
      <c r="G24" s="6"/>
      <c r="H24" s="7">
        <v>23.41315755375405</v>
      </c>
      <c r="I24" s="6">
        <v>-4296.743013000001</v>
      </c>
      <c r="J24" s="6"/>
      <c r="K24" s="44">
        <v>-52.936520253813</v>
      </c>
    </row>
    <row r="25" spans="1:11" ht="15" customHeight="1">
      <c r="A25" s="128" t="s">
        <v>48</v>
      </c>
      <c r="B25" s="51">
        <v>18244.798408859377</v>
      </c>
      <c r="C25" s="6">
        <v>18859.963072715003</v>
      </c>
      <c r="D25" s="6">
        <v>17706.5157735708</v>
      </c>
      <c r="E25" s="44">
        <v>17390.997426899998</v>
      </c>
      <c r="F25" s="6">
        <v>615.1646638556267</v>
      </c>
      <c r="G25" s="6"/>
      <c r="H25" s="7">
        <v>3.3717262864187787</v>
      </c>
      <c r="I25" s="6">
        <v>-315.518346670804</v>
      </c>
      <c r="J25" s="6"/>
      <c r="K25" s="44">
        <v>-1.7819335588414</v>
      </c>
    </row>
    <row r="26" spans="1:11" ht="15" customHeight="1">
      <c r="A26" s="129" t="s">
        <v>49</v>
      </c>
      <c r="B26" s="49">
        <v>167974.37402299998</v>
      </c>
      <c r="C26" s="41">
        <v>178442.59823899998</v>
      </c>
      <c r="D26" s="41">
        <v>174209.13927900002</v>
      </c>
      <c r="E26" s="42">
        <v>175966.23678399998</v>
      </c>
      <c r="F26" s="41">
        <v>10468.224216000002</v>
      </c>
      <c r="G26" s="41"/>
      <c r="H26" s="4">
        <v>6.232036450135325</v>
      </c>
      <c r="I26" s="41">
        <v>1757.0975049999543</v>
      </c>
      <c r="J26" s="41"/>
      <c r="K26" s="42">
        <v>1.008613849004742</v>
      </c>
    </row>
    <row r="27" spans="1:11" ht="15" customHeight="1">
      <c r="A27" s="465" t="s">
        <v>50</v>
      </c>
      <c r="B27" s="457">
        <v>110898.063129</v>
      </c>
      <c r="C27" s="100">
        <v>110831.71754400001</v>
      </c>
      <c r="D27" s="100">
        <v>119342.43801</v>
      </c>
      <c r="E27" s="139">
        <v>120426.941313</v>
      </c>
      <c r="F27" s="100">
        <v>-66.3455849999882</v>
      </c>
      <c r="G27" s="100"/>
      <c r="H27" s="3">
        <v>-0.059825738275350225</v>
      </c>
      <c r="I27" s="100">
        <v>1084.503303000005</v>
      </c>
      <c r="J27" s="100"/>
      <c r="K27" s="139">
        <v>0.9087323177603693</v>
      </c>
    </row>
    <row r="28" spans="1:11" ht="15" customHeight="1">
      <c r="A28" s="129" t="s">
        <v>51</v>
      </c>
      <c r="B28" s="49">
        <v>77780.428465</v>
      </c>
      <c r="C28" s="41">
        <v>78674.586095</v>
      </c>
      <c r="D28" s="41">
        <v>83515.844045</v>
      </c>
      <c r="E28" s="42">
        <v>88196.776635</v>
      </c>
      <c r="F28" s="41">
        <v>894.1576300000015</v>
      </c>
      <c r="G28" s="41"/>
      <c r="H28" s="4">
        <v>1.1495920601701992</v>
      </c>
      <c r="I28" s="41">
        <v>4680.932589999997</v>
      </c>
      <c r="J28" s="41"/>
      <c r="K28" s="42">
        <v>5.604843779675886</v>
      </c>
    </row>
    <row r="29" spans="1:11" ht="15" customHeight="1">
      <c r="A29" s="129" t="s">
        <v>52</v>
      </c>
      <c r="B29" s="49">
        <v>6054.434</v>
      </c>
      <c r="C29" s="41">
        <v>5504.416</v>
      </c>
      <c r="D29" s="41">
        <v>7359.764</v>
      </c>
      <c r="E29" s="42">
        <v>8055.2</v>
      </c>
      <c r="F29" s="41">
        <v>-550.018</v>
      </c>
      <c r="G29" s="41"/>
      <c r="H29" s="4">
        <v>-9.084548613462465</v>
      </c>
      <c r="I29" s="41">
        <v>695.4359999999997</v>
      </c>
      <c r="J29" s="41"/>
      <c r="K29" s="42">
        <v>9.449161685075767</v>
      </c>
    </row>
    <row r="30" spans="1:11" ht="15" customHeight="1">
      <c r="A30" s="129" t="s">
        <v>53</v>
      </c>
      <c r="B30" s="49">
        <v>22907.3</v>
      </c>
      <c r="C30" s="41">
        <v>21624.284784</v>
      </c>
      <c r="D30" s="41">
        <v>22868.335599</v>
      </c>
      <c r="E30" s="42">
        <v>19631.379</v>
      </c>
      <c r="F30" s="41">
        <v>-1283.0152159999998</v>
      </c>
      <c r="G30" s="41"/>
      <c r="H30" s="4">
        <v>-5.600901092664783</v>
      </c>
      <c r="I30" s="41">
        <v>-3236.9565989999974</v>
      </c>
      <c r="J30" s="41"/>
      <c r="K30" s="42">
        <v>-14.154753786023436</v>
      </c>
    </row>
    <row r="31" spans="1:11" ht="15" customHeight="1">
      <c r="A31" s="129" t="s">
        <v>54</v>
      </c>
      <c r="B31" s="49">
        <v>4155.900664000001</v>
      </c>
      <c r="C31" s="41">
        <v>5028.430665</v>
      </c>
      <c r="D31" s="41">
        <v>5598.494366000001</v>
      </c>
      <c r="E31" s="42">
        <v>4543.5856779999995</v>
      </c>
      <c r="F31" s="41">
        <v>872.5300009999992</v>
      </c>
      <c r="G31" s="41"/>
      <c r="H31" s="4">
        <v>20.99496767471339</v>
      </c>
      <c r="I31" s="41">
        <v>-1054.9086880000013</v>
      </c>
      <c r="J31" s="41"/>
      <c r="K31" s="42">
        <v>-18.842721257460333</v>
      </c>
    </row>
    <row r="32" spans="1:11" ht="15" customHeight="1">
      <c r="A32" s="128" t="s">
        <v>55</v>
      </c>
      <c r="B32" s="51">
        <v>0</v>
      </c>
      <c r="C32" s="6">
        <v>8454.928717000003</v>
      </c>
      <c r="D32" s="6">
        <v>3122.535938000001</v>
      </c>
      <c r="E32" s="44">
        <v>10195.894472000007</v>
      </c>
      <c r="F32" s="6">
        <v>8454.928717000003</v>
      </c>
      <c r="G32" s="6"/>
      <c r="H32" s="7"/>
      <c r="I32" s="820">
        <v>7073.358534000006</v>
      </c>
      <c r="J32" s="6"/>
      <c r="K32" s="821"/>
    </row>
    <row r="33" spans="1:11" ht="15" customHeight="1">
      <c r="A33" s="465" t="s">
        <v>56</v>
      </c>
      <c r="B33" s="457">
        <v>1566.6458800000003</v>
      </c>
      <c r="C33" s="100">
        <v>3033.886956</v>
      </c>
      <c r="D33" s="100">
        <v>3928.342087999999</v>
      </c>
      <c r="E33" s="139">
        <v>5025.932408999999</v>
      </c>
      <c r="F33" s="100">
        <v>1467.2410759999996</v>
      </c>
      <c r="G33" s="100"/>
      <c r="H33" s="3">
        <v>93.65492832368724</v>
      </c>
      <c r="I33" s="100">
        <v>1097.5903210000001</v>
      </c>
      <c r="J33" s="100"/>
      <c r="K33" s="139">
        <v>27.9402938036592</v>
      </c>
    </row>
    <row r="34" spans="1:11" ht="15" customHeight="1">
      <c r="A34" s="129" t="s">
        <v>57</v>
      </c>
      <c r="B34" s="49">
        <v>9.910200000000259</v>
      </c>
      <c r="C34" s="41">
        <v>3.722515999999814</v>
      </c>
      <c r="D34" s="41">
        <v>12.313915999999153</v>
      </c>
      <c r="E34" s="42">
        <v>7.489408999999796</v>
      </c>
      <c r="F34" s="41">
        <v>-6.187684000000445</v>
      </c>
      <c r="G34" s="41"/>
      <c r="H34" s="4">
        <v>-62.43752901051728</v>
      </c>
      <c r="I34" s="41">
        <v>-4.8245069999993575</v>
      </c>
      <c r="J34" s="41"/>
      <c r="K34" s="42">
        <v>-39.179307378738734</v>
      </c>
    </row>
    <row r="35" spans="1:11" ht="15" customHeight="1" hidden="1">
      <c r="A35" s="129" t="s">
        <v>58</v>
      </c>
      <c r="B35" s="49">
        <v>1556.73568</v>
      </c>
      <c r="C35" s="41">
        <v>3030.16444</v>
      </c>
      <c r="D35" s="41">
        <v>3916.028172</v>
      </c>
      <c r="E35" s="42">
        <v>5018.442999999999</v>
      </c>
      <c r="F35" s="41">
        <v>1473.42876</v>
      </c>
      <c r="G35" s="41"/>
      <c r="H35" s="4">
        <v>94.64861497874834</v>
      </c>
      <c r="I35" s="41">
        <v>1102.4148279999995</v>
      </c>
      <c r="J35" s="41"/>
      <c r="K35" s="42">
        <v>28.151350796768465</v>
      </c>
    </row>
    <row r="36" spans="1:11" ht="15" customHeight="1" hidden="1">
      <c r="A36" s="129" t="s">
        <v>59</v>
      </c>
      <c r="B36" s="49"/>
      <c r="C36" s="41"/>
      <c r="D36" s="41"/>
      <c r="E36" s="42"/>
      <c r="F36" s="41"/>
      <c r="G36" s="41"/>
      <c r="H36" s="4"/>
      <c r="I36" s="41"/>
      <c r="J36" s="41"/>
      <c r="K36" s="42"/>
    </row>
    <row r="37" spans="1:11" ht="15" customHeight="1" hidden="1">
      <c r="A37" s="129" t="s">
        <v>60</v>
      </c>
      <c r="B37" s="49"/>
      <c r="C37" s="41"/>
      <c r="D37" s="41"/>
      <c r="E37" s="42"/>
      <c r="F37" s="41"/>
      <c r="G37" s="41"/>
      <c r="H37" s="4"/>
      <c r="I37" s="41"/>
      <c r="J37" s="41"/>
      <c r="K37" s="42"/>
    </row>
    <row r="38" spans="1:11" ht="15" customHeight="1" hidden="1">
      <c r="A38" s="129" t="s">
        <v>61</v>
      </c>
      <c r="B38" s="49"/>
      <c r="C38" s="41"/>
      <c r="D38" s="41"/>
      <c r="E38" s="42"/>
      <c r="F38" s="41"/>
      <c r="G38" s="41"/>
      <c r="H38" s="4"/>
      <c r="I38" s="41"/>
      <c r="J38" s="41"/>
      <c r="K38" s="42"/>
    </row>
    <row r="39" spans="1:11" ht="15" customHeight="1">
      <c r="A39" s="129" t="s">
        <v>473</v>
      </c>
      <c r="B39" s="49">
        <v>1556.73568</v>
      </c>
      <c r="C39" s="41">
        <v>3030.16444</v>
      </c>
      <c r="D39" s="41">
        <v>3916.028172</v>
      </c>
      <c r="E39" s="42">
        <v>5018.442999999999</v>
      </c>
      <c r="F39" s="41">
        <v>1473.42876</v>
      </c>
      <c r="G39" s="41"/>
      <c r="H39" s="4">
        <v>94.64861497874834</v>
      </c>
      <c r="I39" s="41">
        <v>1102.4148279999995</v>
      </c>
      <c r="J39" s="41"/>
      <c r="K39" s="42">
        <v>28.151350796768465</v>
      </c>
    </row>
    <row r="40" spans="1:11" ht="15" customHeight="1" hidden="1">
      <c r="A40" s="129" t="s">
        <v>62</v>
      </c>
      <c r="B40" s="49"/>
      <c r="C40" s="41"/>
      <c r="D40" s="41"/>
      <c r="E40" s="42"/>
      <c r="F40" s="41"/>
      <c r="G40" s="41"/>
      <c r="H40" s="4"/>
      <c r="I40" s="41"/>
      <c r="J40" s="41"/>
      <c r="K40" s="42"/>
    </row>
    <row r="41" spans="1:11" ht="15" customHeight="1">
      <c r="A41" s="128" t="s">
        <v>63</v>
      </c>
      <c r="B41" s="51">
        <v>36261.421457</v>
      </c>
      <c r="C41" s="6">
        <v>32350.346907999996</v>
      </c>
      <c r="D41" s="6">
        <v>22857.651560999995</v>
      </c>
      <c r="E41" s="44">
        <v>25238.916605</v>
      </c>
      <c r="F41" s="6">
        <v>-3911.074549000001</v>
      </c>
      <c r="G41" s="6"/>
      <c r="H41" s="7">
        <v>-10.785772845771872</v>
      </c>
      <c r="I41" s="6">
        <v>2381.2650440000034</v>
      </c>
      <c r="J41" s="6"/>
      <c r="K41" s="44">
        <v>10.417802711031552</v>
      </c>
    </row>
    <row r="42" spans="1:11" ht="15" customHeight="1" thickBot="1">
      <c r="A42" s="131" t="s">
        <v>64</v>
      </c>
      <c r="B42" s="52">
        <v>19248.272056</v>
      </c>
      <c r="C42" s="45">
        <v>23771.719526</v>
      </c>
      <c r="D42" s="45">
        <v>24958.154319</v>
      </c>
      <c r="E42" s="47">
        <v>15078.502591</v>
      </c>
      <c r="F42" s="45">
        <v>4523.447469999999</v>
      </c>
      <c r="G42" s="45"/>
      <c r="H42" s="46">
        <v>23.50053790199815</v>
      </c>
      <c r="I42" s="45">
        <v>-9879.651728</v>
      </c>
      <c r="J42" s="45"/>
      <c r="K42" s="47">
        <v>-39.58486513755897</v>
      </c>
    </row>
    <row r="43" spans="1:11" ht="15" customHeight="1">
      <c r="A43" s="458"/>
      <c r="B43" s="458"/>
      <c r="C43" s="460"/>
      <c r="D43" s="460"/>
      <c r="E43" s="461"/>
      <c r="F43" s="458"/>
      <c r="G43" s="460"/>
      <c r="H43" s="459"/>
      <c r="I43" s="462"/>
      <c r="J43" s="460"/>
      <c r="K43" s="461"/>
    </row>
    <row r="44" spans="1:11" ht="15" customHeight="1">
      <c r="A44" s="49" t="s">
        <v>65</v>
      </c>
      <c r="B44" s="49">
        <v>131469.6197341406</v>
      </c>
      <c r="C44" s="41">
        <v>135033.236181285</v>
      </c>
      <c r="D44" s="41">
        <v>126265.1124654292</v>
      </c>
      <c r="E44" s="42">
        <v>124113.0477941</v>
      </c>
      <c r="F44" s="49">
        <v>7788.346447144391</v>
      </c>
      <c r="G44" s="41" t="s">
        <v>945</v>
      </c>
      <c r="H44" s="4">
        <v>5.924065546773525</v>
      </c>
      <c r="I44" s="463">
        <v>-2483.174671329208</v>
      </c>
      <c r="J44" s="41" t="s">
        <v>946</v>
      </c>
      <c r="K44" s="42">
        <v>-1.9666356152093</v>
      </c>
    </row>
    <row r="45" spans="1:11" ht="15" customHeight="1">
      <c r="A45" s="49" t="s">
        <v>66</v>
      </c>
      <c r="B45" s="49">
        <v>-20571.58510414062</v>
      </c>
      <c r="C45" s="41">
        <v>-24201.520049284994</v>
      </c>
      <c r="D45" s="41">
        <v>-6922.657092429199</v>
      </c>
      <c r="E45" s="42">
        <v>-3686.0570871000054</v>
      </c>
      <c r="F45" s="49">
        <v>-7854.664945144374</v>
      </c>
      <c r="G45" s="41" t="s">
        <v>945</v>
      </c>
      <c r="H45" s="4">
        <v>38.18210850248675</v>
      </c>
      <c r="I45" s="463">
        <v>3567.710005329194</v>
      </c>
      <c r="J45" s="41" t="s">
        <v>946</v>
      </c>
      <c r="K45" s="42">
        <v>-51.53671426584072</v>
      </c>
    </row>
    <row r="46" spans="1:11" ht="15" customHeight="1" thickBot="1">
      <c r="A46" s="52" t="s">
        <v>67</v>
      </c>
      <c r="B46" s="52">
        <v>37264.895104140625</v>
      </c>
      <c r="C46" s="45">
        <v>37262.103361284986</v>
      </c>
      <c r="D46" s="45">
        <v>30109.2901064292</v>
      </c>
      <c r="E46" s="47">
        <v>22926.421769100005</v>
      </c>
      <c r="F46" s="52">
        <v>4221.93825714436</v>
      </c>
      <c r="G46" s="45" t="s">
        <v>945</v>
      </c>
      <c r="H46" s="46">
        <v>11.329532111510618</v>
      </c>
      <c r="I46" s="464">
        <v>-7513.978337329193</v>
      </c>
      <c r="J46" s="45" t="s">
        <v>946</v>
      </c>
      <c r="K46" s="47">
        <v>-24.955680823988416</v>
      </c>
    </row>
    <row r="47" spans="1:3" s="981" customFormat="1" ht="15" customHeight="1">
      <c r="A47" s="1505" t="s">
        <v>950</v>
      </c>
      <c r="B47" s="1506"/>
      <c r="C47" s="1506"/>
    </row>
    <row r="48" spans="1:9" s="981" customFormat="1" ht="15" customHeight="1">
      <c r="A48" s="979" t="s">
        <v>951</v>
      </c>
      <c r="B48" s="443"/>
      <c r="C48" s="443"/>
      <c r="I48" s="981" t="s">
        <v>1</v>
      </c>
    </row>
    <row r="49" ht="15" customHeight="1">
      <c r="A49" s="41" t="str">
        <f>MS!A38</f>
        <v> p= provisional, e = estimates.</v>
      </c>
    </row>
    <row r="50" ht="12.75">
      <c r="A50" s="980"/>
    </row>
    <row r="51" ht="12.75">
      <c r="A51" s="979"/>
    </row>
  </sheetData>
  <sheetProtection/>
  <mergeCells count="4">
    <mergeCell ref="A2:K2"/>
    <mergeCell ref="A1:K1"/>
    <mergeCell ref="F5:H5"/>
    <mergeCell ref="I5:K5"/>
  </mergeCells>
  <printOptions/>
  <pageMargins left="0.45" right="0.39" top="1" bottom="1" header="0.5" footer="0.5"/>
  <pageSetup fitToHeight="1" fitToWidth="1" horizontalDpi="300" verticalDpi="3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1543" t="s">
        <v>1192</v>
      </c>
      <c r="B1" s="1543"/>
      <c r="C1" s="1543"/>
      <c r="D1" s="1543"/>
      <c r="E1" s="1543"/>
      <c r="F1" s="1543"/>
      <c r="G1" s="1543"/>
    </row>
    <row r="2" spans="1:7" ht="15.75">
      <c r="A2" s="1615" t="s">
        <v>399</v>
      </c>
      <c r="B2" s="1615"/>
      <c r="C2" s="1615"/>
      <c r="D2" s="1615"/>
      <c r="E2" s="1615"/>
      <c r="F2" s="1615"/>
      <c r="G2" s="1615"/>
    </row>
    <row r="3" spans="1:7" ht="12.75">
      <c r="A3" s="1747" t="s">
        <v>844</v>
      </c>
      <c r="B3" s="1747"/>
      <c r="C3" s="1747"/>
      <c r="D3" s="1747"/>
      <c r="E3" s="1747"/>
      <c r="F3" s="1747"/>
      <c r="G3" s="1747"/>
    </row>
    <row r="4" spans="1:7" ht="13.5" thickBot="1">
      <c r="A4" s="18" t="s">
        <v>1</v>
      </c>
      <c r="C4" s="101"/>
      <c r="E4" s="102"/>
      <c r="G4" s="439" t="s">
        <v>29</v>
      </c>
    </row>
    <row r="5" spans="1:7" ht="12.75">
      <c r="A5" s="1750"/>
      <c r="B5" s="1748" t="s">
        <v>2</v>
      </c>
      <c r="C5" s="1748" t="s">
        <v>104</v>
      </c>
      <c r="D5" s="1748" t="s">
        <v>527</v>
      </c>
      <c r="E5" s="748"/>
      <c r="F5" s="750" t="s">
        <v>360</v>
      </c>
      <c r="G5" s="749"/>
    </row>
    <row r="6" spans="1:7" ht="12.75">
      <c r="A6" s="1751"/>
      <c r="B6" s="1749"/>
      <c r="C6" s="1749"/>
      <c r="D6" s="1749"/>
      <c r="E6" s="440" t="s">
        <v>2</v>
      </c>
      <c r="F6" s="440" t="s">
        <v>3</v>
      </c>
      <c r="G6" s="441" t="s">
        <v>471</v>
      </c>
    </row>
    <row r="7" spans="1:7" ht="12.75">
      <c r="A7" s="133"/>
      <c r="B7" s="1088"/>
      <c r="C7" s="1088"/>
      <c r="D7" s="1088"/>
      <c r="E7" s="832"/>
      <c r="F7" s="1090"/>
      <c r="G7" s="1089"/>
    </row>
    <row r="8" spans="1:8" ht="12.75">
      <c r="A8" s="134" t="s">
        <v>400</v>
      </c>
      <c r="B8" s="982">
        <v>32233.2</v>
      </c>
      <c r="C8" s="982">
        <v>31373.1</v>
      </c>
      <c r="D8" s="982">
        <v>29548.7</v>
      </c>
      <c r="E8" s="831">
        <v>14.162865157396638</v>
      </c>
      <c r="F8" s="831">
        <v>-2.6683667771117996</v>
      </c>
      <c r="G8" s="1005">
        <v>-5.815172871026448</v>
      </c>
      <c r="H8" s="983"/>
    </row>
    <row r="9" spans="1:8" ht="12.75">
      <c r="A9" s="135"/>
      <c r="B9" s="984"/>
      <c r="C9" s="984"/>
      <c r="D9" s="984"/>
      <c r="E9" s="831"/>
      <c r="F9" s="831"/>
      <c r="G9" s="1005"/>
      <c r="H9" s="983"/>
    </row>
    <row r="10" spans="1:8" ht="12.75">
      <c r="A10" s="135" t="s">
        <v>401</v>
      </c>
      <c r="B10" s="984">
        <v>22384.8</v>
      </c>
      <c r="C10" s="984">
        <v>21714.2</v>
      </c>
      <c r="D10" s="984">
        <v>20054.3</v>
      </c>
      <c r="E10" s="830">
        <v>25.958270498998417</v>
      </c>
      <c r="F10" s="830">
        <v>-2.9957828526500094</v>
      </c>
      <c r="G10" s="1006">
        <v>-7.644306490683533</v>
      </c>
      <c r="H10" s="983"/>
    </row>
    <row r="11" spans="1:8" ht="12.75">
      <c r="A11" s="136" t="s">
        <v>402</v>
      </c>
      <c r="B11" s="985">
        <v>9848.4</v>
      </c>
      <c r="C11" s="985">
        <v>9658.9</v>
      </c>
      <c r="D11" s="985">
        <v>9494.4</v>
      </c>
      <c r="E11" s="833">
        <v>-5.8722330542493495</v>
      </c>
      <c r="F11" s="833">
        <v>-1.9241704236221011</v>
      </c>
      <c r="G11" s="1007">
        <v>-1.7030924846514495</v>
      </c>
      <c r="H11" s="983"/>
    </row>
    <row r="12" spans="1:8" ht="12.75">
      <c r="A12" s="137"/>
      <c r="B12" s="984"/>
      <c r="C12" s="984"/>
      <c r="D12" s="984"/>
      <c r="E12" s="831"/>
      <c r="F12" s="831"/>
      <c r="G12" s="1005"/>
      <c r="H12" s="983"/>
    </row>
    <row r="13" spans="1:8" ht="12.75">
      <c r="A13" s="134" t="s">
        <v>403</v>
      </c>
      <c r="B13" s="982">
        <v>86813.7</v>
      </c>
      <c r="C13" s="982">
        <v>93514.2</v>
      </c>
      <c r="D13" s="982">
        <v>99339.1</v>
      </c>
      <c r="E13" s="831">
        <v>20.946662301385516</v>
      </c>
      <c r="F13" s="831">
        <v>7.718251842739107</v>
      </c>
      <c r="G13" s="1005">
        <v>6.228893579798566</v>
      </c>
      <c r="H13" s="983"/>
    </row>
    <row r="14" spans="1:8" ht="12.75">
      <c r="A14" s="135"/>
      <c r="B14" s="984"/>
      <c r="C14" s="984"/>
      <c r="D14" s="984"/>
      <c r="E14" s="831"/>
      <c r="F14" s="831"/>
      <c r="G14" s="1005"/>
      <c r="H14" s="983"/>
    </row>
    <row r="15" spans="1:8" ht="12.75">
      <c r="A15" s="135" t="s">
        <v>404</v>
      </c>
      <c r="B15" s="984">
        <v>53175.4</v>
      </c>
      <c r="C15" s="984">
        <v>58525.9</v>
      </c>
      <c r="D15" s="984">
        <v>62358.6</v>
      </c>
      <c r="E15" s="830">
        <v>28.506627677956487</v>
      </c>
      <c r="F15" s="830">
        <v>10.061983548783829</v>
      </c>
      <c r="G15" s="1006">
        <v>6.548724581766336</v>
      </c>
      <c r="H15" s="983"/>
    </row>
    <row r="16" spans="1:8" ht="12.75">
      <c r="A16" s="136" t="s">
        <v>405</v>
      </c>
      <c r="B16" s="985">
        <v>33638.3</v>
      </c>
      <c r="C16" s="985">
        <v>34988.3</v>
      </c>
      <c r="D16" s="985">
        <v>36980.5</v>
      </c>
      <c r="E16" s="833">
        <v>10.655942629691737</v>
      </c>
      <c r="F16" s="833">
        <v>4.013282478603259</v>
      </c>
      <c r="G16" s="1007">
        <v>5.693903390561999</v>
      </c>
      <c r="H16" s="983"/>
    </row>
    <row r="17" spans="1:8" ht="12.75">
      <c r="A17" s="137"/>
      <c r="B17" s="984"/>
      <c r="C17" s="984"/>
      <c r="D17" s="984"/>
      <c r="E17" s="831"/>
      <c r="F17" s="831"/>
      <c r="G17" s="1005"/>
      <c r="H17" s="983"/>
    </row>
    <row r="18" spans="1:8" ht="12.75">
      <c r="A18" s="134" t="s">
        <v>406</v>
      </c>
      <c r="B18" s="982">
        <v>-54580.5</v>
      </c>
      <c r="C18" s="982">
        <v>-62141.1</v>
      </c>
      <c r="D18" s="982">
        <v>-69790.4</v>
      </c>
      <c r="E18" s="831">
        <v>25.345339552315906</v>
      </c>
      <c r="F18" s="831">
        <v>13.852199961524718</v>
      </c>
      <c r="G18" s="1005">
        <v>12.3095664544078</v>
      </c>
      <c r="H18" s="983"/>
    </row>
    <row r="19" spans="1:8" ht="12.75">
      <c r="A19" s="135"/>
      <c r="B19" s="984"/>
      <c r="C19" s="984"/>
      <c r="D19" s="984"/>
      <c r="E19" s="831"/>
      <c r="F19" s="831"/>
      <c r="G19" s="1005"/>
      <c r="H19" s="983"/>
    </row>
    <row r="20" spans="1:8" ht="12.75">
      <c r="A20" s="135" t="s">
        <v>407</v>
      </c>
      <c r="B20" s="984">
        <v>-30790.6</v>
      </c>
      <c r="C20" s="984">
        <v>-36811.7</v>
      </c>
      <c r="D20" s="984">
        <v>-42304.3</v>
      </c>
      <c r="E20" s="830">
        <v>30.42498485676407</v>
      </c>
      <c r="F20" s="830">
        <v>19.554994056627663</v>
      </c>
      <c r="G20" s="1006">
        <v>14.920799637071909</v>
      </c>
      <c r="H20" s="983"/>
    </row>
    <row r="21" spans="1:8" ht="12.75">
      <c r="A21" s="136" t="s">
        <v>408</v>
      </c>
      <c r="B21" s="985">
        <v>-23789.9</v>
      </c>
      <c r="C21" s="985">
        <v>-25329.4</v>
      </c>
      <c r="D21" s="985">
        <v>-27486.1</v>
      </c>
      <c r="E21" s="833">
        <v>19.330163220673896</v>
      </c>
      <c r="F21" s="833">
        <v>6.471233590725475</v>
      </c>
      <c r="G21" s="1007">
        <v>8.51461147915073</v>
      </c>
      <c r="H21" s="983"/>
    </row>
    <row r="22" spans="1:8" ht="12.75">
      <c r="A22" s="137"/>
      <c r="B22" s="984"/>
      <c r="C22" s="984"/>
      <c r="D22" s="984"/>
      <c r="E22" s="831"/>
      <c r="F22" s="831"/>
      <c r="G22" s="1005"/>
      <c r="H22" s="983"/>
    </row>
    <row r="23" spans="1:8" ht="12.75">
      <c r="A23" s="134" t="s">
        <v>409</v>
      </c>
      <c r="B23" s="982">
        <v>119046.9</v>
      </c>
      <c r="C23" s="982">
        <v>124887.3</v>
      </c>
      <c r="D23" s="982">
        <v>128887.8</v>
      </c>
      <c r="E23" s="831">
        <v>19.03154493070393</v>
      </c>
      <c r="F23" s="831">
        <v>4.905965632032434</v>
      </c>
      <c r="G23" s="1005">
        <v>3.2032880845370073</v>
      </c>
      <c r="H23" s="983"/>
    </row>
    <row r="24" spans="1:8" ht="12.75">
      <c r="A24" s="135"/>
      <c r="B24" s="984"/>
      <c r="C24" s="984"/>
      <c r="D24" s="984"/>
      <c r="E24" s="831"/>
      <c r="F24" s="831"/>
      <c r="G24" s="1005"/>
      <c r="H24" s="983"/>
    </row>
    <row r="25" spans="1:8" ht="12.75">
      <c r="A25" s="135" t="s">
        <v>407</v>
      </c>
      <c r="B25" s="984">
        <v>75560.2</v>
      </c>
      <c r="C25" s="984">
        <v>80240.1</v>
      </c>
      <c r="D25" s="984">
        <v>82412.9</v>
      </c>
      <c r="E25" s="830">
        <v>27.740988755914927</v>
      </c>
      <c r="F25" s="830">
        <v>6.193604569601476</v>
      </c>
      <c r="G25" s="1006">
        <v>2.707872996170238</v>
      </c>
      <c r="H25" s="983"/>
    </row>
    <row r="26" spans="1:8" ht="13.5" thickBot="1">
      <c r="A26" s="138" t="s">
        <v>408</v>
      </c>
      <c r="B26" s="987">
        <v>43486.7</v>
      </c>
      <c r="C26" s="987">
        <v>44647.2</v>
      </c>
      <c r="D26" s="987">
        <v>46474.9</v>
      </c>
      <c r="E26" s="1008">
        <v>6.423848190730695</v>
      </c>
      <c r="F26" s="1008">
        <v>2.6686320185252015</v>
      </c>
      <c r="G26" s="1009">
        <v>4.093649769750414</v>
      </c>
      <c r="H26" s="983"/>
    </row>
    <row r="27" spans="2:8" ht="12.75">
      <c r="B27" s="103"/>
      <c r="C27" s="103"/>
      <c r="D27" s="103"/>
      <c r="E27" s="983"/>
      <c r="F27" s="983"/>
      <c r="G27" s="983"/>
      <c r="H27" s="983"/>
    </row>
    <row r="28" spans="2:8" ht="13.5" thickBot="1">
      <c r="B28" s="983"/>
      <c r="C28" s="103"/>
      <c r="D28" s="103"/>
      <c r="E28" s="983"/>
      <c r="F28" s="983"/>
      <c r="G28" s="983"/>
      <c r="H28" s="983"/>
    </row>
    <row r="29" spans="1:8" ht="12.75">
      <c r="A29" s="141" t="s">
        <v>568</v>
      </c>
      <c r="B29" s="989">
        <v>37.12916279343006</v>
      </c>
      <c r="C29" s="990">
        <v>33.54902250139551</v>
      </c>
      <c r="D29" s="991">
        <v>29.745286599133674</v>
      </c>
      <c r="E29" s="983"/>
      <c r="F29" s="983"/>
      <c r="G29" s="983"/>
      <c r="H29" s="983"/>
    </row>
    <row r="30" spans="1:8" ht="12.75">
      <c r="A30" s="142" t="s">
        <v>410</v>
      </c>
      <c r="B30" s="992">
        <v>42.09615724564366</v>
      </c>
      <c r="C30" s="993">
        <v>37.10186430281294</v>
      </c>
      <c r="D30" s="994">
        <v>32.15963796493186</v>
      </c>
      <c r="E30" s="983"/>
      <c r="F30" s="983"/>
      <c r="G30" s="983"/>
      <c r="H30" s="983"/>
    </row>
    <row r="31" spans="1:8" ht="12.75">
      <c r="A31" s="143" t="s">
        <v>411</v>
      </c>
      <c r="B31" s="995">
        <v>29.277341601686174</v>
      </c>
      <c r="C31" s="985">
        <v>27.60608546285473</v>
      </c>
      <c r="D31" s="986">
        <v>25.674071470099108</v>
      </c>
      <c r="E31" s="983"/>
      <c r="F31" s="983"/>
      <c r="G31" s="983"/>
      <c r="H31" s="983"/>
    </row>
    <row r="32" spans="1:8" ht="12.75">
      <c r="A32" s="144" t="s">
        <v>569</v>
      </c>
      <c r="B32" s="996"/>
      <c r="C32" s="997"/>
      <c r="D32" s="998"/>
      <c r="E32" s="983"/>
      <c r="F32" s="983"/>
      <c r="G32" s="983"/>
      <c r="H32" s="983"/>
    </row>
    <row r="33" spans="1:8" ht="12.75">
      <c r="A33" s="142" t="s">
        <v>410</v>
      </c>
      <c r="B33" s="999">
        <v>69.4464092922825</v>
      </c>
      <c r="C33" s="993">
        <v>69.21279695025356</v>
      </c>
      <c r="D33" s="1000">
        <v>67.86863719892922</v>
      </c>
      <c r="E33" s="983"/>
      <c r="F33" s="983"/>
      <c r="G33" s="983"/>
      <c r="H33" s="983"/>
    </row>
    <row r="34" spans="1:8" ht="12.75">
      <c r="A34" s="143" t="s">
        <v>411</v>
      </c>
      <c r="B34" s="1001">
        <v>30.55359070771751</v>
      </c>
      <c r="C34" s="985">
        <v>30.787203049746438</v>
      </c>
      <c r="D34" s="1002">
        <v>32.131362801070786</v>
      </c>
      <c r="E34" s="983"/>
      <c r="F34" s="983"/>
      <c r="G34" s="983"/>
      <c r="H34" s="983"/>
    </row>
    <row r="35" spans="1:8" ht="12.75">
      <c r="A35" s="144" t="s">
        <v>570</v>
      </c>
      <c r="B35" s="996"/>
      <c r="C35" s="997"/>
      <c r="D35" s="998"/>
      <c r="E35" s="983"/>
      <c r="F35" s="983"/>
      <c r="G35" s="983"/>
      <c r="H35" s="983"/>
    </row>
    <row r="36" spans="1:8" ht="12.75">
      <c r="A36" s="142" t="s">
        <v>410</v>
      </c>
      <c r="B36" s="999">
        <v>61.25231386290413</v>
      </c>
      <c r="C36" s="993">
        <v>62.5850405606849</v>
      </c>
      <c r="D36" s="1000">
        <v>62.77346986232008</v>
      </c>
      <c r="E36" s="983"/>
      <c r="F36" s="983"/>
      <c r="G36" s="983"/>
      <c r="H36" s="983"/>
    </row>
    <row r="37" spans="1:8" ht="12.75">
      <c r="A37" s="143" t="s">
        <v>411</v>
      </c>
      <c r="B37" s="1001">
        <v>38.74768613709587</v>
      </c>
      <c r="C37" s="985">
        <v>37.41495943931509</v>
      </c>
      <c r="D37" s="1002">
        <v>37.22653013767993</v>
      </c>
      <c r="E37" s="983"/>
      <c r="F37" s="983"/>
      <c r="G37" s="983"/>
      <c r="H37" s="983"/>
    </row>
    <row r="38" spans="1:8" ht="12.75">
      <c r="A38" s="144" t="s">
        <v>571</v>
      </c>
      <c r="B38" s="996"/>
      <c r="C38" s="997"/>
      <c r="D38" s="998"/>
      <c r="E38" s="983"/>
      <c r="F38" s="983"/>
      <c r="G38" s="983"/>
      <c r="H38" s="983"/>
    </row>
    <row r="39" spans="1:8" ht="12.75">
      <c r="A39" s="142" t="s">
        <v>410</v>
      </c>
      <c r="B39" s="999">
        <v>56.413187860133206</v>
      </c>
      <c r="C39" s="993">
        <v>59.2388934215841</v>
      </c>
      <c r="D39" s="1000">
        <v>60.616216557004975</v>
      </c>
      <c r="E39" s="983"/>
      <c r="F39" s="983"/>
      <c r="G39" s="983"/>
      <c r="H39" s="983"/>
    </row>
    <row r="40" spans="1:8" ht="12.75">
      <c r="A40" s="143" t="s">
        <v>411</v>
      </c>
      <c r="B40" s="1001">
        <v>43.586812139866794</v>
      </c>
      <c r="C40" s="985">
        <v>40.76110657841589</v>
      </c>
      <c r="D40" s="1002">
        <v>39.383783442995025</v>
      </c>
      <c r="E40" s="983"/>
      <c r="F40" s="983"/>
      <c r="G40" s="983"/>
      <c r="H40" s="983"/>
    </row>
    <row r="41" spans="1:8" ht="12.75">
      <c r="A41" s="144" t="s">
        <v>572</v>
      </c>
      <c r="B41" s="996"/>
      <c r="C41" s="997"/>
      <c r="D41" s="998"/>
      <c r="E41" s="983"/>
      <c r="F41" s="983"/>
      <c r="G41" s="983"/>
      <c r="H41" s="983"/>
    </row>
    <row r="42" spans="1:8" ht="12.75">
      <c r="A42" s="142" t="s">
        <v>410</v>
      </c>
      <c r="B42" s="999">
        <v>63.470951364546245</v>
      </c>
      <c r="C42" s="993">
        <v>64.25000780703883</v>
      </c>
      <c r="D42" s="1000">
        <v>63.94158329958305</v>
      </c>
      <c r="E42" s="983"/>
      <c r="F42" s="983"/>
      <c r="G42" s="983"/>
      <c r="H42" s="983"/>
    </row>
    <row r="43" spans="1:8" ht="12.75">
      <c r="A43" s="145" t="s">
        <v>411</v>
      </c>
      <c r="B43" s="1001">
        <v>36.52904863545376</v>
      </c>
      <c r="C43" s="985">
        <v>35.74999219296117</v>
      </c>
      <c r="D43" s="1002">
        <v>36.058416700416956</v>
      </c>
      <c r="E43" s="983"/>
      <c r="F43" s="983"/>
      <c r="G43" s="983"/>
      <c r="H43" s="983"/>
    </row>
    <row r="44" spans="1:8" ht="12.75">
      <c r="A44" s="146" t="s">
        <v>573</v>
      </c>
      <c r="B44" s="996"/>
      <c r="C44" s="997"/>
      <c r="D44" s="998"/>
      <c r="E44" s="983"/>
      <c r="F44" s="983"/>
      <c r="G44" s="983"/>
      <c r="H44" s="983"/>
    </row>
    <row r="45" spans="1:8" ht="12.75">
      <c r="A45" s="145" t="s">
        <v>412</v>
      </c>
      <c r="B45" s="1003">
        <v>27.076051539351297</v>
      </c>
      <c r="C45" s="993">
        <v>25.121129210095823</v>
      </c>
      <c r="D45" s="994">
        <v>22.925909201646704</v>
      </c>
      <c r="E45" s="983"/>
      <c r="F45" s="983"/>
      <c r="G45" s="983"/>
      <c r="H45" s="983"/>
    </row>
    <row r="46" spans="1:8" ht="13.5" thickBot="1">
      <c r="A46" s="147" t="s">
        <v>413</v>
      </c>
      <c r="B46" s="1004">
        <v>72.9239484606487</v>
      </c>
      <c r="C46" s="987">
        <v>74.87887078990417</v>
      </c>
      <c r="D46" s="988">
        <v>77.0740907983533</v>
      </c>
      <c r="E46" s="983"/>
      <c r="F46" s="983"/>
      <c r="G46" s="983"/>
      <c r="H46" s="983"/>
    </row>
    <row r="47" spans="2:8" ht="12.75">
      <c r="B47" s="983"/>
      <c r="C47" s="983"/>
      <c r="D47" s="983"/>
      <c r="E47" s="983"/>
      <c r="F47" s="983"/>
      <c r="G47" s="983"/>
      <c r="H47" s="983"/>
    </row>
    <row r="48" spans="1:8" ht="12.75">
      <c r="A48" s="18" t="s">
        <v>414</v>
      </c>
      <c r="B48" s="983"/>
      <c r="C48" s="983"/>
      <c r="D48" s="983"/>
      <c r="E48" s="983"/>
      <c r="F48" s="983"/>
      <c r="G48" s="983"/>
      <c r="H48" s="983"/>
    </row>
    <row r="49" spans="1:8" ht="12.75">
      <c r="A49" s="18" t="s">
        <v>257</v>
      </c>
      <c r="B49" s="983"/>
      <c r="C49" s="983"/>
      <c r="D49" s="983"/>
      <c r="E49" s="983"/>
      <c r="F49" s="983"/>
      <c r="G49" s="983"/>
      <c r="H49" s="983"/>
    </row>
  </sheetData>
  <sheetProtection/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00390625" style="298" customWidth="1"/>
    <col min="2" max="2" width="19.421875" style="298" customWidth="1"/>
    <col min="3" max="3" width="10.140625" style="298" customWidth="1"/>
    <col min="4" max="4" width="9.57421875" style="298" customWidth="1"/>
    <col min="5" max="5" width="9.57421875" style="837" customWidth="1"/>
    <col min="6" max="6" width="8.00390625" style="298" customWidth="1"/>
    <col min="7" max="7" width="7.421875" style="298" customWidth="1"/>
    <col min="8" max="8" width="6.8515625" style="298" customWidth="1"/>
    <col min="9" max="16384" width="9.140625" style="298" customWidth="1"/>
  </cols>
  <sheetData>
    <row r="1" spans="1:8" ht="12">
      <c r="A1" s="1752" t="s">
        <v>1193</v>
      </c>
      <c r="B1" s="1752"/>
      <c r="C1" s="1752"/>
      <c r="D1" s="1752"/>
      <c r="E1" s="1752"/>
      <c r="F1" s="1752"/>
      <c r="G1" s="1752"/>
      <c r="H1" s="1752"/>
    </row>
    <row r="2" spans="1:8" ht="15.75">
      <c r="A2" s="1753" t="s">
        <v>650</v>
      </c>
      <c r="B2" s="1753"/>
      <c r="C2" s="1753"/>
      <c r="D2" s="1753"/>
      <c r="E2" s="1753"/>
      <c r="F2" s="1753"/>
      <c r="G2" s="1753"/>
      <c r="H2" s="1753"/>
    </row>
    <row r="4" spans="1:8" ht="12.75" thickBot="1">
      <c r="A4" s="1754" t="s">
        <v>29</v>
      </c>
      <c r="B4" s="1754"/>
      <c r="C4" s="1754"/>
      <c r="D4" s="1754"/>
      <c r="E4" s="1754"/>
      <c r="F4" s="1754"/>
      <c r="G4" s="1754"/>
      <c r="H4" s="1754"/>
    </row>
    <row r="5" spans="1:8" ht="12">
      <c r="A5" s="838"/>
      <c r="B5" s="839"/>
      <c r="C5" s="1755" t="s">
        <v>844</v>
      </c>
      <c r="D5" s="1756"/>
      <c r="E5" s="1757"/>
      <c r="F5" s="1727" t="s">
        <v>360</v>
      </c>
      <c r="G5" s="1727"/>
      <c r="H5" s="1728"/>
    </row>
    <row r="6" spans="1:8" ht="12">
      <c r="A6" s="840"/>
      <c r="B6" s="841"/>
      <c r="C6" s="842" t="str">
        <f>'[1]Direction'!B5</f>
        <v>2005/06</v>
      </c>
      <c r="D6" s="843" t="str">
        <f>'[1]Direction'!C5</f>
        <v>2006/07P</v>
      </c>
      <c r="E6" s="844" t="str">
        <f>'[1]Direction'!D5</f>
        <v>2007/08P</v>
      </c>
      <c r="F6" s="845" t="s">
        <v>2</v>
      </c>
      <c r="G6" s="843" t="s">
        <v>3</v>
      </c>
      <c r="H6" s="846" t="s">
        <v>471</v>
      </c>
    </row>
    <row r="7" spans="1:8" ht="12">
      <c r="A7" s="847"/>
      <c r="B7" s="848" t="s">
        <v>651</v>
      </c>
      <c r="C7" s="849">
        <v>17000.9</v>
      </c>
      <c r="D7" s="850">
        <v>17346.23</v>
      </c>
      <c r="E7" s="851">
        <v>16228.472000000002</v>
      </c>
      <c r="F7" s="1010">
        <v>21.226317553354605</v>
      </c>
      <c r="G7" s="1011">
        <v>2.0312454046550243</v>
      </c>
      <c r="H7" s="1012">
        <v>-6.443809404118326</v>
      </c>
    </row>
    <row r="8" spans="1:8" ht="12">
      <c r="A8" s="852">
        <v>1</v>
      </c>
      <c r="B8" s="853" t="s">
        <v>652</v>
      </c>
      <c r="C8" s="854">
        <v>498.4</v>
      </c>
      <c r="D8" s="855">
        <v>458.83</v>
      </c>
      <c r="E8" s="856">
        <v>333.872</v>
      </c>
      <c r="F8" s="1013">
        <v>27.663934426229545</v>
      </c>
      <c r="G8" s="1014">
        <v>-7.939406099518479</v>
      </c>
      <c r="H8" s="1015">
        <v>-27.234051827474232</v>
      </c>
    </row>
    <row r="9" spans="1:8" ht="12">
      <c r="A9" s="852">
        <v>2</v>
      </c>
      <c r="B9" s="853" t="s">
        <v>653</v>
      </c>
      <c r="C9" s="854">
        <v>1.2</v>
      </c>
      <c r="D9" s="855">
        <v>7.5</v>
      </c>
      <c r="E9" s="856">
        <v>0</v>
      </c>
      <c r="F9" s="1013">
        <v>-99.30955120828538</v>
      </c>
      <c r="G9" s="1014">
        <v>525</v>
      </c>
      <c r="H9" s="1015">
        <v>-100</v>
      </c>
    </row>
    <row r="10" spans="1:8" ht="12">
      <c r="A10" s="852">
        <v>3</v>
      </c>
      <c r="B10" s="853" t="s">
        <v>654</v>
      </c>
      <c r="C10" s="854">
        <v>5.1</v>
      </c>
      <c r="D10" s="855">
        <v>0.7</v>
      </c>
      <c r="E10" s="856">
        <v>0</v>
      </c>
      <c r="F10" s="1013">
        <v>-29.166666666666657</v>
      </c>
      <c r="G10" s="1014">
        <v>-86.27450980392157</v>
      </c>
      <c r="H10" s="1015">
        <v>-100</v>
      </c>
    </row>
    <row r="11" spans="1:8" ht="12">
      <c r="A11" s="852">
        <v>4</v>
      </c>
      <c r="B11" s="853" t="s">
        <v>655</v>
      </c>
      <c r="C11" s="854">
        <v>70</v>
      </c>
      <c r="D11" s="855">
        <v>49.4</v>
      </c>
      <c r="E11" s="856">
        <v>116</v>
      </c>
      <c r="F11" s="1013">
        <v>170.27027027027026</v>
      </c>
      <c r="G11" s="1014">
        <v>-29.428571428571416</v>
      </c>
      <c r="H11" s="1015">
        <v>134.81781376518214</v>
      </c>
    </row>
    <row r="12" spans="1:8" ht="12">
      <c r="A12" s="852">
        <v>5</v>
      </c>
      <c r="B12" s="853" t="s">
        <v>656</v>
      </c>
      <c r="C12" s="854">
        <v>19.8</v>
      </c>
      <c r="D12" s="855">
        <v>12.9</v>
      </c>
      <c r="E12" s="856">
        <v>18.1</v>
      </c>
      <c r="F12" s="1013">
        <v>-19.838056680161927</v>
      </c>
      <c r="G12" s="1014">
        <v>-34.848484848484844</v>
      </c>
      <c r="H12" s="1015">
        <v>40.31007751937983</v>
      </c>
    </row>
    <row r="13" spans="1:8" ht="12">
      <c r="A13" s="852">
        <v>6</v>
      </c>
      <c r="B13" s="853" t="s">
        <v>657</v>
      </c>
      <c r="C13" s="854">
        <v>302</v>
      </c>
      <c r="D13" s="855">
        <v>458.4</v>
      </c>
      <c r="E13" s="856">
        <v>572.1</v>
      </c>
      <c r="F13" s="1013">
        <v>5.816398037841637</v>
      </c>
      <c r="G13" s="1014">
        <v>51.78807947019868</v>
      </c>
      <c r="H13" s="1015">
        <v>24.803664921465952</v>
      </c>
    </row>
    <row r="14" spans="1:8" ht="12">
      <c r="A14" s="852">
        <v>7</v>
      </c>
      <c r="B14" s="853" t="s">
        <v>658</v>
      </c>
      <c r="C14" s="854">
        <v>231.8</v>
      </c>
      <c r="D14" s="855">
        <v>207.1</v>
      </c>
      <c r="E14" s="856">
        <v>238</v>
      </c>
      <c r="F14" s="1013">
        <v>16.365461847389568</v>
      </c>
      <c r="G14" s="1014">
        <v>-10.655737704918025</v>
      </c>
      <c r="H14" s="1015">
        <v>14.920328343795262</v>
      </c>
    </row>
    <row r="15" spans="1:8" ht="12">
      <c r="A15" s="852">
        <v>8</v>
      </c>
      <c r="B15" s="853" t="s">
        <v>659</v>
      </c>
      <c r="C15" s="854">
        <v>318.5</v>
      </c>
      <c r="D15" s="855">
        <v>54.2</v>
      </c>
      <c r="E15" s="856">
        <v>82.1</v>
      </c>
      <c r="F15" s="1013">
        <v>14.28058844635811</v>
      </c>
      <c r="G15" s="1014">
        <v>-82.98273155416013</v>
      </c>
      <c r="H15" s="1015">
        <v>51.47601476014759</v>
      </c>
    </row>
    <row r="16" spans="1:8" ht="12">
      <c r="A16" s="852">
        <v>9</v>
      </c>
      <c r="B16" s="853" t="s">
        <v>660</v>
      </c>
      <c r="C16" s="854">
        <v>605.5</v>
      </c>
      <c r="D16" s="855">
        <v>625.4</v>
      </c>
      <c r="E16" s="856">
        <v>184.9</v>
      </c>
      <c r="F16" s="1013">
        <v>2.039096730704415</v>
      </c>
      <c r="G16" s="1014">
        <v>3.2865400495458346</v>
      </c>
      <c r="H16" s="1015">
        <v>-70.4349216501439</v>
      </c>
    </row>
    <row r="17" spans="1:8" ht="12">
      <c r="A17" s="852">
        <v>10</v>
      </c>
      <c r="B17" s="853" t="s">
        <v>661</v>
      </c>
      <c r="C17" s="854">
        <v>23.1</v>
      </c>
      <c r="D17" s="855">
        <v>5.6</v>
      </c>
      <c r="E17" s="856">
        <v>7.1</v>
      </c>
      <c r="F17" s="1013">
        <v>788.4615384615387</v>
      </c>
      <c r="G17" s="1014">
        <v>-75.75757575757575</v>
      </c>
      <c r="H17" s="1015">
        <v>26.785714285714263</v>
      </c>
    </row>
    <row r="18" spans="1:8" ht="12">
      <c r="A18" s="852">
        <v>11</v>
      </c>
      <c r="B18" s="853" t="s">
        <v>662</v>
      </c>
      <c r="C18" s="854">
        <v>186.9</v>
      </c>
      <c r="D18" s="855">
        <v>29.9</v>
      </c>
      <c r="E18" s="856">
        <v>329.6</v>
      </c>
      <c r="F18" s="1013">
        <v>-28.527724665391972</v>
      </c>
      <c r="G18" s="1014">
        <v>-84.00214018191546</v>
      </c>
      <c r="H18" s="1015">
        <v>1002.3411371237457</v>
      </c>
    </row>
    <row r="19" spans="1:8" ht="12">
      <c r="A19" s="852">
        <v>12</v>
      </c>
      <c r="B19" s="853" t="s">
        <v>663</v>
      </c>
      <c r="C19" s="854">
        <v>35.4</v>
      </c>
      <c r="D19" s="855">
        <v>27</v>
      </c>
      <c r="E19" s="856">
        <v>18.7</v>
      </c>
      <c r="F19" s="1013">
        <v>32.089552238805936</v>
      </c>
      <c r="G19" s="1014">
        <v>-23.728813559322035</v>
      </c>
      <c r="H19" s="1015">
        <v>-30.740740740740733</v>
      </c>
    </row>
    <row r="20" spans="1:8" ht="12">
      <c r="A20" s="852">
        <v>13</v>
      </c>
      <c r="B20" s="853" t="s">
        <v>664</v>
      </c>
      <c r="C20" s="854">
        <v>0.9</v>
      </c>
      <c r="D20" s="855">
        <v>0.1</v>
      </c>
      <c r="E20" s="856">
        <v>2</v>
      </c>
      <c r="F20" s="1013">
        <v>12.5</v>
      </c>
      <c r="G20" s="1014">
        <v>-88.88888888888889</v>
      </c>
      <c r="H20" s="1015">
        <v>1900</v>
      </c>
    </row>
    <row r="21" spans="1:8" ht="12">
      <c r="A21" s="852">
        <v>14</v>
      </c>
      <c r="B21" s="853" t="s">
        <v>665</v>
      </c>
      <c r="C21" s="854">
        <v>205.5</v>
      </c>
      <c r="D21" s="855">
        <v>92.7</v>
      </c>
      <c r="E21" s="856">
        <v>147.3</v>
      </c>
      <c r="F21" s="1013">
        <v>12.356478950246029</v>
      </c>
      <c r="G21" s="1014">
        <v>-54.89051094890511</v>
      </c>
      <c r="H21" s="1015">
        <v>58.89967637540451</v>
      </c>
    </row>
    <row r="22" spans="1:8" ht="12">
      <c r="A22" s="852">
        <v>15</v>
      </c>
      <c r="B22" s="853" t="s">
        <v>666</v>
      </c>
      <c r="C22" s="854">
        <v>2484.6</v>
      </c>
      <c r="D22" s="855">
        <v>2596.5</v>
      </c>
      <c r="E22" s="856">
        <v>1477.1</v>
      </c>
      <c r="F22" s="1013">
        <v>58.113783886979746</v>
      </c>
      <c r="G22" s="1014">
        <v>4.503743057232555</v>
      </c>
      <c r="H22" s="1015">
        <v>-43.111881378779124</v>
      </c>
    </row>
    <row r="23" spans="1:8" ht="12">
      <c r="A23" s="852">
        <v>16</v>
      </c>
      <c r="B23" s="853" t="s">
        <v>667</v>
      </c>
      <c r="C23" s="854">
        <v>45.2</v>
      </c>
      <c r="D23" s="855">
        <v>43.7</v>
      </c>
      <c r="E23" s="856">
        <v>32.5</v>
      </c>
      <c r="F23" s="1013">
        <v>11.881188118811892</v>
      </c>
      <c r="G23" s="1014">
        <v>-3.3185840707964616</v>
      </c>
      <c r="H23" s="1015">
        <v>-25.62929061784898</v>
      </c>
    </row>
    <row r="24" spans="1:8" ht="12">
      <c r="A24" s="852">
        <v>17</v>
      </c>
      <c r="B24" s="853" t="s">
        <v>668</v>
      </c>
      <c r="C24" s="854">
        <v>202.4</v>
      </c>
      <c r="D24" s="855">
        <v>218.2</v>
      </c>
      <c r="E24" s="856">
        <v>335.2</v>
      </c>
      <c r="F24" s="1013">
        <v>88.80597014925374</v>
      </c>
      <c r="G24" s="1014">
        <v>7.806324110671923</v>
      </c>
      <c r="H24" s="1015">
        <v>53.62053162236481</v>
      </c>
    </row>
    <row r="25" spans="1:8" ht="12">
      <c r="A25" s="852">
        <v>18</v>
      </c>
      <c r="B25" s="853" t="s">
        <v>669</v>
      </c>
      <c r="C25" s="854">
        <v>21.2</v>
      </c>
      <c r="D25" s="855">
        <v>6.6</v>
      </c>
      <c r="E25" s="856">
        <v>12.1</v>
      </c>
      <c r="F25" s="1013">
        <v>-33.95638629283489</v>
      </c>
      <c r="G25" s="1014">
        <v>-68.86792452830188</v>
      </c>
      <c r="H25" s="1015">
        <v>83.33333333333334</v>
      </c>
    </row>
    <row r="26" spans="1:8" ht="12">
      <c r="A26" s="852">
        <v>19</v>
      </c>
      <c r="B26" s="853" t="s">
        <v>670</v>
      </c>
      <c r="C26" s="854">
        <v>62.6</v>
      </c>
      <c r="D26" s="855">
        <v>36.1</v>
      </c>
      <c r="E26" s="856">
        <v>49.3</v>
      </c>
      <c r="F26" s="1013">
        <v>4.333333333333329</v>
      </c>
      <c r="G26" s="1014">
        <v>-42.33226837060702</v>
      </c>
      <c r="H26" s="1015">
        <v>36.56509695290856</v>
      </c>
    </row>
    <row r="27" spans="1:8" ht="12">
      <c r="A27" s="852">
        <v>20</v>
      </c>
      <c r="B27" s="853" t="s">
        <v>671</v>
      </c>
      <c r="C27" s="854">
        <v>560.1</v>
      </c>
      <c r="D27" s="855">
        <v>705.9</v>
      </c>
      <c r="E27" s="856">
        <v>879</v>
      </c>
      <c r="F27" s="1013">
        <v>30.895068941341435</v>
      </c>
      <c r="G27" s="1014">
        <v>26.03106588109266</v>
      </c>
      <c r="H27" s="1015">
        <v>24.52188695282618</v>
      </c>
    </row>
    <row r="28" spans="1:8" ht="12">
      <c r="A28" s="852">
        <v>21</v>
      </c>
      <c r="B28" s="853" t="s">
        <v>672</v>
      </c>
      <c r="C28" s="854">
        <v>1486.2</v>
      </c>
      <c r="D28" s="855">
        <v>1330.2</v>
      </c>
      <c r="E28" s="856">
        <v>1418.3</v>
      </c>
      <c r="F28" s="1013">
        <v>33.029001074113836</v>
      </c>
      <c r="G28" s="1014">
        <v>-10.496568429551871</v>
      </c>
      <c r="H28" s="1015">
        <v>6.623064200872037</v>
      </c>
    </row>
    <row r="29" spans="1:8" ht="12" hidden="1">
      <c r="A29" s="852"/>
      <c r="B29" s="853"/>
      <c r="C29" s="854">
        <v>130.5</v>
      </c>
      <c r="D29" s="855">
        <v>174.6</v>
      </c>
      <c r="E29" s="856">
        <v>322.6</v>
      </c>
      <c r="F29" s="1013">
        <v>189.35698447893571</v>
      </c>
      <c r="G29" s="1014">
        <v>33.79310344827587</v>
      </c>
      <c r="H29" s="1015">
        <v>84.76517754868266</v>
      </c>
    </row>
    <row r="30" spans="1:8" ht="12" hidden="1">
      <c r="A30" s="852"/>
      <c r="B30" s="853"/>
      <c r="C30" s="854">
        <v>855.6</v>
      </c>
      <c r="D30" s="855">
        <v>656.4</v>
      </c>
      <c r="E30" s="856">
        <v>615.4</v>
      </c>
      <c r="F30" s="1013">
        <v>40.95551894563428</v>
      </c>
      <c r="G30" s="1014">
        <v>-23.281907433380084</v>
      </c>
      <c r="H30" s="1015">
        <v>-6.246191346739778</v>
      </c>
    </row>
    <row r="31" spans="1:8" ht="12" hidden="1">
      <c r="A31" s="852"/>
      <c r="B31" s="853"/>
      <c r="C31" s="854">
        <v>500.1</v>
      </c>
      <c r="D31" s="855">
        <v>499.2</v>
      </c>
      <c r="E31" s="856">
        <v>480.3</v>
      </c>
      <c r="F31" s="1013">
        <v>7.525263384218434</v>
      </c>
      <c r="G31" s="1014">
        <v>-0.17996400719854933</v>
      </c>
      <c r="H31" s="1015">
        <v>-3.7860576923076934</v>
      </c>
    </row>
    <row r="32" spans="1:8" ht="12">
      <c r="A32" s="852">
        <v>22</v>
      </c>
      <c r="B32" s="853" t="s">
        <v>673</v>
      </c>
      <c r="C32" s="854">
        <v>35</v>
      </c>
      <c r="D32" s="855">
        <v>18</v>
      </c>
      <c r="E32" s="856">
        <v>44.7</v>
      </c>
      <c r="F32" s="1013">
        <v>14.00651465798046</v>
      </c>
      <c r="G32" s="1014">
        <v>-48.57142857142858</v>
      </c>
      <c r="H32" s="1015">
        <v>148.33333333333334</v>
      </c>
    </row>
    <row r="33" spans="1:8" ht="12">
      <c r="A33" s="852">
        <v>23</v>
      </c>
      <c r="B33" s="853" t="s">
        <v>674</v>
      </c>
      <c r="C33" s="854">
        <v>8.8</v>
      </c>
      <c r="D33" s="855">
        <v>301.4</v>
      </c>
      <c r="E33" s="856">
        <v>548.8</v>
      </c>
      <c r="F33" s="1013">
        <v>-94.71471471471472</v>
      </c>
      <c r="G33" s="1014">
        <v>3325</v>
      </c>
      <c r="H33" s="1015">
        <v>82.0836098208361</v>
      </c>
    </row>
    <row r="34" spans="1:8" ht="12">
      <c r="A34" s="852">
        <v>24</v>
      </c>
      <c r="B34" s="853" t="s">
        <v>675</v>
      </c>
      <c r="C34" s="854">
        <v>22.8</v>
      </c>
      <c r="D34" s="855">
        <v>51.6</v>
      </c>
      <c r="E34" s="856">
        <v>95.2</v>
      </c>
      <c r="F34" s="1013">
        <v>-33.13782991202345</v>
      </c>
      <c r="G34" s="1014">
        <v>126.31578947368425</v>
      </c>
      <c r="H34" s="1015">
        <v>84.49612403100772</v>
      </c>
    </row>
    <row r="35" spans="1:8" ht="12">
      <c r="A35" s="852">
        <v>25</v>
      </c>
      <c r="B35" s="853" t="s">
        <v>676</v>
      </c>
      <c r="C35" s="854">
        <v>145.6</v>
      </c>
      <c r="D35" s="855">
        <v>97.3</v>
      </c>
      <c r="E35" s="856">
        <v>85.4</v>
      </c>
      <c r="F35" s="1013">
        <v>17.799352750809064</v>
      </c>
      <c r="G35" s="1014">
        <v>-33.173076923076934</v>
      </c>
      <c r="H35" s="1015">
        <v>-12.230215827338114</v>
      </c>
    </row>
    <row r="36" spans="1:8" ht="12">
      <c r="A36" s="852">
        <v>26</v>
      </c>
      <c r="B36" s="853" t="s">
        <v>677</v>
      </c>
      <c r="C36" s="854">
        <v>32.7</v>
      </c>
      <c r="D36" s="855">
        <v>14.9</v>
      </c>
      <c r="E36" s="856">
        <v>37.9</v>
      </c>
      <c r="F36" s="1013">
        <v>65.98984771573606</v>
      </c>
      <c r="G36" s="1014">
        <v>-54.434250764526006</v>
      </c>
      <c r="H36" s="1015">
        <v>154.36241610738256</v>
      </c>
    </row>
    <row r="37" spans="1:8" ht="12">
      <c r="A37" s="852">
        <v>27</v>
      </c>
      <c r="B37" s="853" t="s">
        <v>678</v>
      </c>
      <c r="C37" s="854">
        <v>263.1</v>
      </c>
      <c r="D37" s="855">
        <v>124</v>
      </c>
      <c r="E37" s="856">
        <v>248.9</v>
      </c>
      <c r="F37" s="1013">
        <v>57.92316926770707</v>
      </c>
      <c r="G37" s="1014">
        <v>-52.86963131889015</v>
      </c>
      <c r="H37" s="1015">
        <v>100.7258064516129</v>
      </c>
    </row>
    <row r="38" spans="1:8" ht="12">
      <c r="A38" s="852">
        <v>28</v>
      </c>
      <c r="B38" s="853" t="s">
        <v>679</v>
      </c>
      <c r="C38" s="854">
        <v>177.2</v>
      </c>
      <c r="D38" s="855">
        <v>135.8</v>
      </c>
      <c r="E38" s="856">
        <v>187.1</v>
      </c>
      <c r="F38" s="1013">
        <v>9.31523750771126</v>
      </c>
      <c r="G38" s="1014">
        <v>-23.363431151241542</v>
      </c>
      <c r="H38" s="1015">
        <v>37.776141384388836</v>
      </c>
    </row>
    <row r="39" spans="1:8" ht="12">
      <c r="A39" s="852">
        <v>29</v>
      </c>
      <c r="B39" s="853" t="s">
        <v>680</v>
      </c>
      <c r="C39" s="854">
        <v>42.8</v>
      </c>
      <c r="D39" s="855">
        <v>59.8</v>
      </c>
      <c r="E39" s="856">
        <v>61.1</v>
      </c>
      <c r="F39" s="1013">
        <v>-57.28542914171657</v>
      </c>
      <c r="G39" s="1014">
        <v>39.719626168224295</v>
      </c>
      <c r="H39" s="1015">
        <v>2.173913043478251</v>
      </c>
    </row>
    <row r="40" spans="1:8" ht="12">
      <c r="A40" s="852">
        <v>30</v>
      </c>
      <c r="B40" s="853" t="s">
        <v>681</v>
      </c>
      <c r="C40" s="854">
        <v>156.2</v>
      </c>
      <c r="D40" s="855">
        <v>109.3</v>
      </c>
      <c r="E40" s="856">
        <v>60.1</v>
      </c>
      <c r="F40" s="1013">
        <v>13.931436907366887</v>
      </c>
      <c r="G40" s="1014">
        <v>-30.025608194622265</v>
      </c>
      <c r="H40" s="1015">
        <v>-45.01372369624887</v>
      </c>
    </row>
    <row r="41" spans="1:8" ht="12">
      <c r="A41" s="852">
        <v>31</v>
      </c>
      <c r="B41" s="853" t="s">
        <v>682</v>
      </c>
      <c r="C41" s="854">
        <v>129.5</v>
      </c>
      <c r="D41" s="855">
        <v>17.9</v>
      </c>
      <c r="E41" s="856">
        <v>0.6</v>
      </c>
      <c r="F41" s="1013">
        <v>-29.23497267759562</v>
      </c>
      <c r="G41" s="1014">
        <v>-86.17760617760618</v>
      </c>
      <c r="H41" s="1015">
        <v>-96.64804469273743</v>
      </c>
    </row>
    <row r="42" spans="1:8" ht="12">
      <c r="A42" s="852">
        <v>32</v>
      </c>
      <c r="B42" s="853" t="s">
        <v>683</v>
      </c>
      <c r="C42" s="854">
        <v>489.5</v>
      </c>
      <c r="D42" s="855">
        <v>217.9</v>
      </c>
      <c r="E42" s="856">
        <v>196.7</v>
      </c>
      <c r="F42" s="1013">
        <v>-21.84256745968385</v>
      </c>
      <c r="G42" s="1014">
        <v>-55.48518896833504</v>
      </c>
      <c r="H42" s="1015">
        <v>-9.729233593391456</v>
      </c>
    </row>
    <row r="43" spans="1:8" ht="12">
      <c r="A43" s="852">
        <v>33</v>
      </c>
      <c r="B43" s="853" t="s">
        <v>684</v>
      </c>
      <c r="C43" s="854">
        <v>1900.1</v>
      </c>
      <c r="D43" s="855">
        <v>1118.7</v>
      </c>
      <c r="E43" s="856">
        <v>1380.3</v>
      </c>
      <c r="F43" s="1013">
        <v>173.23842392867414</v>
      </c>
      <c r="G43" s="1014">
        <v>-41.12415136045471</v>
      </c>
      <c r="H43" s="1015">
        <v>23.384285331187968</v>
      </c>
    </row>
    <row r="44" spans="1:8" ht="12">
      <c r="A44" s="852">
        <v>34</v>
      </c>
      <c r="B44" s="853" t="s">
        <v>120</v>
      </c>
      <c r="C44" s="854">
        <v>402.3</v>
      </c>
      <c r="D44" s="855">
        <v>237.4</v>
      </c>
      <c r="E44" s="856">
        <v>134.6</v>
      </c>
      <c r="F44" s="1013">
        <v>-10.916740478299374</v>
      </c>
      <c r="G44" s="1014">
        <v>-40.98931145911011</v>
      </c>
      <c r="H44" s="1015">
        <v>-43.30244313395113</v>
      </c>
    </row>
    <row r="45" spans="1:8" ht="12">
      <c r="A45" s="852">
        <v>35</v>
      </c>
      <c r="B45" s="853" t="s">
        <v>685</v>
      </c>
      <c r="C45" s="854">
        <v>0.5</v>
      </c>
      <c r="D45" s="855">
        <v>0</v>
      </c>
      <c r="E45" s="856">
        <v>31.1</v>
      </c>
      <c r="F45" s="1013" t="e">
        <v>#DIV/0!</v>
      </c>
      <c r="G45" s="1014">
        <v>-100</v>
      </c>
      <c r="H45" s="1015" t="e">
        <v>#DIV/0!</v>
      </c>
    </row>
    <row r="46" spans="1:8" ht="12">
      <c r="A46" s="852">
        <v>36</v>
      </c>
      <c r="B46" s="853" t="s">
        <v>686</v>
      </c>
      <c r="C46" s="854">
        <v>456.3</v>
      </c>
      <c r="D46" s="855">
        <v>428.6</v>
      </c>
      <c r="E46" s="856">
        <v>326.7</v>
      </c>
      <c r="F46" s="1013">
        <v>169.5215593620792</v>
      </c>
      <c r="G46" s="1014">
        <v>-6.070567609029155</v>
      </c>
      <c r="H46" s="1015">
        <v>-23.775081661222586</v>
      </c>
    </row>
    <row r="47" spans="1:8" ht="12">
      <c r="A47" s="852">
        <v>37</v>
      </c>
      <c r="B47" s="853" t="s">
        <v>687</v>
      </c>
      <c r="C47" s="854">
        <v>54.2</v>
      </c>
      <c r="D47" s="855">
        <v>72.2</v>
      </c>
      <c r="E47" s="856">
        <v>99.3</v>
      </c>
      <c r="F47" s="1013">
        <v>-33.16892725030827</v>
      </c>
      <c r="G47" s="1014">
        <v>33.210332103321036</v>
      </c>
      <c r="H47" s="1015">
        <v>37.53462603878114</v>
      </c>
    </row>
    <row r="48" spans="1:8" ht="12">
      <c r="A48" s="852">
        <v>38</v>
      </c>
      <c r="B48" s="853" t="s">
        <v>688</v>
      </c>
      <c r="C48" s="854">
        <v>174</v>
      </c>
      <c r="D48" s="855">
        <v>305.5</v>
      </c>
      <c r="E48" s="856">
        <v>146.4</v>
      </c>
      <c r="F48" s="1013">
        <v>44.398340248962654</v>
      </c>
      <c r="G48" s="1014">
        <v>75.57471264367817</v>
      </c>
      <c r="H48" s="1015">
        <v>-52.0785597381342</v>
      </c>
    </row>
    <row r="49" spans="1:8" ht="12">
      <c r="A49" s="852">
        <v>39</v>
      </c>
      <c r="B49" s="853" t="s">
        <v>689</v>
      </c>
      <c r="C49" s="854">
        <v>168.5</v>
      </c>
      <c r="D49" s="855">
        <v>140.7</v>
      </c>
      <c r="E49" s="856">
        <v>204.9</v>
      </c>
      <c r="F49" s="1013">
        <v>24.079528718703955</v>
      </c>
      <c r="G49" s="1014">
        <v>-16.498516320474764</v>
      </c>
      <c r="H49" s="1015">
        <v>45.62899786780383</v>
      </c>
    </row>
    <row r="50" spans="1:8" ht="12">
      <c r="A50" s="852">
        <v>40</v>
      </c>
      <c r="B50" s="853" t="s">
        <v>690</v>
      </c>
      <c r="C50" s="854">
        <v>139.3</v>
      </c>
      <c r="D50" s="855">
        <v>153.4</v>
      </c>
      <c r="E50" s="856">
        <v>196.5</v>
      </c>
      <c r="F50" s="1013">
        <v>21.235857267188862</v>
      </c>
      <c r="G50" s="1014">
        <v>10.122038765254814</v>
      </c>
      <c r="H50" s="1015">
        <v>28.09647979139507</v>
      </c>
    </row>
    <row r="51" spans="1:8" ht="12">
      <c r="A51" s="852">
        <v>41</v>
      </c>
      <c r="B51" s="853" t="s">
        <v>691</v>
      </c>
      <c r="C51" s="854">
        <v>170.4</v>
      </c>
      <c r="D51" s="855">
        <v>183.7</v>
      </c>
      <c r="E51" s="856">
        <v>221.5</v>
      </c>
      <c r="F51" s="1013">
        <v>3.398058252427205</v>
      </c>
      <c r="G51" s="1014">
        <v>7.805164319248831</v>
      </c>
      <c r="H51" s="1015">
        <v>20.577027762656513</v>
      </c>
    </row>
    <row r="52" spans="1:8" ht="12">
      <c r="A52" s="852">
        <v>42</v>
      </c>
      <c r="B52" s="853" t="s">
        <v>692</v>
      </c>
      <c r="C52" s="854">
        <v>103.7</v>
      </c>
      <c r="D52" s="855">
        <v>107</v>
      </c>
      <c r="E52" s="856">
        <v>66.6</v>
      </c>
      <c r="F52" s="1013">
        <v>-6.74460431654677</v>
      </c>
      <c r="G52" s="1014">
        <v>3.1822565091610358</v>
      </c>
      <c r="H52" s="1015">
        <v>-37.7570093457944</v>
      </c>
    </row>
    <row r="53" spans="1:8" ht="12">
      <c r="A53" s="852">
        <v>43</v>
      </c>
      <c r="B53" s="853" t="s">
        <v>693</v>
      </c>
      <c r="C53" s="854">
        <v>35.1</v>
      </c>
      <c r="D53" s="855">
        <v>80.6</v>
      </c>
      <c r="E53" s="856">
        <v>29.5</v>
      </c>
      <c r="F53" s="1013">
        <v>3.8461538461538396</v>
      </c>
      <c r="G53" s="1014">
        <v>129.62962962962968</v>
      </c>
      <c r="H53" s="1015">
        <v>-63.39950372208437</v>
      </c>
    </row>
    <row r="54" spans="1:8" ht="12">
      <c r="A54" s="852">
        <v>44</v>
      </c>
      <c r="B54" s="853" t="s">
        <v>694</v>
      </c>
      <c r="C54" s="854">
        <v>1187.5</v>
      </c>
      <c r="D54" s="855">
        <v>1743.2</v>
      </c>
      <c r="E54" s="856">
        <v>1206</v>
      </c>
      <c r="F54" s="1013">
        <v>-13.836888695399793</v>
      </c>
      <c r="G54" s="1014">
        <v>46.79578947368418</v>
      </c>
      <c r="H54" s="1015">
        <v>-30.81688848095456</v>
      </c>
    </row>
    <row r="55" spans="1:8" ht="12">
      <c r="A55" s="852">
        <v>45</v>
      </c>
      <c r="B55" s="853" t="s">
        <v>695</v>
      </c>
      <c r="C55" s="854">
        <v>846.4</v>
      </c>
      <c r="D55" s="855">
        <v>1752.6</v>
      </c>
      <c r="E55" s="856">
        <v>1838.8</v>
      </c>
      <c r="F55" s="1013">
        <v>-26.99672244264275</v>
      </c>
      <c r="G55" s="1014">
        <v>107.0652173913044</v>
      </c>
      <c r="H55" s="1015">
        <v>4.918406938263132</v>
      </c>
    </row>
    <row r="56" spans="1:8" ht="12">
      <c r="A56" s="852">
        <v>46</v>
      </c>
      <c r="B56" s="853" t="s">
        <v>696</v>
      </c>
      <c r="C56" s="854">
        <v>368.2</v>
      </c>
      <c r="D56" s="855">
        <v>434.6</v>
      </c>
      <c r="E56" s="856">
        <v>32.7</v>
      </c>
      <c r="F56" s="1013">
        <v>-38.6946386946387</v>
      </c>
      <c r="G56" s="1014">
        <v>18.03367734926671</v>
      </c>
      <c r="H56" s="1015">
        <v>-92.47583985273815</v>
      </c>
    </row>
    <row r="57" spans="1:8" ht="12">
      <c r="A57" s="852">
        <v>47</v>
      </c>
      <c r="B57" s="853" t="s">
        <v>697</v>
      </c>
      <c r="C57" s="854">
        <v>0.4</v>
      </c>
      <c r="D57" s="855">
        <v>6.9</v>
      </c>
      <c r="E57" s="856">
        <v>0</v>
      </c>
      <c r="F57" s="1013" t="e">
        <v>#DIV/0!</v>
      </c>
      <c r="G57" s="1014">
        <v>1625</v>
      </c>
      <c r="H57" s="1015">
        <v>-100</v>
      </c>
    </row>
    <row r="58" spans="1:8" ht="12">
      <c r="A58" s="852">
        <v>48</v>
      </c>
      <c r="B58" s="853" t="s">
        <v>698</v>
      </c>
      <c r="C58" s="854">
        <v>25.4</v>
      </c>
      <c r="D58" s="855">
        <v>11</v>
      </c>
      <c r="E58" s="856">
        <v>15.5</v>
      </c>
      <c r="F58" s="1013">
        <v>-16.171617161716185</v>
      </c>
      <c r="G58" s="1014">
        <v>-56.69291338582678</v>
      </c>
      <c r="H58" s="1015">
        <v>40.909090909090935</v>
      </c>
    </row>
    <row r="59" spans="1:8" ht="12">
      <c r="A59" s="852">
        <v>49</v>
      </c>
      <c r="B59" s="853" t="s">
        <v>699</v>
      </c>
      <c r="C59" s="854">
        <v>861.1</v>
      </c>
      <c r="D59" s="855">
        <v>844.7</v>
      </c>
      <c r="E59" s="856">
        <v>599.5</v>
      </c>
      <c r="F59" s="1013">
        <v>85.78209277238403</v>
      </c>
      <c r="G59" s="1014">
        <v>-1.9045407037510245</v>
      </c>
      <c r="H59" s="1015">
        <v>-29.028057298449156</v>
      </c>
    </row>
    <row r="60" spans="1:8" ht="12">
      <c r="A60" s="852">
        <v>50</v>
      </c>
      <c r="B60" s="853" t="s">
        <v>700</v>
      </c>
      <c r="C60" s="854">
        <v>0</v>
      </c>
      <c r="D60" s="855">
        <v>0</v>
      </c>
      <c r="E60" s="856">
        <v>0</v>
      </c>
      <c r="F60" s="1013">
        <v>-100</v>
      </c>
      <c r="G60" s="1014" t="e">
        <v>#DIV/0!</v>
      </c>
      <c r="H60" s="1015" t="e">
        <v>#DIV/0!</v>
      </c>
    </row>
    <row r="61" spans="1:8" ht="12">
      <c r="A61" s="852">
        <v>51</v>
      </c>
      <c r="B61" s="853" t="s">
        <v>701</v>
      </c>
      <c r="C61" s="854">
        <v>1237.9</v>
      </c>
      <c r="D61" s="855">
        <v>1610.6</v>
      </c>
      <c r="E61" s="856">
        <v>1878.8</v>
      </c>
      <c r="F61" s="1013">
        <v>64.33028010088944</v>
      </c>
      <c r="G61" s="1014">
        <v>30.107440019387667</v>
      </c>
      <c r="H61" s="1015">
        <v>16.652179312057626</v>
      </c>
    </row>
    <row r="62" spans="1:8" ht="12" customHeight="1" hidden="1">
      <c r="A62" s="857"/>
      <c r="B62" s="392"/>
      <c r="C62" s="854"/>
      <c r="D62" s="855"/>
      <c r="E62" s="856"/>
      <c r="F62" s="1013"/>
      <c r="G62" s="1014"/>
      <c r="H62" s="1015"/>
    </row>
    <row r="63" spans="1:8" ht="14.25" customHeight="1">
      <c r="A63" s="857"/>
      <c r="B63" s="415" t="s">
        <v>702</v>
      </c>
      <c r="C63" s="858">
        <v>5383.9</v>
      </c>
      <c r="D63" s="859">
        <v>4367.97</v>
      </c>
      <c r="E63" s="860">
        <v>3825.827999999994</v>
      </c>
      <c r="F63" s="1016">
        <v>43.666444296197426</v>
      </c>
      <c r="G63" s="1017">
        <v>-18.869778413417663</v>
      </c>
      <c r="H63" s="1018">
        <v>-12.4117610697878</v>
      </c>
    </row>
    <row r="64" spans="1:8" ht="12.75" customHeight="1" hidden="1">
      <c r="A64" s="857"/>
      <c r="B64" s="861"/>
      <c r="C64" s="858"/>
      <c r="D64" s="859"/>
      <c r="E64" s="860"/>
      <c r="F64" s="1016"/>
      <c r="G64" s="1017"/>
      <c r="H64" s="1018"/>
    </row>
    <row r="65" spans="1:8" ht="14.25" customHeight="1" thickBot="1">
      <c r="A65" s="862"/>
      <c r="B65" s="863" t="s">
        <v>703</v>
      </c>
      <c r="C65" s="864">
        <v>22384.8</v>
      </c>
      <c r="D65" s="865">
        <v>21714.2</v>
      </c>
      <c r="E65" s="866">
        <v>20054.3</v>
      </c>
      <c r="F65" s="1019">
        <v>25.958270498998417</v>
      </c>
      <c r="G65" s="1020">
        <v>-2.9957828526500094</v>
      </c>
      <c r="H65" s="1021">
        <v>-7.644306490683533</v>
      </c>
    </row>
    <row r="66" ht="12">
      <c r="B66" s="867"/>
    </row>
    <row r="67" ht="12">
      <c r="B67" s="420" t="s">
        <v>704</v>
      </c>
    </row>
    <row r="68" ht="12">
      <c r="B68" s="868" t="s">
        <v>705</v>
      </c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28125" style="455" customWidth="1"/>
    <col min="2" max="2" width="28.8515625" style="455" customWidth="1"/>
    <col min="3" max="3" width="10.140625" style="455" customWidth="1"/>
    <col min="4" max="4" width="9.57421875" style="455" customWidth="1"/>
    <col min="5" max="5" width="9.57421875" style="671" customWidth="1"/>
    <col min="6" max="6" width="7.140625" style="455" customWidth="1"/>
    <col min="7" max="7" width="7.00390625" style="455" customWidth="1"/>
    <col min="8" max="8" width="7.140625" style="455" customWidth="1"/>
    <col min="9" max="16384" width="9.140625" style="18" customWidth="1"/>
  </cols>
  <sheetData>
    <row r="1" ht="12.75">
      <c r="C1" s="104" t="s">
        <v>1194</v>
      </c>
    </row>
    <row r="2" spans="1:8" ht="15.75">
      <c r="A2" s="1753" t="s">
        <v>706</v>
      </c>
      <c r="B2" s="1753"/>
      <c r="C2" s="1753"/>
      <c r="D2" s="1753"/>
      <c r="E2" s="1753"/>
      <c r="F2" s="1753"/>
      <c r="G2" s="1753"/>
      <c r="H2" s="1753"/>
    </row>
    <row r="4" spans="1:8" ht="13.5" thickBot="1">
      <c r="A4" s="1754" t="s">
        <v>29</v>
      </c>
      <c r="B4" s="1754"/>
      <c r="C4" s="1754"/>
      <c r="D4" s="1754"/>
      <c r="E4" s="1754"/>
      <c r="F4" s="1754"/>
      <c r="G4" s="1754"/>
      <c r="H4" s="1754"/>
    </row>
    <row r="5" spans="1:8" ht="12.75">
      <c r="A5" s="869"/>
      <c r="B5" s="870"/>
      <c r="C5" s="1758" t="str">
        <f>'X-IND'!C5:E5</f>
        <v>First Six Months</v>
      </c>
      <c r="D5" s="1759"/>
      <c r="E5" s="1760"/>
      <c r="F5" s="1761" t="s">
        <v>360</v>
      </c>
      <c r="G5" s="1761"/>
      <c r="H5" s="1762"/>
    </row>
    <row r="6" spans="1:8" ht="12.75">
      <c r="A6" s="871"/>
      <c r="B6" s="872"/>
      <c r="C6" s="873" t="s">
        <v>2</v>
      </c>
      <c r="D6" s="874" t="s">
        <v>104</v>
      </c>
      <c r="E6" s="875" t="s">
        <v>527</v>
      </c>
      <c r="F6" s="876" t="s">
        <v>2</v>
      </c>
      <c r="G6" s="874" t="s">
        <v>3</v>
      </c>
      <c r="H6" s="877" t="s">
        <v>471</v>
      </c>
    </row>
    <row r="7" spans="1:8" ht="12.75">
      <c r="A7" s="878"/>
      <c r="B7" s="879" t="s">
        <v>651</v>
      </c>
      <c r="C7" s="880">
        <v>7717.1</v>
      </c>
      <c r="D7" s="881">
        <v>7106.1</v>
      </c>
      <c r="E7" s="882">
        <v>5512</v>
      </c>
      <c r="F7" s="1022">
        <v>-0.8135828492108459</v>
      </c>
      <c r="G7" s="1023">
        <v>-7.9174819556569105</v>
      </c>
      <c r="H7" s="1024">
        <v>-22.432839391508693</v>
      </c>
    </row>
    <row r="8" spans="1:8" ht="12.75">
      <c r="A8" s="884">
        <v>1</v>
      </c>
      <c r="B8" s="885" t="s">
        <v>707</v>
      </c>
      <c r="C8" s="886">
        <v>253.7</v>
      </c>
      <c r="D8" s="887">
        <v>105.3</v>
      </c>
      <c r="E8" s="888">
        <v>79.5</v>
      </c>
      <c r="F8" s="741">
        <v>-36.47971957936905</v>
      </c>
      <c r="G8" s="907">
        <v>-58.49428458809617</v>
      </c>
      <c r="H8" s="1025">
        <v>-24.501424501424495</v>
      </c>
    </row>
    <row r="9" spans="1:8" ht="12.75">
      <c r="A9" s="884">
        <v>2</v>
      </c>
      <c r="B9" s="885" t="s">
        <v>670</v>
      </c>
      <c r="C9" s="886">
        <v>12.9</v>
      </c>
      <c r="D9" s="887">
        <v>17.6</v>
      </c>
      <c r="E9" s="888">
        <v>43.6</v>
      </c>
      <c r="F9" s="741">
        <v>-47.3469387755102</v>
      </c>
      <c r="G9" s="907">
        <v>36.43410852713177</v>
      </c>
      <c r="H9" s="1025">
        <v>147.72727272727272</v>
      </c>
    </row>
    <row r="10" spans="1:8" ht="12.75">
      <c r="A10" s="884">
        <v>3</v>
      </c>
      <c r="B10" s="885" t="s">
        <v>708</v>
      </c>
      <c r="C10" s="886">
        <v>104</v>
      </c>
      <c r="D10" s="887">
        <v>141.5</v>
      </c>
      <c r="E10" s="888">
        <v>25.5</v>
      </c>
      <c r="F10" s="741">
        <v>-15.447154471544707</v>
      </c>
      <c r="G10" s="907">
        <v>36.05769230769232</v>
      </c>
      <c r="H10" s="1025">
        <v>-81.97879858657244</v>
      </c>
    </row>
    <row r="11" spans="1:8" ht="12.75">
      <c r="A11" s="884">
        <v>4</v>
      </c>
      <c r="B11" s="885" t="s">
        <v>709</v>
      </c>
      <c r="C11" s="886">
        <v>5.7</v>
      </c>
      <c r="D11" s="887">
        <v>4.3</v>
      </c>
      <c r="E11" s="888">
        <v>0</v>
      </c>
      <c r="F11" s="741" t="e">
        <v>#DIV/0!</v>
      </c>
      <c r="G11" s="907">
        <v>-24.561403508771946</v>
      </c>
      <c r="H11" s="1025">
        <v>-100</v>
      </c>
    </row>
    <row r="12" spans="1:8" ht="12.75">
      <c r="A12" s="884">
        <v>5</v>
      </c>
      <c r="B12" s="885" t="s">
        <v>682</v>
      </c>
      <c r="C12" s="886">
        <v>773.9</v>
      </c>
      <c r="D12" s="887">
        <v>601.5</v>
      </c>
      <c r="E12" s="888">
        <v>120.1</v>
      </c>
      <c r="F12" s="741">
        <v>26.99376435838529</v>
      </c>
      <c r="G12" s="907">
        <v>-22.276779945729416</v>
      </c>
      <c r="H12" s="1025">
        <v>-80.03325020781381</v>
      </c>
    </row>
    <row r="13" spans="1:8" ht="12.75">
      <c r="A13" s="884">
        <v>6</v>
      </c>
      <c r="B13" s="885" t="s">
        <v>120</v>
      </c>
      <c r="C13" s="886">
        <v>160.4</v>
      </c>
      <c r="D13" s="887">
        <v>294.7</v>
      </c>
      <c r="E13" s="888">
        <v>345.6</v>
      </c>
      <c r="F13" s="741">
        <v>162.5204582651391</v>
      </c>
      <c r="G13" s="907">
        <v>83.72817955112217</v>
      </c>
      <c r="H13" s="1025">
        <v>17.27180183237192</v>
      </c>
    </row>
    <row r="14" spans="1:8" ht="12.75">
      <c r="A14" s="884">
        <v>7</v>
      </c>
      <c r="B14" s="885" t="s">
        <v>710</v>
      </c>
      <c r="C14" s="886">
        <v>2935.9</v>
      </c>
      <c r="D14" s="887">
        <v>2694.3</v>
      </c>
      <c r="E14" s="888">
        <v>2251.8</v>
      </c>
      <c r="F14" s="741">
        <v>-7.288344333217552</v>
      </c>
      <c r="G14" s="907">
        <v>-8.229163118634801</v>
      </c>
      <c r="H14" s="1025">
        <v>-16.42356085068478</v>
      </c>
    </row>
    <row r="15" spans="1:8" ht="12.75">
      <c r="A15" s="884">
        <v>8</v>
      </c>
      <c r="B15" s="885" t="s">
        <v>711</v>
      </c>
      <c r="C15" s="886">
        <v>5.7</v>
      </c>
      <c r="D15" s="887">
        <v>17.2</v>
      </c>
      <c r="E15" s="888">
        <v>13.4</v>
      </c>
      <c r="F15" s="741">
        <v>-62</v>
      </c>
      <c r="G15" s="907">
        <v>201.75438596491222</v>
      </c>
      <c r="H15" s="1025">
        <v>-22.093023255813932</v>
      </c>
    </row>
    <row r="16" spans="1:8" ht="12.75">
      <c r="A16" s="884">
        <v>9</v>
      </c>
      <c r="B16" s="885" t="s">
        <v>712</v>
      </c>
      <c r="C16" s="886">
        <v>183.3</v>
      </c>
      <c r="D16" s="887">
        <v>145.6</v>
      </c>
      <c r="E16" s="888">
        <v>113.1</v>
      </c>
      <c r="F16" s="741">
        <v>4.147727272727252</v>
      </c>
      <c r="G16" s="907">
        <v>-20.567375886524815</v>
      </c>
      <c r="H16" s="1025">
        <v>-22.321428571428598</v>
      </c>
    </row>
    <row r="17" spans="1:8" ht="12.75">
      <c r="A17" s="884">
        <v>10</v>
      </c>
      <c r="B17" s="885" t="s">
        <v>713</v>
      </c>
      <c r="C17" s="886">
        <v>142.4</v>
      </c>
      <c r="D17" s="887">
        <v>151.5</v>
      </c>
      <c r="E17" s="888">
        <v>67.3</v>
      </c>
      <c r="F17" s="741">
        <v>3.8657913931436667</v>
      </c>
      <c r="G17" s="907">
        <v>6.390449438202239</v>
      </c>
      <c r="H17" s="1025">
        <v>-55.57755775577558</v>
      </c>
    </row>
    <row r="18" spans="1:8" ht="12.75">
      <c r="A18" s="884">
        <v>11</v>
      </c>
      <c r="B18" s="885" t="s">
        <v>714</v>
      </c>
      <c r="C18" s="886">
        <v>55.3</v>
      </c>
      <c r="D18" s="887">
        <v>74.9</v>
      </c>
      <c r="E18" s="888">
        <v>138.3</v>
      </c>
      <c r="F18" s="741">
        <v>-5.470085470085479</v>
      </c>
      <c r="G18" s="907">
        <v>35.44303797468356</v>
      </c>
      <c r="H18" s="1025">
        <v>84.64619492656874</v>
      </c>
    </row>
    <row r="19" spans="1:8" ht="12.75">
      <c r="A19" s="884">
        <v>12</v>
      </c>
      <c r="B19" s="885" t="s">
        <v>715</v>
      </c>
      <c r="C19" s="886">
        <v>3083.9</v>
      </c>
      <c r="D19" s="887">
        <v>2857.7</v>
      </c>
      <c r="E19" s="888">
        <v>2313.8</v>
      </c>
      <c r="F19" s="741">
        <v>2.4653619962122377</v>
      </c>
      <c r="G19" s="907">
        <v>-7.334868186387368</v>
      </c>
      <c r="H19" s="1025">
        <v>-19.0327886062218</v>
      </c>
    </row>
    <row r="20" spans="1:8" ht="12.75" hidden="1">
      <c r="A20" s="878"/>
      <c r="B20" s="890"/>
      <c r="C20" s="886"/>
      <c r="D20" s="887"/>
      <c r="E20" s="888"/>
      <c r="F20" s="741"/>
      <c r="G20" s="907"/>
      <c r="H20" s="1025"/>
    </row>
    <row r="21" spans="1:8" ht="12.75">
      <c r="A21" s="878"/>
      <c r="B21" s="891" t="s">
        <v>702</v>
      </c>
      <c r="C21" s="892">
        <v>2131.3</v>
      </c>
      <c r="D21" s="893">
        <v>2552.8</v>
      </c>
      <c r="E21" s="894">
        <v>3982.4</v>
      </c>
      <c r="F21" s="1026">
        <v>-20.545034297643866</v>
      </c>
      <c r="G21" s="1027">
        <v>19.7766621310937</v>
      </c>
      <c r="H21" s="1028">
        <v>56.00125352554065</v>
      </c>
    </row>
    <row r="22" spans="1:8" ht="12.75" hidden="1">
      <c r="A22" s="878"/>
      <c r="B22" s="890"/>
      <c r="C22" s="892"/>
      <c r="D22" s="893"/>
      <c r="E22" s="895"/>
      <c r="F22" s="1026"/>
      <c r="G22" s="1027"/>
      <c r="H22" s="1028"/>
    </row>
    <row r="23" spans="1:8" ht="13.5" thickBot="1">
      <c r="A23" s="896"/>
      <c r="B23" s="897" t="s">
        <v>716</v>
      </c>
      <c r="C23" s="898">
        <v>9848.4</v>
      </c>
      <c r="D23" s="899">
        <v>9658.9</v>
      </c>
      <c r="E23" s="900">
        <v>9494.4</v>
      </c>
      <c r="F23" s="1029">
        <v>-5.8722330542493495</v>
      </c>
      <c r="G23" s="1030">
        <v>-1.9241704236221011</v>
      </c>
      <c r="H23" s="1031">
        <v>-1.7030924846514495</v>
      </c>
    </row>
    <row r="24" spans="1:8" ht="12.75">
      <c r="A24" s="901"/>
      <c r="C24" s="902"/>
      <c r="D24" s="902"/>
      <c r="E24" s="903"/>
      <c r="F24" s="902"/>
      <c r="G24" s="902"/>
      <c r="H24" s="902"/>
    </row>
    <row r="25" spans="1:8" ht="12.75">
      <c r="A25" s="904" t="s">
        <v>704</v>
      </c>
      <c r="C25" s="902"/>
      <c r="D25" s="902"/>
      <c r="E25" s="903"/>
      <c r="F25" s="902"/>
      <c r="G25" s="902"/>
      <c r="H25" s="902"/>
    </row>
    <row r="26" spans="3:8" ht="12.75">
      <c r="C26" s="902"/>
      <c r="D26" s="902"/>
      <c r="E26" s="903"/>
      <c r="F26" s="902"/>
      <c r="G26" s="902"/>
      <c r="H26" s="902"/>
    </row>
    <row r="27" spans="3:8" ht="12.75">
      <c r="C27" s="902"/>
      <c r="D27" s="902"/>
      <c r="E27" s="903"/>
      <c r="F27" s="902"/>
      <c r="G27" s="902"/>
      <c r="H27" s="902"/>
    </row>
    <row r="28" spans="3:8" ht="12.75">
      <c r="C28" s="902"/>
      <c r="D28" s="902"/>
      <c r="E28" s="903"/>
      <c r="F28" s="902"/>
      <c r="G28" s="902"/>
      <c r="H28" s="902"/>
    </row>
    <row r="29" spans="3:8" ht="12.75">
      <c r="C29" s="902"/>
      <c r="D29" s="902"/>
      <c r="E29" s="903"/>
      <c r="F29" s="902"/>
      <c r="G29" s="902"/>
      <c r="H29" s="902"/>
    </row>
    <row r="30" spans="3:8" ht="12.75">
      <c r="C30" s="902"/>
      <c r="D30" s="902"/>
      <c r="E30" s="903"/>
      <c r="F30" s="902"/>
      <c r="G30" s="902"/>
      <c r="H30" s="902"/>
    </row>
    <row r="31" spans="3:8" ht="12.75">
      <c r="C31" s="902"/>
      <c r="D31" s="902"/>
      <c r="E31" s="903"/>
      <c r="F31" s="902"/>
      <c r="G31" s="902"/>
      <c r="H31" s="902"/>
    </row>
    <row r="32" spans="3:8" ht="12.75">
      <c r="C32" s="902"/>
      <c r="D32" s="902"/>
      <c r="E32" s="903"/>
      <c r="F32" s="902"/>
      <c r="G32" s="902"/>
      <c r="H32" s="902"/>
    </row>
    <row r="33" spans="3:8" ht="12.75">
      <c r="C33" s="902"/>
      <c r="D33" s="902"/>
      <c r="E33" s="903"/>
      <c r="F33" s="902"/>
      <c r="G33" s="902"/>
      <c r="H33" s="902"/>
    </row>
    <row r="34" spans="3:8" ht="12.75">
      <c r="C34" s="902"/>
      <c r="D34" s="902"/>
      <c r="E34" s="903"/>
      <c r="F34" s="902"/>
      <c r="G34" s="902"/>
      <c r="H34" s="902"/>
    </row>
    <row r="35" spans="3:8" ht="12.75">
      <c r="C35" s="902"/>
      <c r="D35" s="902"/>
      <c r="E35" s="903"/>
      <c r="F35" s="902"/>
      <c r="G35" s="902"/>
      <c r="H35" s="902"/>
    </row>
    <row r="36" spans="3:8" ht="12.75">
      <c r="C36" s="902"/>
      <c r="D36" s="902"/>
      <c r="E36" s="903"/>
      <c r="F36" s="902"/>
      <c r="G36" s="902"/>
      <c r="H36" s="902"/>
    </row>
    <row r="37" spans="3:8" ht="12.75">
      <c r="C37" s="902"/>
      <c r="D37" s="902"/>
      <c r="E37" s="903"/>
      <c r="F37" s="902"/>
      <c r="G37" s="902"/>
      <c r="H37" s="902"/>
    </row>
    <row r="38" spans="3:8" ht="12.75">
      <c r="C38" s="902"/>
      <c r="D38" s="902"/>
      <c r="E38" s="903"/>
      <c r="F38" s="902"/>
      <c r="G38" s="902"/>
      <c r="H38" s="902"/>
    </row>
    <row r="39" spans="3:8" ht="12.75">
      <c r="C39" s="902"/>
      <c r="D39" s="902"/>
      <c r="E39" s="903"/>
      <c r="F39" s="902"/>
      <c r="G39" s="902"/>
      <c r="H39" s="902"/>
    </row>
    <row r="40" spans="3:8" ht="12.75">
      <c r="C40" s="902"/>
      <c r="D40" s="902"/>
      <c r="E40" s="903"/>
      <c r="F40" s="902"/>
      <c r="G40" s="902"/>
      <c r="H40" s="902"/>
    </row>
    <row r="41" spans="3:8" ht="12.75">
      <c r="C41" s="902"/>
      <c r="D41" s="902"/>
      <c r="E41" s="903"/>
      <c r="F41" s="902"/>
      <c r="G41" s="902"/>
      <c r="H41" s="902"/>
    </row>
    <row r="42" spans="3:8" ht="12.75">
      <c r="C42" s="902"/>
      <c r="D42" s="902"/>
      <c r="E42" s="903"/>
      <c r="F42" s="902"/>
      <c r="G42" s="902"/>
      <c r="H42" s="902"/>
    </row>
    <row r="43" spans="3:8" ht="12.75">
      <c r="C43" s="902"/>
      <c r="D43" s="902"/>
      <c r="E43" s="903"/>
      <c r="F43" s="902"/>
      <c r="G43" s="902"/>
      <c r="H43" s="902"/>
    </row>
    <row r="44" spans="3:8" ht="12.75">
      <c r="C44" s="902"/>
      <c r="D44" s="902"/>
      <c r="E44" s="903"/>
      <c r="F44" s="902"/>
      <c r="G44" s="902"/>
      <c r="H44" s="902"/>
    </row>
    <row r="45" spans="3:8" ht="12.75">
      <c r="C45" s="902"/>
      <c r="D45" s="902"/>
      <c r="E45" s="903"/>
      <c r="F45" s="902"/>
      <c r="G45" s="902"/>
      <c r="H45" s="902"/>
    </row>
    <row r="46" spans="3:8" ht="12.75">
      <c r="C46" s="902"/>
      <c r="D46" s="902"/>
      <c r="E46" s="903"/>
      <c r="F46" s="902"/>
      <c r="G46" s="902"/>
      <c r="H46" s="902"/>
    </row>
    <row r="47" spans="3:8" ht="12.75">
      <c r="C47" s="902"/>
      <c r="D47" s="902"/>
      <c r="E47" s="903"/>
      <c r="F47" s="902"/>
      <c r="G47" s="902"/>
      <c r="H47" s="902"/>
    </row>
    <row r="48" spans="3:8" ht="12.75">
      <c r="C48" s="902"/>
      <c r="D48" s="902"/>
      <c r="E48" s="903"/>
      <c r="F48" s="902"/>
      <c r="G48" s="902"/>
      <c r="H48" s="902"/>
    </row>
    <row r="49" spans="3:8" ht="12.75">
      <c r="C49" s="902"/>
      <c r="D49" s="902"/>
      <c r="E49" s="903"/>
      <c r="F49" s="902"/>
      <c r="G49" s="902"/>
      <c r="H49" s="902"/>
    </row>
    <row r="50" spans="3:8" ht="12.75">
      <c r="C50" s="902"/>
      <c r="D50" s="902"/>
      <c r="E50" s="903"/>
      <c r="F50" s="902"/>
      <c r="G50" s="902"/>
      <c r="H50" s="902"/>
    </row>
    <row r="51" spans="3:8" ht="12.75">
      <c r="C51" s="902"/>
      <c r="D51" s="902"/>
      <c r="E51" s="903"/>
      <c r="F51" s="902"/>
      <c r="G51" s="902"/>
      <c r="H51" s="902"/>
    </row>
    <row r="52" spans="3:8" ht="12.75">
      <c r="C52" s="902"/>
      <c r="D52" s="902"/>
      <c r="E52" s="903"/>
      <c r="F52" s="902"/>
      <c r="G52" s="902"/>
      <c r="H52" s="902"/>
    </row>
    <row r="53" spans="3:8" ht="12.75">
      <c r="C53" s="902"/>
      <c r="D53" s="902"/>
      <c r="E53" s="903"/>
      <c r="F53" s="902"/>
      <c r="G53" s="902"/>
      <c r="H53" s="902"/>
    </row>
    <row r="54" spans="3:8" ht="12.75">
      <c r="C54" s="902"/>
      <c r="D54" s="902"/>
      <c r="E54" s="903"/>
      <c r="F54" s="902"/>
      <c r="G54" s="902"/>
      <c r="H54" s="902"/>
    </row>
    <row r="55" spans="3:8" ht="12.75">
      <c r="C55" s="902"/>
      <c r="D55" s="902"/>
      <c r="E55" s="903"/>
      <c r="F55" s="902"/>
      <c r="G55" s="902"/>
      <c r="H55" s="902"/>
    </row>
    <row r="56" spans="3:8" ht="12.75">
      <c r="C56" s="902"/>
      <c r="D56" s="902"/>
      <c r="E56" s="903"/>
      <c r="F56" s="902"/>
      <c r="G56" s="902"/>
      <c r="H56" s="902"/>
    </row>
    <row r="57" spans="3:8" ht="12.75">
      <c r="C57" s="902"/>
      <c r="D57" s="902"/>
      <c r="E57" s="903"/>
      <c r="F57" s="902"/>
      <c r="G57" s="902"/>
      <c r="H57" s="902"/>
    </row>
    <row r="58" spans="3:8" ht="12.75">
      <c r="C58" s="902"/>
      <c r="D58" s="902"/>
      <c r="E58" s="903"/>
      <c r="F58" s="902"/>
      <c r="G58" s="902"/>
      <c r="H58" s="902"/>
    </row>
    <row r="59" spans="3:8" ht="12.75">
      <c r="C59" s="902"/>
      <c r="D59" s="902"/>
      <c r="E59" s="903"/>
      <c r="F59" s="902"/>
      <c r="G59" s="902"/>
      <c r="H59" s="902"/>
    </row>
    <row r="60" spans="3:8" ht="12.75">
      <c r="C60" s="902"/>
      <c r="D60" s="902"/>
      <c r="E60" s="903"/>
      <c r="F60" s="902"/>
      <c r="G60" s="902"/>
      <c r="H60" s="902"/>
    </row>
  </sheetData>
  <sheetProtection/>
  <mergeCells count="4">
    <mergeCell ref="A2:H2"/>
    <mergeCell ref="A4:H4"/>
    <mergeCell ref="C5:E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140625" style="905" customWidth="1"/>
    <col min="2" max="2" width="21.28125" style="455" customWidth="1"/>
    <col min="3" max="3" width="9.7109375" style="455" customWidth="1"/>
    <col min="4" max="4" width="9.140625" style="455" customWidth="1"/>
    <col min="5" max="5" width="9.140625" style="671" customWidth="1"/>
    <col min="6" max="7" width="7.57421875" style="455" customWidth="1"/>
    <col min="8" max="8" width="7.7109375" style="455" customWidth="1"/>
    <col min="9" max="16384" width="9.140625" style="18" customWidth="1"/>
  </cols>
  <sheetData>
    <row r="1" spans="1:8" ht="12.75">
      <c r="A1" s="1543" t="s">
        <v>1195</v>
      </c>
      <c r="B1" s="1543"/>
      <c r="C1" s="1543"/>
      <c r="D1" s="1543"/>
      <c r="E1" s="1543"/>
      <c r="F1" s="1543"/>
      <c r="G1" s="1543"/>
      <c r="H1" s="1543"/>
    </row>
    <row r="2" spans="1:8" ht="15.75">
      <c r="A2" s="1753" t="s">
        <v>717</v>
      </c>
      <c r="B2" s="1753"/>
      <c r="C2" s="1753"/>
      <c r="D2" s="1753"/>
      <c r="E2" s="1753"/>
      <c r="F2" s="1753"/>
      <c r="G2" s="1753"/>
      <c r="H2" s="1753"/>
    </row>
    <row r="4" spans="1:8" ht="13.5" thickBot="1">
      <c r="A4" s="1754" t="s">
        <v>29</v>
      </c>
      <c r="B4" s="1754"/>
      <c r="C4" s="1754"/>
      <c r="D4" s="1754"/>
      <c r="E4" s="1754"/>
      <c r="F4" s="1754"/>
      <c r="G4" s="1754"/>
      <c r="H4" s="1754"/>
    </row>
    <row r="5" spans="1:8" ht="12.75">
      <c r="A5" s="869"/>
      <c r="B5" s="870"/>
      <c r="C5" s="1758" t="str">
        <f>'X-IND'!C5:E5</f>
        <v>First Six Months</v>
      </c>
      <c r="D5" s="1759"/>
      <c r="E5" s="1760"/>
      <c r="F5" s="1761" t="s">
        <v>360</v>
      </c>
      <c r="G5" s="1761"/>
      <c r="H5" s="1762"/>
    </row>
    <row r="6" spans="1:8" ht="12.75">
      <c r="A6" s="871"/>
      <c r="B6" s="872"/>
      <c r="C6" s="873" t="s">
        <v>2</v>
      </c>
      <c r="D6" s="874" t="s">
        <v>104</v>
      </c>
      <c r="E6" s="875" t="s">
        <v>527</v>
      </c>
      <c r="F6" s="876" t="s">
        <v>2</v>
      </c>
      <c r="G6" s="874" t="s">
        <v>3</v>
      </c>
      <c r="H6" s="877" t="s">
        <v>471</v>
      </c>
    </row>
    <row r="7" spans="1:8" ht="12.75">
      <c r="A7" s="878"/>
      <c r="B7" s="879" t="s">
        <v>651</v>
      </c>
      <c r="C7" s="880">
        <v>40542.44</v>
      </c>
      <c r="D7" s="881">
        <v>42800.465000000004</v>
      </c>
      <c r="E7" s="883">
        <v>46997.68200000001</v>
      </c>
      <c r="F7" s="1022">
        <v>18.16198350961355</v>
      </c>
      <c r="G7" s="1023">
        <v>5.5695340487646945</v>
      </c>
      <c r="H7" s="1024">
        <v>9.806475233388241</v>
      </c>
    </row>
    <row r="8" spans="1:8" ht="12.75">
      <c r="A8" s="884">
        <v>1</v>
      </c>
      <c r="B8" s="906" t="s">
        <v>718</v>
      </c>
      <c r="C8" s="886">
        <v>269.6</v>
      </c>
      <c r="D8" s="887">
        <v>545.9</v>
      </c>
      <c r="E8" s="888">
        <v>893.7</v>
      </c>
      <c r="F8" s="741">
        <v>-1.1005135730007396</v>
      </c>
      <c r="G8" s="907">
        <v>102.48516320474775</v>
      </c>
      <c r="H8" s="1025">
        <v>63.71130243634366</v>
      </c>
    </row>
    <row r="9" spans="1:8" ht="12.75">
      <c r="A9" s="884">
        <v>2</v>
      </c>
      <c r="B9" s="906" t="s">
        <v>719</v>
      </c>
      <c r="C9" s="886">
        <v>129.26</v>
      </c>
      <c r="D9" s="887">
        <v>195.02</v>
      </c>
      <c r="E9" s="888">
        <v>251.683</v>
      </c>
      <c r="F9" s="741">
        <v>-48.74702616970659</v>
      </c>
      <c r="G9" s="907">
        <v>50.87420702460156</v>
      </c>
      <c r="H9" s="1025">
        <v>29.054968721156797</v>
      </c>
    </row>
    <row r="10" spans="1:8" ht="12.75">
      <c r="A10" s="884">
        <v>3</v>
      </c>
      <c r="B10" s="906" t="s">
        <v>720</v>
      </c>
      <c r="C10" s="886">
        <v>258</v>
      </c>
      <c r="D10" s="887">
        <v>261.9</v>
      </c>
      <c r="E10" s="888">
        <v>139.3</v>
      </c>
      <c r="F10" s="741">
        <v>6.43564356435644</v>
      </c>
      <c r="G10" s="907">
        <v>1.5116279069767415</v>
      </c>
      <c r="H10" s="1025">
        <v>-46.811760213822076</v>
      </c>
    </row>
    <row r="11" spans="1:8" ht="12.75">
      <c r="A11" s="884">
        <v>4</v>
      </c>
      <c r="B11" s="906" t="s">
        <v>721</v>
      </c>
      <c r="C11" s="886">
        <v>48.2</v>
      </c>
      <c r="D11" s="887">
        <v>180</v>
      </c>
      <c r="E11" s="888">
        <v>67.5</v>
      </c>
      <c r="F11" s="741">
        <v>-62.8373168851195</v>
      </c>
      <c r="G11" s="907">
        <v>273.4439834024896</v>
      </c>
      <c r="H11" s="1025">
        <v>-62.5</v>
      </c>
    </row>
    <row r="12" spans="1:8" ht="12.75">
      <c r="A12" s="884">
        <v>5</v>
      </c>
      <c r="B12" s="906" t="s">
        <v>722</v>
      </c>
      <c r="C12" s="886">
        <v>104.8</v>
      </c>
      <c r="D12" s="887">
        <v>141.6</v>
      </c>
      <c r="E12" s="888">
        <v>134</v>
      </c>
      <c r="F12" s="741">
        <v>-26.249120337790288</v>
      </c>
      <c r="G12" s="907">
        <v>35.1145038167939</v>
      </c>
      <c r="H12" s="1025">
        <v>-5.367231638418076</v>
      </c>
    </row>
    <row r="13" spans="1:8" ht="12.75">
      <c r="A13" s="884">
        <v>6</v>
      </c>
      <c r="B13" s="906" t="s">
        <v>723</v>
      </c>
      <c r="C13" s="886">
        <v>960.6</v>
      </c>
      <c r="D13" s="887">
        <v>1113.3</v>
      </c>
      <c r="E13" s="888">
        <v>901.1</v>
      </c>
      <c r="F13" s="741">
        <v>-16.730235783633844</v>
      </c>
      <c r="G13" s="907">
        <v>15.896314803248003</v>
      </c>
      <c r="H13" s="1025">
        <v>-19.060450911703953</v>
      </c>
    </row>
    <row r="14" spans="1:8" ht="12.75">
      <c r="A14" s="884">
        <v>7</v>
      </c>
      <c r="B14" s="906" t="s">
        <v>724</v>
      </c>
      <c r="C14" s="886">
        <v>533.3</v>
      </c>
      <c r="D14" s="887">
        <v>481.5</v>
      </c>
      <c r="E14" s="888">
        <v>198.5</v>
      </c>
      <c r="F14" s="741">
        <v>11.639104040192578</v>
      </c>
      <c r="G14" s="907">
        <v>-9.713107069191835</v>
      </c>
      <c r="H14" s="1025">
        <v>-58.774662512980264</v>
      </c>
    </row>
    <row r="15" spans="1:8" ht="12.75">
      <c r="A15" s="884">
        <v>8</v>
      </c>
      <c r="B15" s="906" t="s">
        <v>660</v>
      </c>
      <c r="C15" s="886">
        <v>1879.9</v>
      </c>
      <c r="D15" s="887">
        <v>1258.3</v>
      </c>
      <c r="E15" s="888">
        <v>1153.9</v>
      </c>
      <c r="F15" s="741">
        <v>54.279852277390205</v>
      </c>
      <c r="G15" s="907">
        <v>-33.065588595138024</v>
      </c>
      <c r="H15" s="1025">
        <v>-8.296908527378193</v>
      </c>
    </row>
    <row r="16" spans="1:8" ht="12.75">
      <c r="A16" s="884">
        <v>9</v>
      </c>
      <c r="B16" s="906" t="s">
        <v>725</v>
      </c>
      <c r="C16" s="886">
        <v>454.6</v>
      </c>
      <c r="D16" s="887">
        <v>409.6</v>
      </c>
      <c r="E16" s="888">
        <v>318.3</v>
      </c>
      <c r="F16" s="741">
        <v>-27.263999999999996</v>
      </c>
      <c r="G16" s="907">
        <v>-9.898812142542894</v>
      </c>
      <c r="H16" s="1025">
        <v>-22.2900390625</v>
      </c>
    </row>
    <row r="17" spans="1:8" ht="12.75">
      <c r="A17" s="884">
        <v>10</v>
      </c>
      <c r="B17" s="906" t="s">
        <v>726</v>
      </c>
      <c r="C17" s="886">
        <v>427.05</v>
      </c>
      <c r="D17" s="887">
        <v>676.9159999999999</v>
      </c>
      <c r="E17" s="888">
        <v>782.706</v>
      </c>
      <c r="F17" s="741">
        <v>-77.85354975885495</v>
      </c>
      <c r="G17" s="907">
        <v>58.50977637279004</v>
      </c>
      <c r="H17" s="1025">
        <v>15.628231567875488</v>
      </c>
    </row>
    <row r="18" spans="1:8" ht="12.75">
      <c r="A18" s="884">
        <v>11</v>
      </c>
      <c r="B18" s="906" t="s">
        <v>727</v>
      </c>
      <c r="C18" s="886">
        <v>20.6</v>
      </c>
      <c r="D18" s="887">
        <v>30</v>
      </c>
      <c r="E18" s="888">
        <v>26.3</v>
      </c>
      <c r="F18" s="741">
        <v>-7.207207207207205</v>
      </c>
      <c r="G18" s="907">
        <v>45.63106796116506</v>
      </c>
      <c r="H18" s="1025">
        <v>-12.333333333333329</v>
      </c>
    </row>
    <row r="19" spans="1:8" ht="12.75">
      <c r="A19" s="884">
        <v>12</v>
      </c>
      <c r="B19" s="906" t="s">
        <v>728</v>
      </c>
      <c r="C19" s="886">
        <v>389.7</v>
      </c>
      <c r="D19" s="887">
        <v>299.7</v>
      </c>
      <c r="E19" s="888">
        <v>263.5</v>
      </c>
      <c r="F19" s="741">
        <v>39.47745168217605</v>
      </c>
      <c r="G19" s="907">
        <v>-23.094688221708992</v>
      </c>
      <c r="H19" s="1025">
        <v>-12.078745412078746</v>
      </c>
    </row>
    <row r="20" spans="1:8" ht="12.75">
      <c r="A20" s="884">
        <v>13</v>
      </c>
      <c r="B20" s="906" t="s">
        <v>729</v>
      </c>
      <c r="C20" s="886">
        <v>137</v>
      </c>
      <c r="D20" s="887">
        <v>70.6</v>
      </c>
      <c r="E20" s="888">
        <v>109.9</v>
      </c>
      <c r="F20" s="741">
        <v>42.85714285714286</v>
      </c>
      <c r="G20" s="907">
        <v>-48.46715328467154</v>
      </c>
      <c r="H20" s="1025">
        <v>55.66572237960341</v>
      </c>
    </row>
    <row r="21" spans="1:8" ht="12.75">
      <c r="A21" s="884">
        <v>14</v>
      </c>
      <c r="B21" s="906" t="s">
        <v>730</v>
      </c>
      <c r="C21" s="886">
        <v>52.9</v>
      </c>
      <c r="D21" s="887">
        <v>66.5</v>
      </c>
      <c r="E21" s="888">
        <v>60.4</v>
      </c>
      <c r="F21" s="741">
        <v>-31.74193548387096</v>
      </c>
      <c r="G21" s="907">
        <v>25.70888468809072</v>
      </c>
      <c r="H21" s="1025">
        <v>-9.172932330827066</v>
      </c>
    </row>
    <row r="22" spans="1:8" ht="12.75">
      <c r="A22" s="884">
        <v>15</v>
      </c>
      <c r="B22" s="906" t="s">
        <v>731</v>
      </c>
      <c r="C22" s="886">
        <v>635.6</v>
      </c>
      <c r="D22" s="887">
        <v>1105.8</v>
      </c>
      <c r="E22" s="888">
        <v>1404.6</v>
      </c>
      <c r="F22" s="741">
        <v>13.398751115075825</v>
      </c>
      <c r="G22" s="907">
        <v>73.97734424166146</v>
      </c>
      <c r="H22" s="1025">
        <v>27.021161150298425</v>
      </c>
    </row>
    <row r="23" spans="1:8" ht="12.75">
      <c r="A23" s="884">
        <v>16</v>
      </c>
      <c r="B23" s="906" t="s">
        <v>732</v>
      </c>
      <c r="C23" s="886">
        <v>101.1</v>
      </c>
      <c r="D23" s="887">
        <v>157.8</v>
      </c>
      <c r="E23" s="888">
        <v>151.4</v>
      </c>
      <c r="F23" s="741">
        <v>-21.567106283941058</v>
      </c>
      <c r="G23" s="907">
        <v>56.083086053412444</v>
      </c>
      <c r="H23" s="1025">
        <v>-4.0557667934093615</v>
      </c>
    </row>
    <row r="24" spans="1:8" ht="12.75">
      <c r="A24" s="884">
        <v>17</v>
      </c>
      <c r="B24" s="906" t="s">
        <v>664</v>
      </c>
      <c r="C24" s="886">
        <v>365.5</v>
      </c>
      <c r="D24" s="887">
        <v>249.6</v>
      </c>
      <c r="E24" s="888">
        <v>463.6</v>
      </c>
      <c r="F24" s="741">
        <v>101.71081677704191</v>
      </c>
      <c r="G24" s="907">
        <v>-31.709986320109422</v>
      </c>
      <c r="H24" s="1025">
        <v>85.73717948717947</v>
      </c>
    </row>
    <row r="25" spans="1:8" ht="12.75">
      <c r="A25" s="884">
        <v>18</v>
      </c>
      <c r="B25" s="906" t="s">
        <v>733</v>
      </c>
      <c r="C25" s="886">
        <v>213.7</v>
      </c>
      <c r="D25" s="887">
        <v>215</v>
      </c>
      <c r="E25" s="888">
        <v>304.1</v>
      </c>
      <c r="F25" s="741">
        <v>-27.26344452008169</v>
      </c>
      <c r="G25" s="907">
        <v>0.6083294337856842</v>
      </c>
      <c r="H25" s="1025">
        <v>41.441860465116264</v>
      </c>
    </row>
    <row r="26" spans="1:8" ht="12.75">
      <c r="A26" s="884">
        <v>19</v>
      </c>
      <c r="B26" s="906" t="s">
        <v>734</v>
      </c>
      <c r="C26" s="886">
        <v>522.4</v>
      </c>
      <c r="D26" s="887">
        <v>1026.525</v>
      </c>
      <c r="E26" s="888">
        <v>1803.4479999999999</v>
      </c>
      <c r="F26" s="741">
        <v>61.733746130030966</v>
      </c>
      <c r="G26" s="907">
        <v>96.5017228177642</v>
      </c>
      <c r="H26" s="1025">
        <v>75.68476169601323</v>
      </c>
    </row>
    <row r="27" spans="1:8" ht="12.75">
      <c r="A27" s="884">
        <v>20</v>
      </c>
      <c r="B27" s="906" t="s">
        <v>735</v>
      </c>
      <c r="C27" s="886">
        <v>38</v>
      </c>
      <c r="D27" s="887">
        <v>64.6</v>
      </c>
      <c r="E27" s="888">
        <v>196.4</v>
      </c>
      <c r="F27" s="741">
        <v>21.794871794871767</v>
      </c>
      <c r="G27" s="907">
        <v>70</v>
      </c>
      <c r="H27" s="1025">
        <v>204.0247678018576</v>
      </c>
    </row>
    <row r="28" spans="1:8" ht="12.75">
      <c r="A28" s="884">
        <v>21</v>
      </c>
      <c r="B28" s="906" t="s">
        <v>736</v>
      </c>
      <c r="C28" s="886">
        <v>130.3</v>
      </c>
      <c r="D28" s="887">
        <v>199.3</v>
      </c>
      <c r="E28" s="888">
        <v>340.1</v>
      </c>
      <c r="F28" s="741">
        <v>80.7212205270458</v>
      </c>
      <c r="G28" s="907">
        <v>52.95471987720643</v>
      </c>
      <c r="H28" s="1025">
        <v>70.6472654290015</v>
      </c>
    </row>
    <row r="29" spans="1:8" ht="12.75">
      <c r="A29" s="884">
        <v>22</v>
      </c>
      <c r="B29" s="906" t="s">
        <v>673</v>
      </c>
      <c r="C29" s="886">
        <v>277.4</v>
      </c>
      <c r="D29" s="887">
        <v>107</v>
      </c>
      <c r="E29" s="888">
        <v>100.1</v>
      </c>
      <c r="F29" s="741">
        <v>57.078142695356746</v>
      </c>
      <c r="G29" s="907">
        <v>-61.42754145638068</v>
      </c>
      <c r="H29" s="1025">
        <v>-6.448598130841106</v>
      </c>
    </row>
    <row r="30" spans="1:8" ht="12.75">
      <c r="A30" s="884">
        <v>23</v>
      </c>
      <c r="B30" s="906" t="s">
        <v>737</v>
      </c>
      <c r="C30" s="886">
        <v>2042.82</v>
      </c>
      <c r="D30" s="887">
        <v>1843.34</v>
      </c>
      <c r="E30" s="888">
        <v>3496.689</v>
      </c>
      <c r="F30" s="741">
        <v>53.861565112600715</v>
      </c>
      <c r="G30" s="907">
        <v>-9.76493278898775</v>
      </c>
      <c r="H30" s="1025">
        <v>89.69311141731856</v>
      </c>
    </row>
    <row r="31" spans="1:8" ht="12.75">
      <c r="A31" s="884">
        <v>24</v>
      </c>
      <c r="B31" s="906" t="s">
        <v>738</v>
      </c>
      <c r="C31" s="886">
        <v>609.06</v>
      </c>
      <c r="D31" s="887">
        <v>729.0640000000001</v>
      </c>
      <c r="E31" s="888">
        <v>639.3910000000001</v>
      </c>
      <c r="F31" s="741">
        <v>8.644309668212628</v>
      </c>
      <c r="G31" s="907">
        <v>19.703149115029746</v>
      </c>
      <c r="H31" s="1025">
        <v>-12.29974323241855</v>
      </c>
    </row>
    <row r="32" spans="1:8" ht="12.75">
      <c r="A32" s="884">
        <v>25</v>
      </c>
      <c r="B32" s="906" t="s">
        <v>739</v>
      </c>
      <c r="C32" s="886">
        <v>2444.6</v>
      </c>
      <c r="D32" s="887">
        <v>2381</v>
      </c>
      <c r="E32" s="888">
        <v>2683</v>
      </c>
      <c r="F32" s="741">
        <v>36.8220742150333</v>
      </c>
      <c r="G32" s="907">
        <v>-2.60165262210586</v>
      </c>
      <c r="H32" s="1025">
        <v>12.6837463250735</v>
      </c>
    </row>
    <row r="33" spans="1:8" ht="12.75">
      <c r="A33" s="884">
        <v>26</v>
      </c>
      <c r="B33" s="906" t="s">
        <v>740</v>
      </c>
      <c r="C33" s="886">
        <v>51.3</v>
      </c>
      <c r="D33" s="887">
        <v>8.4</v>
      </c>
      <c r="E33" s="888">
        <v>6.5</v>
      </c>
      <c r="F33" s="741">
        <v>22.142857142857153</v>
      </c>
      <c r="G33" s="907">
        <v>-83.62573099415205</v>
      </c>
      <c r="H33" s="1025">
        <v>-22.61904761904762</v>
      </c>
    </row>
    <row r="34" spans="1:8" ht="12.75">
      <c r="A34" s="884">
        <v>27</v>
      </c>
      <c r="B34" s="906" t="s">
        <v>741</v>
      </c>
      <c r="C34" s="886">
        <v>1666.6</v>
      </c>
      <c r="D34" s="887">
        <v>1795</v>
      </c>
      <c r="E34" s="888">
        <v>2304.2</v>
      </c>
      <c r="F34" s="741">
        <v>-14.088355069848973</v>
      </c>
      <c r="G34" s="907">
        <v>7.704308172326904</v>
      </c>
      <c r="H34" s="1025">
        <v>28.367688022284142</v>
      </c>
    </row>
    <row r="35" spans="1:8" ht="12.75">
      <c r="A35" s="884">
        <v>28</v>
      </c>
      <c r="B35" s="906" t="s">
        <v>742</v>
      </c>
      <c r="C35" s="886">
        <v>165.9</v>
      </c>
      <c r="D35" s="887">
        <v>137.1</v>
      </c>
      <c r="E35" s="888">
        <v>128.3</v>
      </c>
      <c r="F35" s="741">
        <v>137.33905579399143</v>
      </c>
      <c r="G35" s="907">
        <v>-17.359855334538864</v>
      </c>
      <c r="H35" s="1025">
        <v>-6.418672501823494</v>
      </c>
    </row>
    <row r="36" spans="1:8" ht="12.75">
      <c r="A36" s="884">
        <v>29</v>
      </c>
      <c r="B36" s="906" t="s">
        <v>680</v>
      </c>
      <c r="C36" s="886">
        <v>310.1</v>
      </c>
      <c r="D36" s="887">
        <v>451.1</v>
      </c>
      <c r="E36" s="888">
        <v>317.3</v>
      </c>
      <c r="F36" s="741">
        <v>-14.947888096544162</v>
      </c>
      <c r="G36" s="907">
        <v>45.4692034827475</v>
      </c>
      <c r="H36" s="1025">
        <v>-29.660829084460232</v>
      </c>
    </row>
    <row r="37" spans="1:8" ht="12.75">
      <c r="A37" s="884">
        <v>30</v>
      </c>
      <c r="B37" s="906" t="s">
        <v>743</v>
      </c>
      <c r="C37" s="886">
        <v>16494.7</v>
      </c>
      <c r="D37" s="887">
        <v>17041.7</v>
      </c>
      <c r="E37" s="888">
        <v>16274.4</v>
      </c>
      <c r="F37" s="741">
        <v>42.4991144937928</v>
      </c>
      <c r="G37" s="907">
        <v>3.3162167241598723</v>
      </c>
      <c r="H37" s="1025">
        <v>-4.502485080713782</v>
      </c>
    </row>
    <row r="38" spans="1:8" ht="12.75">
      <c r="A38" s="884">
        <v>31</v>
      </c>
      <c r="B38" s="906" t="s">
        <v>744</v>
      </c>
      <c r="C38" s="886">
        <v>140.8</v>
      </c>
      <c r="D38" s="887">
        <v>113.1</v>
      </c>
      <c r="E38" s="888">
        <v>582.4</v>
      </c>
      <c r="F38" s="741">
        <v>-22.381477398015434</v>
      </c>
      <c r="G38" s="907">
        <v>-19.673295454545467</v>
      </c>
      <c r="H38" s="1025">
        <v>414.9425287356322</v>
      </c>
    </row>
    <row r="39" spans="1:8" ht="12.75">
      <c r="A39" s="884">
        <v>32</v>
      </c>
      <c r="B39" s="906" t="s">
        <v>683</v>
      </c>
      <c r="C39" s="886">
        <v>153.7</v>
      </c>
      <c r="D39" s="887">
        <v>44.4</v>
      </c>
      <c r="E39" s="888">
        <v>45.5</v>
      </c>
      <c r="F39" s="741">
        <v>-39.63079340141397</v>
      </c>
      <c r="G39" s="907">
        <v>-71.11255692908263</v>
      </c>
      <c r="H39" s="1025">
        <v>2.4774774774774926</v>
      </c>
    </row>
    <row r="40" spans="1:8" ht="12.75">
      <c r="A40" s="884">
        <v>33</v>
      </c>
      <c r="B40" s="906" t="s">
        <v>745</v>
      </c>
      <c r="C40" s="886">
        <v>193.4</v>
      </c>
      <c r="D40" s="887">
        <v>299.5</v>
      </c>
      <c r="E40" s="888">
        <v>269.7</v>
      </c>
      <c r="F40" s="741">
        <v>169.35933147632318</v>
      </c>
      <c r="G40" s="907">
        <v>54.86039296794206</v>
      </c>
      <c r="H40" s="1025">
        <v>-9.949916527545895</v>
      </c>
    </row>
    <row r="41" spans="1:8" ht="12.75">
      <c r="A41" s="884">
        <v>34</v>
      </c>
      <c r="B41" s="906" t="s">
        <v>746</v>
      </c>
      <c r="C41" s="886">
        <v>78.5</v>
      </c>
      <c r="D41" s="887">
        <v>41.3</v>
      </c>
      <c r="E41" s="888">
        <v>31.8</v>
      </c>
      <c r="F41" s="741">
        <v>-14.766558089033666</v>
      </c>
      <c r="G41" s="907">
        <v>-47.38853503184713</v>
      </c>
      <c r="H41" s="1025">
        <v>-23.002421307506054</v>
      </c>
    </row>
    <row r="42" spans="1:8" ht="12.75">
      <c r="A42" s="884">
        <v>35</v>
      </c>
      <c r="B42" s="906" t="s">
        <v>710</v>
      </c>
      <c r="C42" s="886">
        <v>619.6</v>
      </c>
      <c r="D42" s="887">
        <v>448.7</v>
      </c>
      <c r="E42" s="888">
        <v>586.4</v>
      </c>
      <c r="F42" s="741">
        <v>32.61986301369862</v>
      </c>
      <c r="G42" s="907">
        <v>-27.582311168495806</v>
      </c>
      <c r="H42" s="1025">
        <v>30.688656117673276</v>
      </c>
    </row>
    <row r="43" spans="1:8" ht="12.75">
      <c r="A43" s="884">
        <v>36</v>
      </c>
      <c r="B43" s="906" t="s">
        <v>747</v>
      </c>
      <c r="C43" s="886">
        <v>1195.3</v>
      </c>
      <c r="D43" s="887">
        <v>571</v>
      </c>
      <c r="E43" s="888">
        <v>482.5</v>
      </c>
      <c r="F43" s="741">
        <v>401.59462861938727</v>
      </c>
      <c r="G43" s="907">
        <v>-52.22956579938091</v>
      </c>
      <c r="H43" s="1025">
        <v>-15.49912434325745</v>
      </c>
    </row>
    <row r="44" spans="1:8" ht="12.75">
      <c r="A44" s="884">
        <v>37</v>
      </c>
      <c r="B44" s="906" t="s">
        <v>748</v>
      </c>
      <c r="C44" s="886">
        <v>10.4</v>
      </c>
      <c r="D44" s="887">
        <v>35.1</v>
      </c>
      <c r="E44" s="888">
        <v>59.7</v>
      </c>
      <c r="F44" s="741">
        <v>-50.476190476190474</v>
      </c>
      <c r="G44" s="907">
        <v>237.5</v>
      </c>
      <c r="H44" s="1025">
        <v>70.08547008547009</v>
      </c>
    </row>
    <row r="45" spans="1:8" ht="12.75">
      <c r="A45" s="884">
        <v>38</v>
      </c>
      <c r="B45" s="906" t="s">
        <v>749</v>
      </c>
      <c r="C45" s="886">
        <v>90.7</v>
      </c>
      <c r="D45" s="887">
        <v>121.9</v>
      </c>
      <c r="E45" s="888">
        <v>90.4</v>
      </c>
      <c r="F45" s="741">
        <v>-34.88872936109118</v>
      </c>
      <c r="G45" s="907">
        <v>34.39911797133408</v>
      </c>
      <c r="H45" s="1025">
        <v>-25.84085315832651</v>
      </c>
    </row>
    <row r="46" spans="1:8" ht="12.75">
      <c r="A46" s="884">
        <v>49</v>
      </c>
      <c r="B46" s="906" t="s">
        <v>750</v>
      </c>
      <c r="C46" s="886">
        <v>38.8</v>
      </c>
      <c r="D46" s="887">
        <v>73.9</v>
      </c>
      <c r="E46" s="888">
        <v>53</v>
      </c>
      <c r="F46" s="741">
        <v>12.79069767441861</v>
      </c>
      <c r="G46" s="907">
        <v>90.46391752577318</v>
      </c>
      <c r="H46" s="1025">
        <v>-28.281461434370755</v>
      </c>
    </row>
    <row r="47" spans="1:8" ht="12.75">
      <c r="A47" s="884">
        <v>40</v>
      </c>
      <c r="B47" s="906" t="s">
        <v>751</v>
      </c>
      <c r="C47" s="886">
        <v>20.15</v>
      </c>
      <c r="D47" s="887">
        <v>0</v>
      </c>
      <c r="E47" s="888">
        <v>0.065</v>
      </c>
      <c r="F47" s="741">
        <v>280.188679245283</v>
      </c>
      <c r="G47" s="907">
        <v>-100</v>
      </c>
      <c r="H47" s="1025" t="e">
        <v>#DIV/0!</v>
      </c>
    </row>
    <row r="48" spans="1:8" ht="12.75">
      <c r="A48" s="884">
        <v>41</v>
      </c>
      <c r="B48" s="906" t="s">
        <v>752</v>
      </c>
      <c r="C48" s="886">
        <v>213</v>
      </c>
      <c r="D48" s="887">
        <v>4.6</v>
      </c>
      <c r="E48" s="888">
        <v>7.6</v>
      </c>
      <c r="F48" s="741">
        <v>436.5239294710326</v>
      </c>
      <c r="G48" s="907">
        <v>-97.84037558685446</v>
      </c>
      <c r="H48" s="1025">
        <v>65.21739130434784</v>
      </c>
    </row>
    <row r="49" spans="1:8" ht="12.75">
      <c r="A49" s="884">
        <v>42</v>
      </c>
      <c r="B49" s="906" t="s">
        <v>714</v>
      </c>
      <c r="C49" s="886">
        <v>11.5</v>
      </c>
      <c r="D49" s="887">
        <v>12.4</v>
      </c>
      <c r="E49" s="888">
        <v>13.2</v>
      </c>
      <c r="F49" s="741">
        <v>-49.33920704845816</v>
      </c>
      <c r="G49" s="907">
        <v>7.826086956521735</v>
      </c>
      <c r="H49" s="1025">
        <v>6.451612903225794</v>
      </c>
    </row>
    <row r="50" spans="1:8" ht="12.75">
      <c r="A50" s="884">
        <v>43</v>
      </c>
      <c r="B50" s="906" t="s">
        <v>753</v>
      </c>
      <c r="C50" s="886">
        <v>794.5</v>
      </c>
      <c r="D50" s="887">
        <v>1015.5</v>
      </c>
      <c r="E50" s="888">
        <v>668.3</v>
      </c>
      <c r="F50" s="741">
        <v>-24.484364604125076</v>
      </c>
      <c r="G50" s="907">
        <v>27.816236626809314</v>
      </c>
      <c r="H50" s="1025">
        <v>-34.19005416051206</v>
      </c>
    </row>
    <row r="51" spans="1:8" ht="12.75">
      <c r="A51" s="884">
        <v>44</v>
      </c>
      <c r="B51" s="906" t="s">
        <v>695</v>
      </c>
      <c r="C51" s="886">
        <v>1143.9</v>
      </c>
      <c r="D51" s="887">
        <v>1637.9</v>
      </c>
      <c r="E51" s="888">
        <v>1696.5</v>
      </c>
      <c r="F51" s="741">
        <v>-19.033125707814264</v>
      </c>
      <c r="G51" s="907">
        <v>43.18559314625401</v>
      </c>
      <c r="H51" s="1025">
        <v>3.5777519995115767</v>
      </c>
    </row>
    <row r="52" spans="1:8" ht="12.75">
      <c r="A52" s="884">
        <v>45</v>
      </c>
      <c r="B52" s="906" t="s">
        <v>754</v>
      </c>
      <c r="C52" s="886">
        <v>264.5</v>
      </c>
      <c r="D52" s="887">
        <v>279.2</v>
      </c>
      <c r="E52" s="888">
        <v>347.8</v>
      </c>
      <c r="F52" s="741">
        <v>-6.437920056597093</v>
      </c>
      <c r="G52" s="907">
        <v>5.557655954631386</v>
      </c>
      <c r="H52" s="1025">
        <v>24.57020057306589</v>
      </c>
    </row>
    <row r="53" spans="1:8" ht="12.75">
      <c r="A53" s="884">
        <v>46</v>
      </c>
      <c r="B53" s="906" t="s">
        <v>755</v>
      </c>
      <c r="C53" s="886">
        <v>142.2</v>
      </c>
      <c r="D53" s="887">
        <v>169.9</v>
      </c>
      <c r="E53" s="888">
        <v>202.8</v>
      </c>
      <c r="F53" s="741">
        <v>-27.853881278538807</v>
      </c>
      <c r="G53" s="907">
        <v>19.47960618846693</v>
      </c>
      <c r="H53" s="1025">
        <v>19.364331959976468</v>
      </c>
    </row>
    <row r="54" spans="1:8" ht="12.75">
      <c r="A54" s="884">
        <v>47</v>
      </c>
      <c r="B54" s="906" t="s">
        <v>756</v>
      </c>
      <c r="C54" s="886">
        <v>780.6</v>
      </c>
      <c r="D54" s="887">
        <v>556.2</v>
      </c>
      <c r="E54" s="888">
        <v>551.3</v>
      </c>
      <c r="F54" s="741">
        <v>41.05529454282612</v>
      </c>
      <c r="G54" s="907">
        <v>-28.747117601844735</v>
      </c>
      <c r="H54" s="1025">
        <v>-0.8809780654440829</v>
      </c>
    </row>
    <row r="55" spans="1:8" ht="12.75">
      <c r="A55" s="884">
        <v>48</v>
      </c>
      <c r="B55" s="906" t="s">
        <v>757</v>
      </c>
      <c r="C55" s="886">
        <v>2818.2</v>
      </c>
      <c r="D55" s="887">
        <v>4064.4</v>
      </c>
      <c r="E55" s="888">
        <v>5326.6</v>
      </c>
      <c r="F55" s="741">
        <v>-1.5613538719480005</v>
      </c>
      <c r="G55" s="907">
        <v>44.21971471151795</v>
      </c>
      <c r="H55" s="1025">
        <v>31.05501427024899</v>
      </c>
    </row>
    <row r="56" spans="1:8" ht="12.75">
      <c r="A56" s="884">
        <v>49</v>
      </c>
      <c r="B56" s="906" t="s">
        <v>758</v>
      </c>
      <c r="C56" s="886">
        <v>98.1</v>
      </c>
      <c r="D56" s="887">
        <v>68.3</v>
      </c>
      <c r="E56" s="888">
        <v>67.8</v>
      </c>
      <c r="F56" s="741">
        <v>216.4516129032258</v>
      </c>
      <c r="G56" s="907">
        <v>-30.377166156982653</v>
      </c>
      <c r="H56" s="1025">
        <v>-0.7320644216691079</v>
      </c>
    </row>
    <row r="57" spans="1:8" ht="12.75" hidden="1">
      <c r="A57" s="878"/>
      <c r="B57" s="890"/>
      <c r="C57" s="886"/>
      <c r="D57" s="887"/>
      <c r="E57" s="888"/>
      <c r="F57" s="741"/>
      <c r="G57" s="907"/>
      <c r="H57" s="1025"/>
    </row>
    <row r="58" spans="1:8" ht="12.75">
      <c r="A58" s="878"/>
      <c r="B58" s="891" t="s">
        <v>702</v>
      </c>
      <c r="C58" s="892">
        <v>12632.96</v>
      </c>
      <c r="D58" s="893">
        <v>15725.434999999998</v>
      </c>
      <c r="E58" s="894">
        <v>15360.917999999983</v>
      </c>
      <c r="F58" s="1026">
        <v>78.7194069547011</v>
      </c>
      <c r="G58" s="1027">
        <v>24.479417333704845</v>
      </c>
      <c r="H58" s="1028">
        <v>-2.3180090089718703</v>
      </c>
    </row>
    <row r="59" spans="1:8" ht="12.75" hidden="1">
      <c r="A59" s="878"/>
      <c r="B59" s="890"/>
      <c r="C59" s="892"/>
      <c r="D59" s="893"/>
      <c r="E59" s="895"/>
      <c r="F59" s="1026"/>
      <c r="G59" s="1027"/>
      <c r="H59" s="1028"/>
    </row>
    <row r="60" spans="1:8" ht="13.5" thickBot="1">
      <c r="A60" s="896"/>
      <c r="B60" s="908" t="s">
        <v>759</v>
      </c>
      <c r="C60" s="898">
        <v>53175.4</v>
      </c>
      <c r="D60" s="899">
        <v>58525.9</v>
      </c>
      <c r="E60" s="900">
        <v>62358.6</v>
      </c>
      <c r="F60" s="1029">
        <v>28.506627677956487</v>
      </c>
      <c r="G60" s="1030">
        <v>10.061983548783829</v>
      </c>
      <c r="H60" s="1031">
        <v>6.548724581766336</v>
      </c>
    </row>
    <row r="61" ht="12.75">
      <c r="A61" s="904" t="s">
        <v>760</v>
      </c>
    </row>
    <row r="62" ht="12.75">
      <c r="A62" s="904" t="s">
        <v>761</v>
      </c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140625" style="455" customWidth="1"/>
    <col min="2" max="2" width="26.8515625" style="455" customWidth="1"/>
    <col min="3" max="3" width="9.140625" style="455" customWidth="1"/>
    <col min="4" max="4" width="9.00390625" style="455" customWidth="1"/>
    <col min="5" max="5" width="8.8515625" style="671" customWidth="1"/>
    <col min="6" max="6" width="8.28125" style="455" customWidth="1"/>
    <col min="7" max="7" width="8.00390625" style="455" customWidth="1"/>
    <col min="8" max="8" width="8.28125" style="455" customWidth="1"/>
    <col min="9" max="16384" width="9.140625" style="18" customWidth="1"/>
  </cols>
  <sheetData>
    <row r="1" spans="1:8" ht="12.75">
      <c r="A1" s="1543" t="s">
        <v>1196</v>
      </c>
      <c r="B1" s="1543"/>
      <c r="C1" s="1543"/>
      <c r="D1" s="1543"/>
      <c r="E1" s="1543"/>
      <c r="F1" s="1543"/>
      <c r="G1" s="1543"/>
      <c r="H1" s="1543"/>
    </row>
    <row r="2" spans="1:8" ht="15.75">
      <c r="A2" s="1753" t="s">
        <v>762</v>
      </c>
      <c r="B2" s="1753"/>
      <c r="C2" s="1753"/>
      <c r="D2" s="1753"/>
      <c r="E2" s="1753"/>
      <c r="F2" s="1753"/>
      <c r="G2" s="1753"/>
      <c r="H2" s="1753"/>
    </row>
    <row r="3" spans="1:8" ht="13.5" thickBot="1">
      <c r="A3" s="1754" t="s">
        <v>29</v>
      </c>
      <c r="B3" s="1754"/>
      <c r="C3" s="1754"/>
      <c r="D3" s="1754"/>
      <c r="E3" s="1754"/>
      <c r="F3" s="1754"/>
      <c r="G3" s="1754"/>
      <c r="H3" s="1754"/>
    </row>
    <row r="4" spans="1:8" ht="13.5" hidden="1" thickBot="1">
      <c r="A4" s="160"/>
      <c r="B4" s="160"/>
      <c r="C4" s="160"/>
      <c r="D4" s="160"/>
      <c r="E4" s="909"/>
      <c r="F4" s="160"/>
      <c r="G4" s="160"/>
      <c r="H4" s="160"/>
    </row>
    <row r="5" spans="1:8" ht="12.75">
      <c r="A5" s="869"/>
      <c r="B5" s="870"/>
      <c r="C5" s="1758" t="str">
        <f>'X-IND'!C5:E5</f>
        <v>First Six Months</v>
      </c>
      <c r="D5" s="1759"/>
      <c r="E5" s="1760"/>
      <c r="F5" s="1761" t="s">
        <v>360</v>
      </c>
      <c r="G5" s="1761"/>
      <c r="H5" s="1762"/>
    </row>
    <row r="6" spans="1:8" ht="12.75">
      <c r="A6" s="871"/>
      <c r="B6" s="872"/>
      <c r="C6" s="873" t="s">
        <v>2</v>
      </c>
      <c r="D6" s="874" t="s">
        <v>104</v>
      </c>
      <c r="E6" s="875" t="s">
        <v>527</v>
      </c>
      <c r="F6" s="876" t="s">
        <v>2</v>
      </c>
      <c r="G6" s="874" t="s">
        <v>3</v>
      </c>
      <c r="H6" s="920" t="s">
        <v>471</v>
      </c>
    </row>
    <row r="7" spans="1:8" ht="12.75">
      <c r="A7" s="878"/>
      <c r="B7" s="879" t="s">
        <v>651</v>
      </c>
      <c r="C7" s="910">
        <v>26295.61</v>
      </c>
      <c r="D7" s="911">
        <v>25354.1</v>
      </c>
      <c r="E7" s="912">
        <v>25266.3</v>
      </c>
      <c r="F7" s="1022">
        <v>13.551650876177803</v>
      </c>
      <c r="G7" s="1023">
        <v>-3.5804835864236964</v>
      </c>
      <c r="H7" s="1024">
        <v>-0.3462950765359807</v>
      </c>
    </row>
    <row r="8" spans="1:8" ht="12.75">
      <c r="A8" s="884">
        <v>1</v>
      </c>
      <c r="B8" s="906" t="s">
        <v>763</v>
      </c>
      <c r="C8" s="913">
        <v>693.6</v>
      </c>
      <c r="D8" s="889">
        <v>691.6</v>
      </c>
      <c r="E8" s="914">
        <v>450.5</v>
      </c>
      <c r="F8" s="741">
        <v>20.187142609599732</v>
      </c>
      <c r="G8" s="907">
        <v>-0.2883506343713975</v>
      </c>
      <c r="H8" s="1025">
        <v>-34.86119144013881</v>
      </c>
    </row>
    <row r="9" spans="1:8" ht="12.75">
      <c r="A9" s="884">
        <v>2</v>
      </c>
      <c r="B9" s="906" t="s">
        <v>764</v>
      </c>
      <c r="C9" s="913">
        <v>75.9</v>
      </c>
      <c r="D9" s="889">
        <v>16</v>
      </c>
      <c r="E9" s="914">
        <v>0.9</v>
      </c>
      <c r="F9" s="741">
        <v>187.5</v>
      </c>
      <c r="G9" s="907">
        <v>-78.91963109354414</v>
      </c>
      <c r="H9" s="1025">
        <v>-94.375</v>
      </c>
    </row>
    <row r="10" spans="1:8" ht="12.75">
      <c r="A10" s="884">
        <v>3</v>
      </c>
      <c r="B10" s="906" t="s">
        <v>765</v>
      </c>
      <c r="C10" s="913">
        <v>409.8</v>
      </c>
      <c r="D10" s="889">
        <v>389.7</v>
      </c>
      <c r="E10" s="914">
        <v>360.6</v>
      </c>
      <c r="F10" s="741">
        <v>27.86271450858034</v>
      </c>
      <c r="G10" s="907">
        <v>-4.9048316251830215</v>
      </c>
      <c r="H10" s="1025">
        <v>-7.467282525019243</v>
      </c>
    </row>
    <row r="11" spans="1:8" ht="12.75">
      <c r="A11" s="884">
        <v>4</v>
      </c>
      <c r="B11" s="906" t="s">
        <v>766</v>
      </c>
      <c r="C11" s="913">
        <v>23.7</v>
      </c>
      <c r="D11" s="889">
        <v>11.5</v>
      </c>
      <c r="E11" s="914">
        <v>6.1</v>
      </c>
      <c r="F11" s="741">
        <v>-72.21570926143025</v>
      </c>
      <c r="G11" s="907">
        <v>-51.47679324894515</v>
      </c>
      <c r="H11" s="1025">
        <v>-46.95652173913043</v>
      </c>
    </row>
    <row r="12" spans="1:8" ht="12.75">
      <c r="A12" s="884">
        <v>5</v>
      </c>
      <c r="B12" s="906" t="s">
        <v>767</v>
      </c>
      <c r="C12" s="913">
        <v>56.5</v>
      </c>
      <c r="D12" s="889">
        <v>94.7</v>
      </c>
      <c r="E12" s="914">
        <v>49.8</v>
      </c>
      <c r="F12" s="741">
        <v>-37.01226309921962</v>
      </c>
      <c r="G12" s="907">
        <v>67.61061946902655</v>
      </c>
      <c r="H12" s="1025">
        <v>-47.412882787750796</v>
      </c>
    </row>
    <row r="13" spans="1:8" ht="12.75">
      <c r="A13" s="884">
        <v>6</v>
      </c>
      <c r="B13" s="906" t="s">
        <v>724</v>
      </c>
      <c r="C13" s="913">
        <v>11.1</v>
      </c>
      <c r="D13" s="889">
        <v>617.3</v>
      </c>
      <c r="E13" s="914">
        <v>19.6</v>
      </c>
      <c r="F13" s="741">
        <v>-93.40463458110517</v>
      </c>
      <c r="G13" s="907">
        <v>5461.261261261261</v>
      </c>
      <c r="H13" s="1025">
        <v>-96.82488255305363</v>
      </c>
    </row>
    <row r="14" spans="1:8" ht="12.75">
      <c r="A14" s="884">
        <v>7</v>
      </c>
      <c r="B14" s="906" t="s">
        <v>768</v>
      </c>
      <c r="C14" s="913">
        <v>1.5</v>
      </c>
      <c r="D14" s="889">
        <v>5.5</v>
      </c>
      <c r="E14" s="914">
        <v>15.4</v>
      </c>
      <c r="F14" s="741" t="e">
        <v>#DIV/0!</v>
      </c>
      <c r="G14" s="907">
        <v>266.66666666666663</v>
      </c>
      <c r="H14" s="1025">
        <v>180</v>
      </c>
    </row>
    <row r="15" spans="1:8" ht="12.75">
      <c r="A15" s="884">
        <v>8</v>
      </c>
      <c r="B15" s="906" t="s">
        <v>769</v>
      </c>
      <c r="C15" s="913">
        <v>4.7</v>
      </c>
      <c r="D15" s="889">
        <v>59.4</v>
      </c>
      <c r="E15" s="914">
        <v>63</v>
      </c>
      <c r="F15" s="741">
        <v>-92.50398724082935</v>
      </c>
      <c r="G15" s="907">
        <v>1163.8297872340427</v>
      </c>
      <c r="H15" s="1025">
        <v>6.060606060606062</v>
      </c>
    </row>
    <row r="16" spans="1:8" ht="12.75">
      <c r="A16" s="884">
        <v>9</v>
      </c>
      <c r="B16" s="906" t="s">
        <v>770</v>
      </c>
      <c r="C16" s="913">
        <v>27.3</v>
      </c>
      <c r="D16" s="889">
        <v>22</v>
      </c>
      <c r="E16" s="914">
        <v>0.1</v>
      </c>
      <c r="F16" s="741">
        <v>-39.19821826280623</v>
      </c>
      <c r="G16" s="907">
        <v>-19.41391941391943</v>
      </c>
      <c r="H16" s="1025">
        <v>-99.54545454545455</v>
      </c>
    </row>
    <row r="17" spans="1:8" ht="12.75">
      <c r="A17" s="884">
        <v>10</v>
      </c>
      <c r="B17" s="906" t="s">
        <v>771</v>
      </c>
      <c r="C17" s="913">
        <v>546.2</v>
      </c>
      <c r="D17" s="889">
        <v>1319.7</v>
      </c>
      <c r="E17" s="914">
        <v>894.5</v>
      </c>
      <c r="F17" s="741">
        <v>-3.2418069087688366</v>
      </c>
      <c r="G17" s="907">
        <v>141.61479311607474</v>
      </c>
      <c r="H17" s="1025">
        <v>-32.219443812987805</v>
      </c>
    </row>
    <row r="18" spans="1:8" ht="12.75">
      <c r="A18" s="884">
        <v>11</v>
      </c>
      <c r="B18" s="906" t="s">
        <v>772</v>
      </c>
      <c r="C18" s="913">
        <v>704.2</v>
      </c>
      <c r="D18" s="889">
        <v>1002.2</v>
      </c>
      <c r="E18" s="914">
        <v>743.8</v>
      </c>
      <c r="F18" s="741">
        <v>22.64019505398815</v>
      </c>
      <c r="G18" s="907">
        <v>42.31752343084352</v>
      </c>
      <c r="H18" s="1025">
        <v>-25.783276791059677</v>
      </c>
    </row>
    <row r="19" spans="1:8" ht="12.75">
      <c r="A19" s="884">
        <v>12</v>
      </c>
      <c r="B19" s="906" t="s">
        <v>773</v>
      </c>
      <c r="C19" s="913">
        <v>154.2</v>
      </c>
      <c r="D19" s="889">
        <v>189.2</v>
      </c>
      <c r="E19" s="914">
        <v>181</v>
      </c>
      <c r="F19" s="741">
        <v>12.636961285609914</v>
      </c>
      <c r="G19" s="907">
        <v>22.69779507133596</v>
      </c>
      <c r="H19" s="1025">
        <v>-4.334038054968289</v>
      </c>
    </row>
    <row r="20" spans="1:8" ht="12.75">
      <c r="A20" s="884">
        <v>13</v>
      </c>
      <c r="B20" s="906" t="s">
        <v>774</v>
      </c>
      <c r="C20" s="913">
        <v>16.8</v>
      </c>
      <c r="D20" s="889">
        <v>53</v>
      </c>
      <c r="E20" s="914">
        <v>17.8</v>
      </c>
      <c r="F20" s="741">
        <v>68</v>
      </c>
      <c r="G20" s="907">
        <v>215.47619047619048</v>
      </c>
      <c r="H20" s="1025">
        <v>-66.41509433962264</v>
      </c>
    </row>
    <row r="21" spans="1:8" ht="12.75">
      <c r="A21" s="884">
        <v>14</v>
      </c>
      <c r="B21" s="906" t="s">
        <v>775</v>
      </c>
      <c r="C21" s="913">
        <v>2456.1</v>
      </c>
      <c r="D21" s="889">
        <v>4305.3</v>
      </c>
      <c r="E21" s="914">
        <v>2526</v>
      </c>
      <c r="F21" s="741">
        <v>62.73106738223018</v>
      </c>
      <c r="G21" s="907">
        <v>75.29009405154514</v>
      </c>
      <c r="H21" s="1025">
        <v>-41.328130443871515</v>
      </c>
    </row>
    <row r="22" spans="1:8" ht="12.75">
      <c r="A22" s="884">
        <v>15</v>
      </c>
      <c r="B22" s="906" t="s">
        <v>776</v>
      </c>
      <c r="C22" s="913">
        <v>841.4</v>
      </c>
      <c r="D22" s="889">
        <v>914.1</v>
      </c>
      <c r="E22" s="914">
        <v>550</v>
      </c>
      <c r="F22" s="741">
        <v>-14.67396815738769</v>
      </c>
      <c r="G22" s="907">
        <v>8.64036130259089</v>
      </c>
      <c r="H22" s="1025">
        <v>-39.8315282791817</v>
      </c>
    </row>
    <row r="23" spans="1:8" ht="12.75">
      <c r="A23" s="884">
        <v>16</v>
      </c>
      <c r="B23" s="906" t="s">
        <v>777</v>
      </c>
      <c r="C23" s="913">
        <v>1.9</v>
      </c>
      <c r="D23" s="889">
        <v>0.6</v>
      </c>
      <c r="E23" s="914">
        <v>0</v>
      </c>
      <c r="F23" s="741">
        <v>-53.65853658536585</v>
      </c>
      <c r="G23" s="907">
        <v>-68.42105263157895</v>
      </c>
      <c r="H23" s="1025">
        <v>-100</v>
      </c>
    </row>
    <row r="24" spans="1:8" ht="12.75">
      <c r="A24" s="884">
        <v>17</v>
      </c>
      <c r="B24" s="906" t="s">
        <v>778</v>
      </c>
      <c r="C24" s="913">
        <v>10.2</v>
      </c>
      <c r="D24" s="889">
        <v>11.2</v>
      </c>
      <c r="E24" s="914">
        <v>5.7</v>
      </c>
      <c r="F24" s="741">
        <v>-52.558139534883715</v>
      </c>
      <c r="G24" s="907">
        <v>9.803921568627459</v>
      </c>
      <c r="H24" s="1025">
        <v>-49.10714285714286</v>
      </c>
    </row>
    <row r="25" spans="1:8" ht="12.75">
      <c r="A25" s="884">
        <v>18</v>
      </c>
      <c r="B25" s="906" t="s">
        <v>779</v>
      </c>
      <c r="C25" s="913">
        <v>38.4</v>
      </c>
      <c r="D25" s="889">
        <v>42</v>
      </c>
      <c r="E25" s="914">
        <v>371.7</v>
      </c>
      <c r="F25" s="741">
        <v>-17.948717948717928</v>
      </c>
      <c r="G25" s="907">
        <v>9.374999999999972</v>
      </c>
      <c r="H25" s="1025">
        <v>785</v>
      </c>
    </row>
    <row r="26" spans="1:8" ht="12.75">
      <c r="A26" s="884">
        <v>19</v>
      </c>
      <c r="B26" s="906" t="s">
        <v>780</v>
      </c>
      <c r="C26" s="913">
        <v>309.5</v>
      </c>
      <c r="D26" s="889">
        <v>303.1</v>
      </c>
      <c r="E26" s="914">
        <v>103</v>
      </c>
      <c r="F26" s="741">
        <v>-19.714656290531778</v>
      </c>
      <c r="G26" s="907">
        <v>-2.067851373182549</v>
      </c>
      <c r="H26" s="1025">
        <v>-66.01781590234246</v>
      </c>
    </row>
    <row r="27" spans="1:8" ht="12.75">
      <c r="A27" s="884">
        <v>20</v>
      </c>
      <c r="B27" s="906" t="s">
        <v>781</v>
      </c>
      <c r="C27" s="913">
        <v>1326.8</v>
      </c>
      <c r="D27" s="889">
        <v>1005.2</v>
      </c>
      <c r="E27" s="914">
        <v>2003.8</v>
      </c>
      <c r="F27" s="741">
        <v>140.97348347257537</v>
      </c>
      <c r="G27" s="907">
        <v>-24.238769972867047</v>
      </c>
      <c r="H27" s="1025">
        <v>99.3434142459212</v>
      </c>
    </row>
    <row r="28" spans="1:8" ht="12.75">
      <c r="A28" s="884">
        <v>21</v>
      </c>
      <c r="B28" s="906" t="s">
        <v>782</v>
      </c>
      <c r="C28" s="913">
        <v>42.1</v>
      </c>
      <c r="D28" s="889">
        <v>18.1</v>
      </c>
      <c r="E28" s="914">
        <v>11.1</v>
      </c>
      <c r="F28" s="741">
        <v>0.23809523809521238</v>
      </c>
      <c r="G28" s="907">
        <v>-57.00712589073634</v>
      </c>
      <c r="H28" s="1025">
        <v>-38.67403314917128</v>
      </c>
    </row>
    <row r="29" spans="1:8" ht="12.75">
      <c r="A29" s="884">
        <v>22</v>
      </c>
      <c r="B29" s="906" t="s">
        <v>783</v>
      </c>
      <c r="C29" s="913">
        <v>6.7</v>
      </c>
      <c r="D29" s="889">
        <v>8.2</v>
      </c>
      <c r="E29" s="914">
        <v>1</v>
      </c>
      <c r="F29" s="741">
        <v>-77.51677852348993</v>
      </c>
      <c r="G29" s="907">
        <v>22.38805970149251</v>
      </c>
      <c r="H29" s="1025">
        <v>-87.80487804878048</v>
      </c>
    </row>
    <row r="30" spans="1:8" ht="12.75">
      <c r="A30" s="884">
        <v>23</v>
      </c>
      <c r="B30" s="906" t="s">
        <v>784</v>
      </c>
      <c r="C30" s="913">
        <v>28.3</v>
      </c>
      <c r="D30" s="889">
        <v>0</v>
      </c>
      <c r="E30" s="914">
        <v>0</v>
      </c>
      <c r="F30" s="741">
        <v>28200</v>
      </c>
      <c r="G30" s="907">
        <v>-100</v>
      </c>
      <c r="H30" s="1025" t="e">
        <v>#DIV/0!</v>
      </c>
    </row>
    <row r="31" spans="1:8" ht="12.75">
      <c r="A31" s="884">
        <v>24</v>
      </c>
      <c r="B31" s="906" t="s">
        <v>785</v>
      </c>
      <c r="C31" s="913">
        <v>29.4</v>
      </c>
      <c r="D31" s="889">
        <v>87.7</v>
      </c>
      <c r="E31" s="914">
        <v>84.1</v>
      </c>
      <c r="F31" s="741">
        <v>30.666666666666686</v>
      </c>
      <c r="G31" s="907">
        <v>198.29931972789115</v>
      </c>
      <c r="H31" s="1025">
        <v>-4.104903078677296</v>
      </c>
    </row>
    <row r="32" spans="1:8" ht="12.75">
      <c r="A32" s="884">
        <v>25</v>
      </c>
      <c r="B32" s="906" t="s">
        <v>786</v>
      </c>
      <c r="C32" s="913">
        <v>2.7</v>
      </c>
      <c r="D32" s="889">
        <v>0</v>
      </c>
      <c r="E32" s="914">
        <v>2181.9</v>
      </c>
      <c r="F32" s="741">
        <v>-6.896551724137922</v>
      </c>
      <c r="G32" s="907">
        <v>-100</v>
      </c>
      <c r="H32" s="1025" t="e">
        <v>#DIV/0!</v>
      </c>
    </row>
    <row r="33" spans="1:8" ht="12.75">
      <c r="A33" s="884">
        <v>26</v>
      </c>
      <c r="B33" s="906" t="s">
        <v>736</v>
      </c>
      <c r="C33" s="913">
        <v>98.7</v>
      </c>
      <c r="D33" s="889">
        <v>8.2</v>
      </c>
      <c r="E33" s="914">
        <v>11</v>
      </c>
      <c r="F33" s="741">
        <v>887</v>
      </c>
      <c r="G33" s="907">
        <v>-91.69199594731509</v>
      </c>
      <c r="H33" s="1025">
        <v>34.146341463414615</v>
      </c>
    </row>
    <row r="34" spans="1:8" ht="12.75">
      <c r="A34" s="884">
        <v>27</v>
      </c>
      <c r="B34" s="906" t="s">
        <v>737</v>
      </c>
      <c r="C34" s="913">
        <v>813.5</v>
      </c>
      <c r="D34" s="889">
        <v>372.7</v>
      </c>
      <c r="E34" s="914">
        <v>397.5</v>
      </c>
      <c r="F34" s="741">
        <v>115.61091969255233</v>
      </c>
      <c r="G34" s="907">
        <v>-54.18561770129071</v>
      </c>
      <c r="H34" s="1025">
        <v>6.654145425275004</v>
      </c>
    </row>
    <row r="35" spans="1:8" ht="12.75">
      <c r="A35" s="884">
        <v>28</v>
      </c>
      <c r="B35" s="906" t="s">
        <v>787</v>
      </c>
      <c r="C35" s="913">
        <v>354.1</v>
      </c>
      <c r="D35" s="889">
        <v>56.1</v>
      </c>
      <c r="E35" s="914">
        <v>141.8</v>
      </c>
      <c r="F35" s="741">
        <v>53.091223519239094</v>
      </c>
      <c r="G35" s="907">
        <v>-84.1570177915843</v>
      </c>
      <c r="H35" s="1025">
        <v>152.76292335115866</v>
      </c>
    </row>
    <row r="36" spans="1:8" ht="12.75">
      <c r="A36" s="884">
        <v>29</v>
      </c>
      <c r="B36" s="906" t="s">
        <v>788</v>
      </c>
      <c r="C36" s="913">
        <v>407.2</v>
      </c>
      <c r="D36" s="889">
        <v>460.2</v>
      </c>
      <c r="E36" s="914">
        <v>512.7</v>
      </c>
      <c r="F36" s="741">
        <v>-8.184892897406996</v>
      </c>
      <c r="G36" s="907">
        <v>13.015717092337908</v>
      </c>
      <c r="H36" s="1025">
        <v>11.40808344198176</v>
      </c>
    </row>
    <row r="37" spans="1:8" ht="12.75">
      <c r="A37" s="884">
        <v>30</v>
      </c>
      <c r="B37" s="906" t="s">
        <v>739</v>
      </c>
      <c r="C37" s="913">
        <v>630.91</v>
      </c>
      <c r="D37" s="889">
        <v>1008.5</v>
      </c>
      <c r="E37" s="914">
        <v>410.6</v>
      </c>
      <c r="F37" s="741">
        <v>46.5868959107807</v>
      </c>
      <c r="G37" s="907">
        <v>59.84847284081721</v>
      </c>
      <c r="H37" s="1025">
        <v>-59.286068418443236</v>
      </c>
    </row>
    <row r="38" spans="1:8" ht="12.75">
      <c r="A38" s="884">
        <v>31</v>
      </c>
      <c r="B38" s="906" t="s">
        <v>789</v>
      </c>
      <c r="C38" s="913">
        <v>92.3</v>
      </c>
      <c r="D38" s="889">
        <v>43.5</v>
      </c>
      <c r="E38" s="914">
        <v>18.8</v>
      </c>
      <c r="F38" s="741">
        <v>-12.842304060434373</v>
      </c>
      <c r="G38" s="907">
        <v>-52.87107258938244</v>
      </c>
      <c r="H38" s="1025">
        <v>-56.7816091954023</v>
      </c>
    </row>
    <row r="39" spans="1:8" ht="12.75">
      <c r="A39" s="884">
        <v>32</v>
      </c>
      <c r="B39" s="906" t="s">
        <v>790</v>
      </c>
      <c r="C39" s="913">
        <v>1369.1</v>
      </c>
      <c r="D39" s="889">
        <v>923.9</v>
      </c>
      <c r="E39" s="914">
        <v>1825.6</v>
      </c>
      <c r="F39" s="741">
        <v>-0.5881498693000395</v>
      </c>
      <c r="G39" s="907">
        <v>-32.51771236578776</v>
      </c>
      <c r="H39" s="1025">
        <v>97.59714254789483</v>
      </c>
    </row>
    <row r="40" spans="1:8" ht="12.75">
      <c r="A40" s="884">
        <v>33</v>
      </c>
      <c r="B40" s="906" t="s">
        <v>791</v>
      </c>
      <c r="C40" s="913">
        <v>167.9</v>
      </c>
      <c r="D40" s="889">
        <v>248.3</v>
      </c>
      <c r="E40" s="914">
        <v>142.7</v>
      </c>
      <c r="F40" s="741">
        <v>179.83333333333331</v>
      </c>
      <c r="G40" s="907">
        <v>47.88564621798693</v>
      </c>
      <c r="H40" s="1025">
        <v>-42.52919855014097</v>
      </c>
    </row>
    <row r="41" spans="1:8" ht="12.75">
      <c r="A41" s="884">
        <v>34</v>
      </c>
      <c r="B41" s="906" t="s">
        <v>792</v>
      </c>
      <c r="C41" s="913">
        <v>116.2</v>
      </c>
      <c r="D41" s="889">
        <v>122.1</v>
      </c>
      <c r="E41" s="914">
        <v>88.2</v>
      </c>
      <c r="F41" s="741">
        <v>-19.75138121546962</v>
      </c>
      <c r="G41" s="907">
        <v>5.0774526678141</v>
      </c>
      <c r="H41" s="1025">
        <v>-27.76412776412775</v>
      </c>
    </row>
    <row r="42" spans="1:8" ht="12.75">
      <c r="A42" s="884">
        <v>35</v>
      </c>
      <c r="B42" s="906" t="s">
        <v>793</v>
      </c>
      <c r="C42" s="913">
        <v>1303.9</v>
      </c>
      <c r="D42" s="889">
        <v>171.5</v>
      </c>
      <c r="E42" s="914">
        <v>142.9</v>
      </c>
      <c r="F42" s="741">
        <v>-16.15869341563787</v>
      </c>
      <c r="G42" s="907">
        <v>-86.84715085512693</v>
      </c>
      <c r="H42" s="1025">
        <v>-16.67638483965014</v>
      </c>
    </row>
    <row r="43" spans="1:8" ht="12.75">
      <c r="A43" s="884">
        <v>36</v>
      </c>
      <c r="B43" s="906" t="s">
        <v>794</v>
      </c>
      <c r="C43" s="913">
        <v>49.4</v>
      </c>
      <c r="D43" s="889">
        <v>76.5</v>
      </c>
      <c r="E43" s="914">
        <v>36.7</v>
      </c>
      <c r="F43" s="741">
        <v>169.94535519125685</v>
      </c>
      <c r="G43" s="907">
        <v>54.85829959514169</v>
      </c>
      <c r="H43" s="1025">
        <v>-52.02614379084967</v>
      </c>
    </row>
    <row r="44" spans="1:8" ht="12.75">
      <c r="A44" s="884">
        <v>37</v>
      </c>
      <c r="B44" s="906" t="s">
        <v>743</v>
      </c>
      <c r="C44" s="913">
        <v>236.2</v>
      </c>
      <c r="D44" s="889">
        <v>389.9</v>
      </c>
      <c r="E44" s="914">
        <v>179.3</v>
      </c>
      <c r="F44" s="741">
        <v>118.09787626962142</v>
      </c>
      <c r="G44" s="907">
        <v>65.07197290431839</v>
      </c>
      <c r="H44" s="1025">
        <v>-54.01384970505258</v>
      </c>
    </row>
    <row r="45" spans="1:8" ht="12.75">
      <c r="A45" s="884">
        <v>38</v>
      </c>
      <c r="B45" s="906" t="s">
        <v>795</v>
      </c>
      <c r="C45" s="913">
        <v>104.6</v>
      </c>
      <c r="D45" s="889">
        <v>105.7</v>
      </c>
      <c r="E45" s="914">
        <v>148.9</v>
      </c>
      <c r="F45" s="741">
        <v>9409.090909090908</v>
      </c>
      <c r="G45" s="907">
        <v>1.0516252390057446</v>
      </c>
      <c r="H45" s="1025">
        <v>40.870387890255415</v>
      </c>
    </row>
    <row r="46" spans="1:8" ht="12.75">
      <c r="A46" s="884">
        <v>39</v>
      </c>
      <c r="B46" s="906" t="s">
        <v>796</v>
      </c>
      <c r="C46" s="913">
        <v>1758.7</v>
      </c>
      <c r="D46" s="889">
        <v>1287.3</v>
      </c>
      <c r="E46" s="914">
        <v>1080.8</v>
      </c>
      <c r="F46" s="741">
        <v>41.454194482425805</v>
      </c>
      <c r="G46" s="907">
        <v>-26.803889236367766</v>
      </c>
      <c r="H46" s="1025">
        <v>-16.04132680804787</v>
      </c>
    </row>
    <row r="47" spans="1:8" ht="12.75">
      <c r="A47" s="884">
        <v>40</v>
      </c>
      <c r="B47" s="906" t="s">
        <v>797</v>
      </c>
      <c r="C47" s="913">
        <v>24.9</v>
      </c>
      <c r="D47" s="889">
        <v>33.6</v>
      </c>
      <c r="E47" s="914">
        <v>18.1</v>
      </c>
      <c r="F47" s="741">
        <v>4.18410041841004</v>
      </c>
      <c r="G47" s="907">
        <v>34.93975903614458</v>
      </c>
      <c r="H47" s="1025">
        <v>-46.13095238095239</v>
      </c>
    </row>
    <row r="48" spans="1:8" ht="12.75">
      <c r="A48" s="884">
        <v>41</v>
      </c>
      <c r="B48" s="906" t="s">
        <v>798</v>
      </c>
      <c r="C48" s="913">
        <v>90.7</v>
      </c>
      <c r="D48" s="889">
        <v>14.8</v>
      </c>
      <c r="E48" s="914">
        <v>2.5</v>
      </c>
      <c r="F48" s="741">
        <v>172.3723723723724</v>
      </c>
      <c r="G48" s="907">
        <v>-83.6824696802646</v>
      </c>
      <c r="H48" s="1025">
        <v>-83.1081081081081</v>
      </c>
    </row>
    <row r="49" spans="1:8" ht="12.75">
      <c r="A49" s="884">
        <v>42</v>
      </c>
      <c r="B49" s="906" t="s">
        <v>799</v>
      </c>
      <c r="C49" s="913">
        <v>761.1</v>
      </c>
      <c r="D49" s="889">
        <v>526.7</v>
      </c>
      <c r="E49" s="914">
        <v>322.8</v>
      </c>
      <c r="F49" s="741">
        <v>-8.904847396768389</v>
      </c>
      <c r="G49" s="907">
        <v>-30.797529890947317</v>
      </c>
      <c r="H49" s="1025">
        <v>-38.71273970001899</v>
      </c>
    </row>
    <row r="50" spans="1:8" ht="12.75">
      <c r="A50" s="884">
        <v>43</v>
      </c>
      <c r="B50" s="906" t="s">
        <v>710</v>
      </c>
      <c r="C50" s="913">
        <v>1181.5</v>
      </c>
      <c r="D50" s="889">
        <v>252.5</v>
      </c>
      <c r="E50" s="914">
        <v>264.1</v>
      </c>
      <c r="F50" s="741">
        <v>25.54457549675911</v>
      </c>
      <c r="G50" s="907">
        <v>-78.62886161658908</v>
      </c>
      <c r="H50" s="1025">
        <v>4.594059405940598</v>
      </c>
    </row>
    <row r="51" spans="1:8" ht="12.75">
      <c r="A51" s="884">
        <v>44</v>
      </c>
      <c r="B51" s="906" t="s">
        <v>800</v>
      </c>
      <c r="C51" s="913">
        <v>440.6</v>
      </c>
      <c r="D51" s="889">
        <v>79.8</v>
      </c>
      <c r="E51" s="914">
        <v>58</v>
      </c>
      <c r="F51" s="741">
        <v>-26.19765494137353</v>
      </c>
      <c r="G51" s="907">
        <v>-81.88833408987745</v>
      </c>
      <c r="H51" s="1025">
        <v>-27.318295739348372</v>
      </c>
    </row>
    <row r="52" spans="1:8" ht="12.75">
      <c r="A52" s="884">
        <v>45</v>
      </c>
      <c r="B52" s="906" t="s">
        <v>801</v>
      </c>
      <c r="C52" s="913">
        <v>52.6</v>
      </c>
      <c r="D52" s="889">
        <v>1.2</v>
      </c>
      <c r="E52" s="914">
        <v>390</v>
      </c>
      <c r="F52" s="741">
        <v>-44.161358811040316</v>
      </c>
      <c r="G52" s="907">
        <v>-97.71863117870723</v>
      </c>
      <c r="H52" s="1025">
        <v>32400</v>
      </c>
    </row>
    <row r="53" spans="1:8" ht="12.75">
      <c r="A53" s="884">
        <v>46</v>
      </c>
      <c r="B53" s="906" t="s">
        <v>802</v>
      </c>
      <c r="C53" s="913">
        <v>141</v>
      </c>
      <c r="D53" s="889">
        <v>142.6</v>
      </c>
      <c r="E53" s="914">
        <v>82.5</v>
      </c>
      <c r="F53" s="741">
        <v>28.065395095367847</v>
      </c>
      <c r="G53" s="907">
        <v>1.1347517730496435</v>
      </c>
      <c r="H53" s="1025">
        <v>-42.14586255259467</v>
      </c>
    </row>
    <row r="54" spans="1:8" ht="12.75">
      <c r="A54" s="884">
        <v>47</v>
      </c>
      <c r="B54" s="906" t="s">
        <v>803</v>
      </c>
      <c r="C54" s="913">
        <v>148.6</v>
      </c>
      <c r="D54" s="889">
        <v>4.5</v>
      </c>
      <c r="E54" s="914">
        <v>22.7</v>
      </c>
      <c r="F54" s="741">
        <v>2757.692307692308</v>
      </c>
      <c r="G54" s="907">
        <v>-96.97173620457605</v>
      </c>
      <c r="H54" s="1025">
        <v>404.44444444444446</v>
      </c>
    </row>
    <row r="55" spans="1:8" ht="12.75">
      <c r="A55" s="884">
        <v>48</v>
      </c>
      <c r="B55" s="906" t="s">
        <v>804</v>
      </c>
      <c r="C55" s="913">
        <v>88.6</v>
      </c>
      <c r="D55" s="889">
        <v>56.3</v>
      </c>
      <c r="E55" s="914">
        <v>35</v>
      </c>
      <c r="F55" s="741">
        <v>-12.363996043521269</v>
      </c>
      <c r="G55" s="907">
        <v>-36.455981941309254</v>
      </c>
      <c r="H55" s="1025">
        <v>-37.83303730017762</v>
      </c>
    </row>
    <row r="56" spans="1:8" ht="12.75">
      <c r="A56" s="884">
        <v>49</v>
      </c>
      <c r="B56" s="906" t="s">
        <v>805</v>
      </c>
      <c r="C56" s="913">
        <v>67.7</v>
      </c>
      <c r="D56" s="889">
        <v>54.5</v>
      </c>
      <c r="E56" s="914">
        <v>103.1</v>
      </c>
      <c r="F56" s="741">
        <v>18.15008726003491</v>
      </c>
      <c r="G56" s="907">
        <v>-19.497784342688334</v>
      </c>
      <c r="H56" s="1025">
        <v>89.1743119266055</v>
      </c>
    </row>
    <row r="57" spans="1:8" ht="12.75">
      <c r="A57" s="884">
        <v>50</v>
      </c>
      <c r="B57" s="906" t="s">
        <v>806</v>
      </c>
      <c r="C57" s="913">
        <v>76.3</v>
      </c>
      <c r="D57" s="889">
        <v>85.5</v>
      </c>
      <c r="E57" s="914">
        <v>31.6</v>
      </c>
      <c r="F57" s="741">
        <v>-9.704142011834307</v>
      </c>
      <c r="G57" s="907">
        <v>12.057667103538634</v>
      </c>
      <c r="H57" s="1025">
        <v>-63.04093567251462</v>
      </c>
    </row>
    <row r="58" spans="1:8" ht="12.75">
      <c r="A58" s="884">
        <v>51</v>
      </c>
      <c r="B58" s="906" t="s">
        <v>807</v>
      </c>
      <c r="C58" s="913">
        <v>869.3</v>
      </c>
      <c r="D58" s="889">
        <v>1168.1</v>
      </c>
      <c r="E58" s="914">
        <v>2368.1</v>
      </c>
      <c r="F58" s="741">
        <v>-36.5844762182667</v>
      </c>
      <c r="G58" s="907">
        <v>34.3724836075003</v>
      </c>
      <c r="H58" s="1025">
        <v>102.73093057101278</v>
      </c>
    </row>
    <row r="59" spans="1:8" ht="12.75">
      <c r="A59" s="884">
        <v>52</v>
      </c>
      <c r="B59" s="906" t="s">
        <v>808</v>
      </c>
      <c r="C59" s="913">
        <v>81.1</v>
      </c>
      <c r="D59" s="889">
        <v>202.3</v>
      </c>
      <c r="E59" s="914">
        <v>28.2</v>
      </c>
      <c r="F59" s="741">
        <v>-21.49080348499517</v>
      </c>
      <c r="G59" s="907">
        <v>149.44512946979037</v>
      </c>
      <c r="H59" s="1025">
        <v>-86.06030647553139</v>
      </c>
    </row>
    <row r="60" spans="1:8" ht="12.75">
      <c r="A60" s="884">
        <v>53</v>
      </c>
      <c r="B60" s="906" t="s">
        <v>809</v>
      </c>
      <c r="C60" s="913">
        <v>1415.3</v>
      </c>
      <c r="D60" s="889">
        <v>1364.6</v>
      </c>
      <c r="E60" s="914">
        <v>646.7</v>
      </c>
      <c r="F60" s="741">
        <v>191.9348184818482</v>
      </c>
      <c r="G60" s="907">
        <v>-3.582279375397462</v>
      </c>
      <c r="H60" s="1025">
        <v>-52.608823098343834</v>
      </c>
    </row>
    <row r="61" spans="1:8" ht="12.75">
      <c r="A61" s="884">
        <v>54</v>
      </c>
      <c r="B61" s="906" t="s">
        <v>753</v>
      </c>
      <c r="C61" s="913">
        <v>1405</v>
      </c>
      <c r="D61" s="889">
        <v>1213.9</v>
      </c>
      <c r="E61" s="914">
        <v>850</v>
      </c>
      <c r="F61" s="741">
        <v>-6.239572906239559</v>
      </c>
      <c r="G61" s="907">
        <v>-13.60142348754448</v>
      </c>
      <c r="H61" s="1025">
        <v>-29.977757640662333</v>
      </c>
    </row>
    <row r="62" spans="1:8" ht="12.75">
      <c r="A62" s="884">
        <v>55</v>
      </c>
      <c r="B62" s="906" t="s">
        <v>810</v>
      </c>
      <c r="C62" s="913">
        <v>836.2</v>
      </c>
      <c r="D62" s="889">
        <v>752.7</v>
      </c>
      <c r="E62" s="914">
        <v>482.5</v>
      </c>
      <c r="F62" s="741">
        <v>-51.18220561620643</v>
      </c>
      <c r="G62" s="907">
        <v>-9.98564936618034</v>
      </c>
      <c r="H62" s="1025">
        <v>-35.8974358974359</v>
      </c>
    </row>
    <row r="63" spans="1:8" ht="12.75">
      <c r="A63" s="884">
        <v>56</v>
      </c>
      <c r="B63" s="906" t="s">
        <v>811</v>
      </c>
      <c r="C63" s="913">
        <v>32.5</v>
      </c>
      <c r="D63" s="889">
        <v>6.4</v>
      </c>
      <c r="E63" s="914">
        <v>9.5</v>
      </c>
      <c r="F63" s="741">
        <v>-26.636568848758444</v>
      </c>
      <c r="G63" s="907">
        <v>-80.3076923076923</v>
      </c>
      <c r="H63" s="1025">
        <v>48.4375</v>
      </c>
    </row>
    <row r="64" spans="1:8" ht="12.75">
      <c r="A64" s="884">
        <v>57</v>
      </c>
      <c r="B64" s="906" t="s">
        <v>812</v>
      </c>
      <c r="C64" s="913">
        <v>1134.5</v>
      </c>
      <c r="D64" s="889">
        <v>1020.5</v>
      </c>
      <c r="E64" s="914">
        <v>2017</v>
      </c>
      <c r="F64" s="741">
        <v>25.34526571649542</v>
      </c>
      <c r="G64" s="907">
        <v>-10.048479506390478</v>
      </c>
      <c r="H64" s="1025">
        <v>97.6482116609505</v>
      </c>
    </row>
    <row r="65" spans="1:8" ht="12.75">
      <c r="A65" s="884">
        <v>58</v>
      </c>
      <c r="B65" s="906" t="s">
        <v>813</v>
      </c>
      <c r="C65" s="913">
        <v>73.7</v>
      </c>
      <c r="D65" s="889">
        <v>56</v>
      </c>
      <c r="E65" s="914">
        <v>26.3</v>
      </c>
      <c r="F65" s="741">
        <v>13.384615384615401</v>
      </c>
      <c r="G65" s="907">
        <v>-24.016282225237447</v>
      </c>
      <c r="H65" s="1025">
        <v>-53.035714285714285</v>
      </c>
    </row>
    <row r="66" spans="1:8" ht="12.75">
      <c r="A66" s="884">
        <v>59</v>
      </c>
      <c r="B66" s="906" t="s">
        <v>814</v>
      </c>
      <c r="C66" s="913">
        <v>4.3</v>
      </c>
      <c r="D66" s="889">
        <v>10.7</v>
      </c>
      <c r="E66" s="914">
        <v>4.4</v>
      </c>
      <c r="F66" s="741">
        <v>-77.36842105263159</v>
      </c>
      <c r="G66" s="907">
        <v>148.8372093023256</v>
      </c>
      <c r="H66" s="1025">
        <v>-58.87850467289719</v>
      </c>
    </row>
    <row r="67" spans="1:8" ht="12.75">
      <c r="A67" s="884">
        <v>60</v>
      </c>
      <c r="B67" s="906" t="s">
        <v>815</v>
      </c>
      <c r="C67" s="913">
        <v>614.4</v>
      </c>
      <c r="D67" s="889">
        <v>403</v>
      </c>
      <c r="E67" s="914">
        <v>996.2</v>
      </c>
      <c r="F67" s="741">
        <v>-25.228185469149324</v>
      </c>
      <c r="G67" s="907">
        <v>-34.40755208333334</v>
      </c>
      <c r="H67" s="1025">
        <v>147.19602977667498</v>
      </c>
    </row>
    <row r="68" spans="1:8" ht="12.75">
      <c r="A68" s="884">
        <v>61</v>
      </c>
      <c r="B68" s="906" t="s">
        <v>816</v>
      </c>
      <c r="C68" s="913">
        <v>113.1</v>
      </c>
      <c r="D68" s="889">
        <v>84.5</v>
      </c>
      <c r="E68" s="914">
        <v>51</v>
      </c>
      <c r="F68" s="741">
        <v>1.0723860589812375</v>
      </c>
      <c r="G68" s="907">
        <v>-25.2873563218391</v>
      </c>
      <c r="H68" s="1025">
        <v>-39.644970414201175</v>
      </c>
    </row>
    <row r="69" spans="1:8" ht="12.75">
      <c r="A69" s="884">
        <v>62</v>
      </c>
      <c r="B69" s="906" t="s">
        <v>817</v>
      </c>
      <c r="C69" s="913">
        <v>403.4</v>
      </c>
      <c r="D69" s="889">
        <v>400.8</v>
      </c>
      <c r="E69" s="914">
        <v>402.7</v>
      </c>
      <c r="F69" s="741">
        <v>100.19851116625313</v>
      </c>
      <c r="G69" s="907">
        <v>-0.6445215666831672</v>
      </c>
      <c r="H69" s="1025">
        <v>0.4740518962075697</v>
      </c>
    </row>
    <row r="70" spans="1:8" ht="12.75">
      <c r="A70" s="884">
        <v>63</v>
      </c>
      <c r="B70" s="906" t="s">
        <v>818</v>
      </c>
      <c r="C70" s="913">
        <v>46</v>
      </c>
      <c r="D70" s="889">
        <v>54.2</v>
      </c>
      <c r="E70" s="914">
        <v>104.6</v>
      </c>
      <c r="F70" s="741">
        <v>1.098901098901095</v>
      </c>
      <c r="G70" s="907">
        <v>17.82608695652172</v>
      </c>
      <c r="H70" s="1025">
        <v>92.9889298892989</v>
      </c>
    </row>
    <row r="71" spans="1:8" ht="12.75">
      <c r="A71" s="884">
        <v>64</v>
      </c>
      <c r="B71" s="906" t="s">
        <v>819</v>
      </c>
      <c r="C71" s="913">
        <v>871.5</v>
      </c>
      <c r="D71" s="889">
        <v>922.7</v>
      </c>
      <c r="E71" s="914">
        <v>169.8</v>
      </c>
      <c r="F71" s="741">
        <v>67.08205521472394</v>
      </c>
      <c r="G71" s="907">
        <v>5.874928284566863</v>
      </c>
      <c r="H71" s="1025">
        <v>-81.59748563996966</v>
      </c>
    </row>
    <row r="72" spans="1:8" ht="12.75" hidden="1">
      <c r="A72" s="878"/>
      <c r="B72" s="890"/>
      <c r="C72" s="913"/>
      <c r="D72" s="889"/>
      <c r="E72" s="914"/>
      <c r="F72" s="741"/>
      <c r="G72" s="907"/>
      <c r="H72" s="1025"/>
    </row>
    <row r="73" spans="1:8" ht="12.75">
      <c r="A73" s="878"/>
      <c r="B73" s="891" t="s">
        <v>702</v>
      </c>
      <c r="C73" s="915">
        <v>7342.69</v>
      </c>
      <c r="D73" s="916">
        <v>9634.19999999999</v>
      </c>
      <c r="E73" s="917">
        <v>11714.2</v>
      </c>
      <c r="F73" s="1026">
        <v>1.3959622182942582</v>
      </c>
      <c r="G73" s="1027">
        <v>31.208045008028193</v>
      </c>
      <c r="H73" s="1028">
        <v>21.589753170995166</v>
      </c>
    </row>
    <row r="74" spans="1:8" ht="12.75" hidden="1">
      <c r="A74" s="878"/>
      <c r="B74" s="891"/>
      <c r="C74" s="915"/>
      <c r="D74" s="916"/>
      <c r="E74" s="918"/>
      <c r="F74" s="1026"/>
      <c r="G74" s="1027"/>
      <c r="H74" s="1028"/>
    </row>
    <row r="75" spans="1:8" ht="13.5" thickBot="1">
      <c r="A75" s="896"/>
      <c r="B75" s="908" t="s">
        <v>759</v>
      </c>
      <c r="C75" s="898">
        <v>33638.3</v>
      </c>
      <c r="D75" s="899">
        <v>34988.3</v>
      </c>
      <c r="E75" s="900">
        <v>36980.5</v>
      </c>
      <c r="F75" s="1029">
        <v>10.655942629691737</v>
      </c>
      <c r="G75" s="1030">
        <v>4.013282478603259</v>
      </c>
      <c r="H75" s="1031">
        <v>5.693903390561999</v>
      </c>
    </row>
    <row r="76" ht="12.75">
      <c r="A76" s="901" t="s">
        <v>820</v>
      </c>
    </row>
    <row r="77" ht="12.75">
      <c r="A77" s="904" t="s">
        <v>704</v>
      </c>
    </row>
  </sheetData>
  <sheetProtection/>
  <mergeCells count="5">
    <mergeCell ref="A1:H1"/>
    <mergeCell ref="A2:H2"/>
    <mergeCell ref="A3:H3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2.57421875" style="18" customWidth="1"/>
    <col min="2" max="3" width="2.28125" style="18" customWidth="1"/>
    <col min="4" max="4" width="2.00390625" style="18" customWidth="1"/>
    <col min="5" max="5" width="27.00390625" style="18" customWidth="1"/>
    <col min="6" max="16384" width="9.140625" style="18" customWidth="1"/>
  </cols>
  <sheetData>
    <row r="1" ht="12.75">
      <c r="G1" s="104" t="s">
        <v>1197</v>
      </c>
    </row>
    <row r="2" spans="1:12" ht="15.75">
      <c r="A2" s="1579" t="s">
        <v>888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  <c r="L2" s="1763"/>
    </row>
    <row r="3" spans="1:12" ht="15.75" thickBot="1">
      <c r="A3" s="1764"/>
      <c r="B3" s="1764"/>
      <c r="C3" s="1764"/>
      <c r="D3" s="1764"/>
      <c r="E3" s="1764"/>
      <c r="L3" s="424" t="s">
        <v>29</v>
      </c>
    </row>
    <row r="4" spans="1:12" ht="12.75">
      <c r="A4" s="1765" t="s">
        <v>467</v>
      </c>
      <c r="B4" s="1766"/>
      <c r="C4" s="1766"/>
      <c r="D4" s="1766"/>
      <c r="E4" s="1766"/>
      <c r="F4" s="1683" t="s">
        <v>2</v>
      </c>
      <c r="G4" s="1685"/>
      <c r="H4" s="1683" t="s">
        <v>3</v>
      </c>
      <c r="I4" s="1685"/>
      <c r="J4" s="1769" t="s">
        <v>471</v>
      </c>
      <c r="K4" s="1771" t="s">
        <v>360</v>
      </c>
      <c r="L4" s="1772"/>
    </row>
    <row r="5" spans="1:12" ht="12.75">
      <c r="A5" s="1714"/>
      <c r="B5" s="1562"/>
      <c r="C5" s="1562"/>
      <c r="D5" s="1562"/>
      <c r="E5" s="1562"/>
      <c r="F5" s="1668"/>
      <c r="G5" s="1768"/>
      <c r="H5" s="1668"/>
      <c r="I5" s="1768"/>
      <c r="J5" s="1770"/>
      <c r="K5" s="1773" t="s">
        <v>844</v>
      </c>
      <c r="L5" s="1774"/>
    </row>
    <row r="6" spans="1:12" ht="12.75">
      <c r="A6" s="1767"/>
      <c r="B6" s="1674"/>
      <c r="C6" s="1674"/>
      <c r="D6" s="1674"/>
      <c r="E6" s="1674"/>
      <c r="F6" s="1086" t="s">
        <v>943</v>
      </c>
      <c r="G6" s="1087" t="s">
        <v>889</v>
      </c>
      <c r="H6" s="1086" t="str">
        <f>F6</f>
        <v>6 months</v>
      </c>
      <c r="I6" s="1087" t="s">
        <v>889</v>
      </c>
      <c r="J6" s="1091" t="str">
        <f>F6</f>
        <v>6 months</v>
      </c>
      <c r="K6" s="1092" t="s">
        <v>3</v>
      </c>
      <c r="L6" s="1093" t="s">
        <v>471</v>
      </c>
    </row>
    <row r="7" spans="1:12" ht="12.75">
      <c r="A7" s="57" t="s">
        <v>890</v>
      </c>
      <c r="B7" s="20"/>
      <c r="C7" s="20"/>
      <c r="D7" s="20"/>
      <c r="E7" s="1094"/>
      <c r="F7" s="1095">
        <v>4545.599999999995</v>
      </c>
      <c r="G7" s="1088">
        <v>14224.5</v>
      </c>
      <c r="H7" s="1095">
        <v>976.4000000000087</v>
      </c>
      <c r="I7" s="1088">
        <v>3496.0000000000146</v>
      </c>
      <c r="J7" s="1096">
        <v>-1207.8</v>
      </c>
      <c r="K7" s="4">
        <v>-78.51988736360414</v>
      </c>
      <c r="L7" s="42">
        <v>-223.69930356411197</v>
      </c>
    </row>
    <row r="8" spans="1:12" ht="12.75">
      <c r="A8" s="57"/>
      <c r="B8" s="20" t="s">
        <v>891</v>
      </c>
      <c r="C8" s="20"/>
      <c r="D8" s="20"/>
      <c r="E8" s="1094"/>
      <c r="F8" s="1095">
        <v>32875.7</v>
      </c>
      <c r="G8" s="1097">
        <v>61482.4</v>
      </c>
      <c r="H8" s="1095">
        <v>32391.1</v>
      </c>
      <c r="I8" s="1097">
        <v>62900.8</v>
      </c>
      <c r="J8" s="1096">
        <v>30801.9</v>
      </c>
      <c r="K8" s="4">
        <v>-1.4740370547243058</v>
      </c>
      <c r="L8" s="42">
        <v>-4.906285985965272</v>
      </c>
    </row>
    <row r="9" spans="1:12" ht="12.75">
      <c r="A9" s="57"/>
      <c r="B9" s="20"/>
      <c r="C9" s="20" t="s">
        <v>892</v>
      </c>
      <c r="D9" s="20"/>
      <c r="E9" s="1094"/>
      <c r="F9" s="1095">
        <v>0</v>
      </c>
      <c r="G9" s="1097">
        <v>0</v>
      </c>
      <c r="H9" s="1095">
        <v>0</v>
      </c>
      <c r="I9" s="1097">
        <v>0</v>
      </c>
      <c r="J9" s="1096">
        <v>0</v>
      </c>
      <c r="K9" s="156" t="e">
        <v>#DIV/0!</v>
      </c>
      <c r="L9" s="155" t="e">
        <v>#DIV/0!</v>
      </c>
    </row>
    <row r="10" spans="1:12" ht="12.75">
      <c r="A10" s="57"/>
      <c r="B10" s="20"/>
      <c r="C10" s="20" t="s">
        <v>893</v>
      </c>
      <c r="D10" s="20"/>
      <c r="E10" s="1094"/>
      <c r="F10" s="1095">
        <v>32875.7</v>
      </c>
      <c r="G10" s="1097">
        <v>61482.4</v>
      </c>
      <c r="H10" s="1095">
        <v>32391.1</v>
      </c>
      <c r="I10" s="1097">
        <v>62900.8</v>
      </c>
      <c r="J10" s="1096">
        <v>30801.9</v>
      </c>
      <c r="K10" s="4">
        <v>-1.4740370547243058</v>
      </c>
      <c r="L10" s="42">
        <v>-4.906285985965272</v>
      </c>
    </row>
    <row r="11" spans="1:12" ht="12.75">
      <c r="A11" s="57"/>
      <c r="B11" s="20" t="s">
        <v>894</v>
      </c>
      <c r="C11" s="20"/>
      <c r="D11" s="20"/>
      <c r="E11" s="1094"/>
      <c r="F11" s="1095">
        <v>-85447.7</v>
      </c>
      <c r="G11" s="1097">
        <v>-171540.8</v>
      </c>
      <c r="H11" s="1095">
        <v>-91003.6</v>
      </c>
      <c r="I11" s="1097">
        <v>-187451.3</v>
      </c>
      <c r="J11" s="1096">
        <v>-97608.3</v>
      </c>
      <c r="K11" s="4">
        <v>6.5021059665737155</v>
      </c>
      <c r="L11" s="42">
        <v>7.257624973077985</v>
      </c>
    </row>
    <row r="12" spans="1:12" ht="12.75">
      <c r="A12" s="57"/>
      <c r="B12" s="20"/>
      <c r="C12" s="20" t="s">
        <v>892</v>
      </c>
      <c r="D12" s="20"/>
      <c r="E12" s="1094"/>
      <c r="F12" s="1095">
        <v>-16494.7</v>
      </c>
      <c r="G12" s="1097">
        <v>-33657.2</v>
      </c>
      <c r="H12" s="1095">
        <v>-17041.7</v>
      </c>
      <c r="I12" s="1097">
        <v>-33548.7</v>
      </c>
      <c r="J12" s="1096">
        <v>-16274.4</v>
      </c>
      <c r="K12" s="4">
        <v>3.3162167241598817</v>
      </c>
      <c r="L12" s="42">
        <v>-4.502485080713785</v>
      </c>
    </row>
    <row r="13" spans="1:12" ht="12.75">
      <c r="A13" s="57"/>
      <c r="B13" s="20"/>
      <c r="C13" s="20" t="s">
        <v>893</v>
      </c>
      <c r="D13" s="20"/>
      <c r="E13" s="1094"/>
      <c r="F13" s="1095">
        <v>-68953</v>
      </c>
      <c r="G13" s="1097">
        <v>-137883.6</v>
      </c>
      <c r="H13" s="1095">
        <v>-73961.9</v>
      </c>
      <c r="I13" s="1097">
        <v>-153902.6</v>
      </c>
      <c r="J13" s="1096">
        <v>-81333.9</v>
      </c>
      <c r="K13" s="4">
        <v>7.264223456557358</v>
      </c>
      <c r="L13" s="42">
        <v>9.967293971625933</v>
      </c>
    </row>
    <row r="14" spans="1:12" ht="12.75">
      <c r="A14" s="57"/>
      <c r="B14" s="20" t="s">
        <v>895</v>
      </c>
      <c r="C14" s="20"/>
      <c r="D14" s="20"/>
      <c r="E14" s="1094"/>
      <c r="F14" s="1095">
        <v>-52572</v>
      </c>
      <c r="G14" s="1097">
        <v>-110058.4</v>
      </c>
      <c r="H14" s="1095">
        <v>-58612.5</v>
      </c>
      <c r="I14" s="1097">
        <v>-124550.5</v>
      </c>
      <c r="J14" s="1096">
        <v>-66806.4</v>
      </c>
      <c r="K14" s="4">
        <v>11.489956630906185</v>
      </c>
      <c r="L14" s="42">
        <v>13.979782469609713</v>
      </c>
    </row>
    <row r="15" spans="1:12" ht="12.75">
      <c r="A15" s="57"/>
      <c r="B15" s="20" t="s">
        <v>896</v>
      </c>
      <c r="C15" s="20"/>
      <c r="D15" s="20"/>
      <c r="E15" s="1094"/>
      <c r="F15" s="1095">
        <v>-1458.9</v>
      </c>
      <c r="G15" s="1097">
        <v>-6818.3</v>
      </c>
      <c r="H15" s="1095">
        <v>-3222.2</v>
      </c>
      <c r="I15" s="1097">
        <v>-8377.3</v>
      </c>
      <c r="J15" s="1096">
        <v>-8704.9</v>
      </c>
      <c r="K15" s="1098">
        <v>120.86503530056889</v>
      </c>
      <c r="L15" s="42">
        <v>170.15393209608342</v>
      </c>
    </row>
    <row r="16" spans="1:12" ht="12.75">
      <c r="A16" s="57"/>
      <c r="B16" s="20"/>
      <c r="C16" s="20" t="s">
        <v>897</v>
      </c>
      <c r="D16" s="20"/>
      <c r="E16" s="1094"/>
      <c r="F16" s="1095">
        <v>14310.9</v>
      </c>
      <c r="G16" s="1097">
        <v>26469.7</v>
      </c>
      <c r="H16" s="1095">
        <v>15956.1</v>
      </c>
      <c r="I16" s="1097">
        <v>32078.9</v>
      </c>
      <c r="J16" s="1096">
        <v>17770.8</v>
      </c>
      <c r="K16" s="4">
        <v>11.496132318722099</v>
      </c>
      <c r="L16" s="42">
        <v>11.373079887942534</v>
      </c>
    </row>
    <row r="17" spans="1:12" ht="12.75">
      <c r="A17" s="57"/>
      <c r="B17" s="20"/>
      <c r="C17" s="20"/>
      <c r="D17" s="20" t="s">
        <v>898</v>
      </c>
      <c r="E17" s="1094"/>
      <c r="F17" s="1095">
        <v>4914.6</v>
      </c>
      <c r="G17" s="1097">
        <v>9555.8</v>
      </c>
      <c r="H17" s="1095">
        <v>4676.1</v>
      </c>
      <c r="I17" s="1097">
        <v>10125.3</v>
      </c>
      <c r="J17" s="1096">
        <v>7728.7</v>
      </c>
      <c r="K17" s="4">
        <v>-4.852887315346111</v>
      </c>
      <c r="L17" s="42">
        <v>65.28089647355701</v>
      </c>
    </row>
    <row r="18" spans="1:12" ht="12.75">
      <c r="A18" s="57"/>
      <c r="B18" s="20"/>
      <c r="C18" s="20"/>
      <c r="D18" s="20" t="s">
        <v>899</v>
      </c>
      <c r="E18" s="1094"/>
      <c r="F18" s="1095">
        <v>4187.5</v>
      </c>
      <c r="G18" s="1097">
        <v>7441.5</v>
      </c>
      <c r="H18" s="1095">
        <v>6520.8</v>
      </c>
      <c r="I18" s="1097">
        <v>12336.4</v>
      </c>
      <c r="J18" s="1096">
        <v>5630.4</v>
      </c>
      <c r="K18" s="4">
        <v>55.720597014925374</v>
      </c>
      <c r="L18" s="42">
        <v>-13.654766286345241</v>
      </c>
    </row>
    <row r="19" spans="1:12" ht="12.75">
      <c r="A19" s="57"/>
      <c r="B19" s="20"/>
      <c r="C19" s="20"/>
      <c r="D19" s="20" t="s">
        <v>893</v>
      </c>
      <c r="E19" s="1094"/>
      <c r="F19" s="1095">
        <v>5208.8</v>
      </c>
      <c r="G19" s="1097">
        <v>9472.4</v>
      </c>
      <c r="H19" s="1095">
        <v>4759.2</v>
      </c>
      <c r="I19" s="1097">
        <v>9617.2</v>
      </c>
      <c r="J19" s="1096">
        <v>4411.7</v>
      </c>
      <c r="K19" s="4">
        <v>-8.631546613423444</v>
      </c>
      <c r="L19" s="42">
        <v>-7.3016473356866705</v>
      </c>
    </row>
    <row r="20" spans="1:12" ht="12.75">
      <c r="A20" s="57"/>
      <c r="B20" s="20"/>
      <c r="C20" s="20" t="s">
        <v>900</v>
      </c>
      <c r="D20" s="20"/>
      <c r="E20" s="1094"/>
      <c r="F20" s="1095">
        <v>-15769.8</v>
      </c>
      <c r="G20" s="1097">
        <v>-33288</v>
      </c>
      <c r="H20" s="1095">
        <v>-19178.3</v>
      </c>
      <c r="I20" s="1097">
        <v>-40456.2</v>
      </c>
      <c r="J20" s="1096">
        <v>-26475.7</v>
      </c>
      <c r="K20" s="4">
        <v>21.614097832566046</v>
      </c>
      <c r="L20" s="42">
        <v>38.05029642877628</v>
      </c>
    </row>
    <row r="21" spans="1:12" ht="12.75">
      <c r="A21" s="57"/>
      <c r="B21" s="20"/>
      <c r="C21" s="20"/>
      <c r="D21" s="20" t="s">
        <v>901</v>
      </c>
      <c r="E21" s="1094"/>
      <c r="F21" s="1095">
        <v>-6067.8</v>
      </c>
      <c r="G21" s="1097">
        <v>-12592.3</v>
      </c>
      <c r="H21" s="1095">
        <v>-7113.9</v>
      </c>
      <c r="I21" s="1097">
        <v>-14557.4</v>
      </c>
      <c r="J21" s="1096">
        <v>-11491.8</v>
      </c>
      <c r="K21" s="4">
        <v>17.240185899337476</v>
      </c>
      <c r="L21" s="42">
        <v>61.54008349850293</v>
      </c>
    </row>
    <row r="22" spans="1:12" ht="12.75">
      <c r="A22" s="57"/>
      <c r="B22" s="20"/>
      <c r="C22" s="20"/>
      <c r="D22" s="20" t="s">
        <v>898</v>
      </c>
      <c r="E22" s="1094"/>
      <c r="F22" s="1095">
        <v>-6145.8</v>
      </c>
      <c r="G22" s="1097">
        <v>-11960.8</v>
      </c>
      <c r="H22" s="1095">
        <v>-7732</v>
      </c>
      <c r="I22" s="1097">
        <v>-15785</v>
      </c>
      <c r="J22" s="1096">
        <v>-10053.9</v>
      </c>
      <c r="K22" s="4">
        <v>25.80949591591005</v>
      </c>
      <c r="L22" s="42">
        <v>30.02974650801862</v>
      </c>
    </row>
    <row r="23" spans="1:12" ht="12.75">
      <c r="A23" s="57"/>
      <c r="B23" s="20"/>
      <c r="C23" s="20"/>
      <c r="D23" s="20"/>
      <c r="E23" s="1099" t="s">
        <v>902</v>
      </c>
      <c r="F23" s="1095">
        <v>-1957.8</v>
      </c>
      <c r="G23" s="1097">
        <v>-3445.6</v>
      </c>
      <c r="H23" s="1095">
        <v>-2882.6</v>
      </c>
      <c r="I23" s="1097">
        <v>-6336.6</v>
      </c>
      <c r="J23" s="1096">
        <v>-4218.5</v>
      </c>
      <c r="K23" s="4">
        <v>47.23669424864644</v>
      </c>
      <c r="L23" s="42">
        <v>46.34357871366128</v>
      </c>
    </row>
    <row r="24" spans="1:12" ht="12.75">
      <c r="A24" s="57"/>
      <c r="B24" s="20"/>
      <c r="C24" s="20"/>
      <c r="D24" s="20" t="s">
        <v>903</v>
      </c>
      <c r="E24" s="1099"/>
      <c r="F24" s="1095">
        <v>-468.8</v>
      </c>
      <c r="G24" s="1097">
        <v>-698.2</v>
      </c>
      <c r="H24" s="1095">
        <v>-116.7</v>
      </c>
      <c r="I24" s="1097">
        <v>-189.4</v>
      </c>
      <c r="J24" s="1096">
        <v>-342.9</v>
      </c>
      <c r="K24" s="4">
        <v>-75.1066552901024</v>
      </c>
      <c r="L24" s="42">
        <v>193.83033419023135</v>
      </c>
    </row>
    <row r="25" spans="1:12" ht="12.75">
      <c r="A25" s="57"/>
      <c r="B25" s="20"/>
      <c r="C25" s="20"/>
      <c r="D25" s="20" t="s">
        <v>893</v>
      </c>
      <c r="E25" s="1094"/>
      <c r="F25" s="1095">
        <v>-3556.2</v>
      </c>
      <c r="G25" s="1097">
        <v>-8734.9</v>
      </c>
      <c r="H25" s="1095">
        <v>-4332.4</v>
      </c>
      <c r="I25" s="1097">
        <v>-10113.8</v>
      </c>
      <c r="J25" s="1096">
        <v>-4930</v>
      </c>
      <c r="K25" s="4">
        <v>21.826668916258924</v>
      </c>
      <c r="L25" s="42">
        <v>13.79374019019482</v>
      </c>
    </row>
    <row r="26" spans="1:12" ht="12.75">
      <c r="A26" s="57"/>
      <c r="B26" s="20" t="s">
        <v>904</v>
      </c>
      <c r="C26" s="20"/>
      <c r="D26" s="20"/>
      <c r="E26" s="1094"/>
      <c r="F26" s="1095">
        <v>-54030.9</v>
      </c>
      <c r="G26" s="1097">
        <v>-116876.7</v>
      </c>
      <c r="H26" s="1095">
        <v>-61834.7</v>
      </c>
      <c r="I26" s="1097">
        <v>-132927.8</v>
      </c>
      <c r="J26" s="1096">
        <v>-75511.3</v>
      </c>
      <c r="K26" s="4">
        <v>14.443216751895665</v>
      </c>
      <c r="L26" s="42">
        <v>22.118001704544547</v>
      </c>
    </row>
    <row r="27" spans="1:12" ht="12.75">
      <c r="A27" s="57"/>
      <c r="B27" s="20" t="s">
        <v>905</v>
      </c>
      <c r="C27" s="20"/>
      <c r="D27" s="20"/>
      <c r="E27" s="1094"/>
      <c r="F27" s="1095">
        <v>1078.4</v>
      </c>
      <c r="G27" s="1097">
        <v>4955.5</v>
      </c>
      <c r="H27" s="1095">
        <v>649.1</v>
      </c>
      <c r="I27" s="1097">
        <v>7431.8</v>
      </c>
      <c r="J27" s="1096">
        <v>2941.9</v>
      </c>
      <c r="K27" s="4">
        <v>-39.8089762611276</v>
      </c>
      <c r="L27" s="42">
        <v>353.2275458326915</v>
      </c>
    </row>
    <row r="28" spans="1:12" ht="12.75">
      <c r="A28" s="57"/>
      <c r="B28" s="20"/>
      <c r="C28" s="20" t="s">
        <v>906</v>
      </c>
      <c r="D28" s="20"/>
      <c r="E28" s="1094"/>
      <c r="F28" s="1095">
        <v>4438.8</v>
      </c>
      <c r="G28" s="1097">
        <v>11432.3</v>
      </c>
      <c r="H28" s="1095">
        <v>4510.1</v>
      </c>
      <c r="I28" s="1097">
        <v>14500.8</v>
      </c>
      <c r="J28" s="1096">
        <v>5551.2</v>
      </c>
      <c r="K28" s="4">
        <v>1.6062899882851263</v>
      </c>
      <c r="L28" s="42">
        <v>23.08374537149951</v>
      </c>
    </row>
    <row r="29" spans="1:12" ht="12.75">
      <c r="A29" s="57"/>
      <c r="B29" s="20"/>
      <c r="C29" s="20" t="s">
        <v>907</v>
      </c>
      <c r="D29" s="20"/>
      <c r="E29" s="1094"/>
      <c r="F29" s="1095">
        <v>-3360.4</v>
      </c>
      <c r="G29" s="1097">
        <v>-6476.8</v>
      </c>
      <c r="H29" s="1095">
        <v>-3861</v>
      </c>
      <c r="I29" s="1097">
        <v>-7069</v>
      </c>
      <c r="J29" s="1096">
        <v>-2609.3</v>
      </c>
      <c r="K29" s="4">
        <v>14.897036067134861</v>
      </c>
      <c r="L29" s="42">
        <v>-32.41906241906241</v>
      </c>
    </row>
    <row r="30" spans="1:12" ht="12.75">
      <c r="A30" s="57"/>
      <c r="B30" s="20" t="s">
        <v>908</v>
      </c>
      <c r="C30" s="20"/>
      <c r="D30" s="20"/>
      <c r="E30" s="1094"/>
      <c r="F30" s="1095">
        <v>-52952.5</v>
      </c>
      <c r="G30" s="1097">
        <v>-111921.2</v>
      </c>
      <c r="H30" s="1095">
        <v>-61185.6</v>
      </c>
      <c r="I30" s="1097">
        <v>-125496</v>
      </c>
      <c r="J30" s="1096">
        <v>-72569.4</v>
      </c>
      <c r="K30" s="4">
        <v>15.548085548368817</v>
      </c>
      <c r="L30" s="42">
        <v>18.605358123480027</v>
      </c>
    </row>
    <row r="31" spans="1:12" ht="12.75">
      <c r="A31" s="57"/>
      <c r="B31" s="443" t="s">
        <v>909</v>
      </c>
      <c r="C31" s="20"/>
      <c r="D31" s="20"/>
      <c r="E31" s="1094"/>
      <c r="F31" s="1095">
        <v>57498.1</v>
      </c>
      <c r="G31" s="1097">
        <v>126145.7</v>
      </c>
      <c r="H31" s="1095">
        <v>62162</v>
      </c>
      <c r="I31" s="1097">
        <v>128992</v>
      </c>
      <c r="J31" s="1096">
        <v>71361.6</v>
      </c>
      <c r="K31" s="4">
        <v>8.11139846360141</v>
      </c>
      <c r="L31" s="42">
        <v>14.799395128856869</v>
      </c>
    </row>
    <row r="32" spans="1:12" ht="12.75">
      <c r="A32" s="57"/>
      <c r="B32" s="20"/>
      <c r="C32" s="20" t="s">
        <v>910</v>
      </c>
      <c r="D32" s="20"/>
      <c r="E32" s="1094"/>
      <c r="F32" s="1095">
        <v>59864</v>
      </c>
      <c r="G32" s="1097">
        <v>130861.7</v>
      </c>
      <c r="H32" s="1095">
        <v>64830.8</v>
      </c>
      <c r="I32" s="1097">
        <v>133196.8</v>
      </c>
      <c r="J32" s="1096">
        <v>72585.7</v>
      </c>
      <c r="K32" s="4">
        <v>8.296806093812647</v>
      </c>
      <c r="L32" s="42">
        <v>11.961752747151037</v>
      </c>
    </row>
    <row r="33" spans="1:12" ht="12.75">
      <c r="A33" s="57"/>
      <c r="B33" s="20"/>
      <c r="C33" s="20"/>
      <c r="D33" s="20" t="s">
        <v>911</v>
      </c>
      <c r="E33" s="1094"/>
      <c r="F33" s="1095">
        <v>8868.4</v>
      </c>
      <c r="G33" s="1097">
        <v>18851.1</v>
      </c>
      <c r="H33" s="1095">
        <v>10058.2</v>
      </c>
      <c r="I33" s="1097">
        <v>18218.2</v>
      </c>
      <c r="J33" s="1096">
        <v>5699.4</v>
      </c>
      <c r="K33" s="4">
        <v>13.416174281719377</v>
      </c>
      <c r="L33" s="42">
        <v>-43.33578572706847</v>
      </c>
    </row>
    <row r="34" spans="1:12" ht="12.75">
      <c r="A34" s="57"/>
      <c r="B34" s="20"/>
      <c r="C34" s="20"/>
      <c r="D34" s="20" t="s">
        <v>912</v>
      </c>
      <c r="E34" s="1094"/>
      <c r="F34" s="1095">
        <v>45911.3</v>
      </c>
      <c r="G34" s="1097">
        <v>97688.5</v>
      </c>
      <c r="H34" s="1095">
        <v>48269.4</v>
      </c>
      <c r="I34" s="1097">
        <v>100144.8</v>
      </c>
      <c r="J34" s="1096">
        <v>57058.3</v>
      </c>
      <c r="K34" s="4">
        <v>5.13620829730371</v>
      </c>
      <c r="L34" s="42">
        <v>18.208015844406603</v>
      </c>
    </row>
    <row r="35" spans="1:12" ht="12.75">
      <c r="A35" s="57"/>
      <c r="B35" s="20"/>
      <c r="C35" s="20"/>
      <c r="D35" s="20" t="s">
        <v>913</v>
      </c>
      <c r="E35" s="1094"/>
      <c r="F35" s="1095">
        <v>5084.3</v>
      </c>
      <c r="G35" s="1097">
        <v>12007.6</v>
      </c>
      <c r="H35" s="1095">
        <v>5832.5</v>
      </c>
      <c r="I35" s="1097">
        <v>12937</v>
      </c>
      <c r="J35" s="1096">
        <v>7980.6</v>
      </c>
      <c r="K35" s="4">
        <v>14.715890093031486</v>
      </c>
      <c r="L35" s="42">
        <v>36.8298328332619</v>
      </c>
    </row>
    <row r="36" spans="1:12" ht="12.75">
      <c r="A36" s="57"/>
      <c r="B36" s="20"/>
      <c r="C36" s="20"/>
      <c r="D36" s="20" t="s">
        <v>914</v>
      </c>
      <c r="E36" s="1094"/>
      <c r="F36" s="1095">
        <v>0</v>
      </c>
      <c r="G36" s="1097">
        <v>2314.5</v>
      </c>
      <c r="H36" s="1095">
        <v>670.7</v>
      </c>
      <c r="I36" s="1097">
        <v>1896.8</v>
      </c>
      <c r="J36" s="1096">
        <v>1847.4</v>
      </c>
      <c r="K36" s="156" t="e">
        <v>#DIV/0!</v>
      </c>
      <c r="L36" s="155">
        <v>175.44356642314</v>
      </c>
    </row>
    <row r="37" spans="1:12" ht="12.75">
      <c r="A37" s="57"/>
      <c r="B37" s="20"/>
      <c r="C37" s="20" t="s">
        <v>915</v>
      </c>
      <c r="D37" s="20"/>
      <c r="E37" s="1094"/>
      <c r="F37" s="1095">
        <v>-2365.9</v>
      </c>
      <c r="G37" s="1097">
        <v>-4716</v>
      </c>
      <c r="H37" s="1095">
        <v>-2668.8</v>
      </c>
      <c r="I37" s="1097">
        <v>-4204.8</v>
      </c>
      <c r="J37" s="1096">
        <v>-1224.1</v>
      </c>
      <c r="K37" s="1100">
        <v>12.802738915423308</v>
      </c>
      <c r="L37" s="42">
        <v>-54.13294364508394</v>
      </c>
    </row>
    <row r="38" spans="1:12" ht="12.75">
      <c r="A38" s="444" t="s">
        <v>916</v>
      </c>
      <c r="B38" s="108" t="s">
        <v>917</v>
      </c>
      <c r="C38" s="108"/>
      <c r="D38" s="108"/>
      <c r="E38" s="1101"/>
      <c r="F38" s="1102">
        <v>1979.5</v>
      </c>
      <c r="G38" s="1088">
        <v>3107</v>
      </c>
      <c r="H38" s="1102">
        <v>2247.3</v>
      </c>
      <c r="I38" s="1088">
        <v>4449.9</v>
      </c>
      <c r="J38" s="1103">
        <v>2725</v>
      </c>
      <c r="K38" s="1098">
        <v>13.52866885577167</v>
      </c>
      <c r="L38" s="139">
        <v>21.25661905397587</v>
      </c>
    </row>
    <row r="39" spans="1:12" ht="12.75">
      <c r="A39" s="445" t="s">
        <v>918</v>
      </c>
      <c r="B39" s="245"/>
      <c r="C39" s="169"/>
      <c r="D39" s="169"/>
      <c r="E39" s="1104"/>
      <c r="F39" s="1100">
        <v>6525.099999999991</v>
      </c>
      <c r="G39" s="1105">
        <v>17331.5</v>
      </c>
      <c r="H39" s="1100">
        <v>3223.7000000000116</v>
      </c>
      <c r="I39" s="1105">
        <v>7945.900000000009</v>
      </c>
      <c r="J39" s="1106">
        <v>1517.2</v>
      </c>
      <c r="K39" s="5">
        <v>-50.59539317405073</v>
      </c>
      <c r="L39" s="43">
        <v>-52.93606725191567</v>
      </c>
    </row>
    <row r="40" spans="1:12" ht="12.75">
      <c r="A40" s="57" t="s">
        <v>919</v>
      </c>
      <c r="B40" s="20" t="s">
        <v>920</v>
      </c>
      <c r="C40" s="20"/>
      <c r="D40" s="20"/>
      <c r="E40" s="1094"/>
      <c r="F40" s="1095">
        <v>-2083.8</v>
      </c>
      <c r="G40" s="1097">
        <v>-1324.5</v>
      </c>
      <c r="H40" s="1095">
        <v>-2019.6</v>
      </c>
      <c r="I40" s="1097">
        <v>-2362.1</v>
      </c>
      <c r="J40" s="1096">
        <v>-3905.3</v>
      </c>
      <c r="K40" s="1098">
        <v>-3.080909876187747</v>
      </c>
      <c r="L40" s="42">
        <v>93.36997425232721</v>
      </c>
    </row>
    <row r="41" spans="1:12" ht="12.75">
      <c r="A41" s="57"/>
      <c r="B41" s="20" t="s">
        <v>921</v>
      </c>
      <c r="C41" s="20"/>
      <c r="D41" s="20"/>
      <c r="E41" s="1094"/>
      <c r="F41" s="1095">
        <v>7.2</v>
      </c>
      <c r="G41" s="1097">
        <v>-469.7</v>
      </c>
      <c r="H41" s="1095">
        <v>0</v>
      </c>
      <c r="I41" s="1097">
        <v>362.3</v>
      </c>
      <c r="J41" s="1096">
        <v>28.9</v>
      </c>
      <c r="K41" s="156">
        <v>-100</v>
      </c>
      <c r="L41" s="155" t="e">
        <v>#DIV/0!</v>
      </c>
    </row>
    <row r="42" spans="1:12" ht="12.75">
      <c r="A42" s="57"/>
      <c r="B42" s="20" t="s">
        <v>922</v>
      </c>
      <c r="C42" s="20"/>
      <c r="D42" s="20"/>
      <c r="E42" s="1094"/>
      <c r="F42" s="1095">
        <v>0</v>
      </c>
      <c r="G42" s="1097">
        <v>0</v>
      </c>
      <c r="H42" s="1095">
        <v>0</v>
      </c>
      <c r="I42" s="1097">
        <v>0</v>
      </c>
      <c r="J42" s="1096">
        <v>0</v>
      </c>
      <c r="K42" s="156" t="e">
        <v>#DIV/0!</v>
      </c>
      <c r="L42" s="155" t="e">
        <v>#DIV/0!</v>
      </c>
    </row>
    <row r="43" spans="1:12" ht="12.75">
      <c r="A43" s="57"/>
      <c r="B43" s="20" t="s">
        <v>923</v>
      </c>
      <c r="C43" s="20"/>
      <c r="D43" s="20"/>
      <c r="E43" s="1094"/>
      <c r="F43" s="1095">
        <v>-9434.6</v>
      </c>
      <c r="G43" s="1097">
        <v>-14008.8</v>
      </c>
      <c r="H43" s="1095">
        <v>-7983.5</v>
      </c>
      <c r="I43" s="1097">
        <v>-10690</v>
      </c>
      <c r="J43" s="1096">
        <v>-3857.4</v>
      </c>
      <c r="K43" s="4">
        <v>-15.380620270069748</v>
      </c>
      <c r="L43" s="42">
        <v>-51.68284586960606</v>
      </c>
    </row>
    <row r="44" spans="1:12" ht="12.75">
      <c r="A44" s="57"/>
      <c r="B44" s="20"/>
      <c r="C44" s="20" t="s">
        <v>924</v>
      </c>
      <c r="D44" s="20"/>
      <c r="E44" s="1094"/>
      <c r="F44" s="1095">
        <v>-2995.6</v>
      </c>
      <c r="G44" s="1097">
        <v>-1629.5</v>
      </c>
      <c r="H44" s="1095">
        <v>-3956.8</v>
      </c>
      <c r="I44" s="1097">
        <v>-5127.6</v>
      </c>
      <c r="J44" s="1096">
        <v>-1820.7</v>
      </c>
      <c r="K44" s="4">
        <v>32.0870610228335</v>
      </c>
      <c r="L44" s="42">
        <v>-53.98554387383745</v>
      </c>
    </row>
    <row r="45" spans="1:12" ht="12.75">
      <c r="A45" s="57"/>
      <c r="B45" s="20"/>
      <c r="C45" s="20" t="s">
        <v>893</v>
      </c>
      <c r="D45" s="20"/>
      <c r="E45" s="1094"/>
      <c r="F45" s="1095">
        <v>-6439</v>
      </c>
      <c r="G45" s="1097">
        <v>-12379.3</v>
      </c>
      <c r="H45" s="1095">
        <v>-4026.7</v>
      </c>
      <c r="I45" s="1097">
        <v>-5562.4</v>
      </c>
      <c r="J45" s="1096">
        <v>-2036.7</v>
      </c>
      <c r="K45" s="4">
        <v>-37.463891908681475</v>
      </c>
      <c r="L45" s="42">
        <v>-49.42012069436511</v>
      </c>
    </row>
    <row r="46" spans="1:12" ht="12.75">
      <c r="A46" s="57"/>
      <c r="B46" s="20" t="s">
        <v>925</v>
      </c>
      <c r="C46" s="20"/>
      <c r="D46" s="20"/>
      <c r="E46" s="1094"/>
      <c r="F46" s="1095">
        <v>7343.6</v>
      </c>
      <c r="G46" s="1097">
        <v>13154</v>
      </c>
      <c r="H46" s="1095">
        <v>5963.9</v>
      </c>
      <c r="I46" s="1097">
        <v>7965.6</v>
      </c>
      <c r="J46" s="1096">
        <v>-76.79999999999927</v>
      </c>
      <c r="K46" s="4">
        <v>-18.787788005882682</v>
      </c>
      <c r="L46" s="42">
        <v>-101.28774795016682</v>
      </c>
    </row>
    <row r="47" spans="1:12" ht="12.75">
      <c r="A47" s="57"/>
      <c r="B47" s="20"/>
      <c r="C47" s="20" t="s">
        <v>924</v>
      </c>
      <c r="D47" s="20"/>
      <c r="E47" s="1094"/>
      <c r="F47" s="1095">
        <v>6837.3</v>
      </c>
      <c r="G47" s="1097">
        <v>9232.5</v>
      </c>
      <c r="H47" s="1095">
        <v>6361.8</v>
      </c>
      <c r="I47" s="1097">
        <v>1727.8</v>
      </c>
      <c r="J47" s="1096">
        <v>1037.7</v>
      </c>
      <c r="K47" s="4">
        <v>-6.9544995831687935</v>
      </c>
      <c r="L47" s="42">
        <v>-83.68857870414034</v>
      </c>
    </row>
    <row r="48" spans="1:12" ht="12.75">
      <c r="A48" s="57"/>
      <c r="B48" s="20"/>
      <c r="C48" s="20" t="s">
        <v>926</v>
      </c>
      <c r="D48" s="20"/>
      <c r="E48" s="1094"/>
      <c r="F48" s="1095">
        <v>-1075.7</v>
      </c>
      <c r="G48" s="1097">
        <v>526.9</v>
      </c>
      <c r="H48" s="1095">
        <v>-1437.4</v>
      </c>
      <c r="I48" s="1097">
        <v>1455.6</v>
      </c>
      <c r="J48" s="1096">
        <v>-1247.3</v>
      </c>
      <c r="K48" s="1098">
        <v>33.624616528771966</v>
      </c>
      <c r="L48" s="42">
        <v>-13.22526784471964</v>
      </c>
    </row>
    <row r="49" spans="1:12" ht="12.75">
      <c r="A49" s="57"/>
      <c r="B49" s="20"/>
      <c r="C49" s="20"/>
      <c r="D49" s="20" t="s">
        <v>927</v>
      </c>
      <c r="E49" s="1094"/>
      <c r="F49" s="1095">
        <v>-986.4</v>
      </c>
      <c r="G49" s="1097">
        <v>703.7</v>
      </c>
      <c r="H49" s="1095">
        <v>-888.9</v>
      </c>
      <c r="I49" s="1097">
        <v>2150.7</v>
      </c>
      <c r="J49" s="1096">
        <v>-1224.1</v>
      </c>
      <c r="K49" s="1098">
        <v>-9.884428223844283</v>
      </c>
      <c r="L49" s="42">
        <v>37.70952863089211</v>
      </c>
    </row>
    <row r="50" spans="1:12" ht="12.75">
      <c r="A50" s="57"/>
      <c r="B50" s="20"/>
      <c r="C50" s="20"/>
      <c r="D50" s="20"/>
      <c r="E50" s="1094" t="s">
        <v>928</v>
      </c>
      <c r="F50" s="1095">
        <v>2259.1</v>
      </c>
      <c r="G50" s="1097">
        <v>7691</v>
      </c>
      <c r="H50" s="1095">
        <v>2890.5</v>
      </c>
      <c r="I50" s="1097">
        <v>9689.7</v>
      </c>
      <c r="J50" s="1096">
        <v>2362.5</v>
      </c>
      <c r="K50" s="1098">
        <v>27.949183303085306</v>
      </c>
      <c r="L50" s="42">
        <v>-18.266735858847948</v>
      </c>
    </row>
    <row r="51" spans="1:12" ht="12.75">
      <c r="A51" s="57"/>
      <c r="B51" s="20"/>
      <c r="C51" s="20"/>
      <c r="D51" s="20"/>
      <c r="E51" s="1094" t="s">
        <v>929</v>
      </c>
      <c r="F51" s="1095">
        <v>-3245.5</v>
      </c>
      <c r="G51" s="1097">
        <v>-6987.3</v>
      </c>
      <c r="H51" s="1095">
        <v>-3779.4</v>
      </c>
      <c r="I51" s="1097">
        <v>-7539</v>
      </c>
      <c r="J51" s="1096">
        <v>-3586.6</v>
      </c>
      <c r="K51" s="4">
        <v>16.450469881374215</v>
      </c>
      <c r="L51" s="42">
        <v>-5.101338836852415</v>
      </c>
    </row>
    <row r="52" spans="1:12" ht="12.75">
      <c r="A52" s="57"/>
      <c r="B52" s="20"/>
      <c r="C52" s="20"/>
      <c r="D52" s="20" t="s">
        <v>930</v>
      </c>
      <c r="E52" s="1094"/>
      <c r="F52" s="1095">
        <v>-89.3</v>
      </c>
      <c r="G52" s="1097">
        <v>-176.8</v>
      </c>
      <c r="H52" s="1095">
        <v>-548.5</v>
      </c>
      <c r="I52" s="1097">
        <v>-695.1</v>
      </c>
      <c r="J52" s="1096">
        <v>-23.2</v>
      </c>
      <c r="K52" s="4">
        <v>514.2217245240762</v>
      </c>
      <c r="L52" s="42">
        <v>-95.77028258887876</v>
      </c>
    </row>
    <row r="53" spans="1:12" ht="12.75">
      <c r="A53" s="57"/>
      <c r="B53" s="20"/>
      <c r="C53" s="20" t="s">
        <v>931</v>
      </c>
      <c r="D53" s="20"/>
      <c r="E53" s="1094"/>
      <c r="F53" s="1095">
        <v>1582</v>
      </c>
      <c r="G53" s="1097">
        <v>3394.6</v>
      </c>
      <c r="H53" s="1095">
        <v>1039.5</v>
      </c>
      <c r="I53" s="1097">
        <v>4782.2</v>
      </c>
      <c r="J53" s="1096">
        <v>132.8</v>
      </c>
      <c r="K53" s="4">
        <v>-34.292035398230084</v>
      </c>
      <c r="L53" s="42">
        <v>-87.22462722462723</v>
      </c>
    </row>
    <row r="54" spans="1:12" ht="12.75">
      <c r="A54" s="57"/>
      <c r="B54" s="20"/>
      <c r="C54" s="20"/>
      <c r="D54" s="20" t="s">
        <v>213</v>
      </c>
      <c r="E54" s="1094"/>
      <c r="F54" s="1095">
        <v>-111.2</v>
      </c>
      <c r="G54" s="1097">
        <v>-116.5</v>
      </c>
      <c r="H54" s="1095">
        <v>-6.2</v>
      </c>
      <c r="I54" s="1097">
        <v>2.4</v>
      </c>
      <c r="J54" s="1096">
        <v>-4.8</v>
      </c>
      <c r="K54" s="4">
        <v>-94.42446043165468</v>
      </c>
      <c r="L54" s="42">
        <v>-22.580645161290327</v>
      </c>
    </row>
    <row r="55" spans="1:12" ht="12.75">
      <c r="A55" s="57"/>
      <c r="B55" s="20"/>
      <c r="C55" s="20"/>
      <c r="D55" s="20" t="s">
        <v>932</v>
      </c>
      <c r="E55" s="1094"/>
      <c r="F55" s="1095">
        <v>1693.2</v>
      </c>
      <c r="G55" s="1097">
        <v>3511.1</v>
      </c>
      <c r="H55" s="1095">
        <v>1045.7</v>
      </c>
      <c r="I55" s="1097">
        <v>4779.8</v>
      </c>
      <c r="J55" s="1096">
        <v>137.6</v>
      </c>
      <c r="K55" s="4">
        <v>-38.24120009449563</v>
      </c>
      <c r="L55" s="42">
        <v>-86.84135029167065</v>
      </c>
    </row>
    <row r="56" spans="1:12" ht="12.75">
      <c r="A56" s="57"/>
      <c r="B56" s="20"/>
      <c r="C56" s="20" t="s">
        <v>933</v>
      </c>
      <c r="D56" s="20"/>
      <c r="E56" s="1094"/>
      <c r="F56" s="1095">
        <v>0</v>
      </c>
      <c r="G56" s="1097">
        <v>0</v>
      </c>
      <c r="H56" s="1095">
        <v>0</v>
      </c>
      <c r="I56" s="1097">
        <v>0</v>
      </c>
      <c r="J56" s="1096">
        <v>0</v>
      </c>
      <c r="K56" s="156" t="e">
        <v>#DIV/0!</v>
      </c>
      <c r="L56" s="155" t="e">
        <v>#DIV/0!</v>
      </c>
    </row>
    <row r="57" spans="1:12" ht="12.75">
      <c r="A57" s="57" t="s">
        <v>934</v>
      </c>
      <c r="B57" s="20"/>
      <c r="C57" s="20"/>
      <c r="D57" s="20"/>
      <c r="E57" s="1094"/>
      <c r="F57" s="1095">
        <v>4441.299999999988</v>
      </c>
      <c r="G57" s="1097">
        <v>16007</v>
      </c>
      <c r="H57" s="1095">
        <v>1204.100000000013</v>
      </c>
      <c r="I57" s="1097">
        <v>5583.8</v>
      </c>
      <c r="J57" s="1096">
        <v>-2388.100000000006</v>
      </c>
      <c r="K57" s="4">
        <v>-72.88856866232824</v>
      </c>
      <c r="L57" s="42">
        <v>-298.330703429946</v>
      </c>
    </row>
    <row r="58" spans="1:12" ht="12.75">
      <c r="A58" s="444" t="s">
        <v>935</v>
      </c>
      <c r="B58" s="108" t="s">
        <v>936</v>
      </c>
      <c r="C58" s="108"/>
      <c r="D58" s="108"/>
      <c r="E58" s="1101"/>
      <c r="F58" s="1102">
        <v>7685.800000000014</v>
      </c>
      <c r="G58" s="1088">
        <v>12985.4</v>
      </c>
      <c r="H58" s="1102">
        <v>5326.699999999986</v>
      </c>
      <c r="I58" s="1088">
        <v>5082.299999999988</v>
      </c>
      <c r="J58" s="1103">
        <v>589.3000000000102</v>
      </c>
      <c r="K58" s="3">
        <v>-30.694267350178556</v>
      </c>
      <c r="L58" s="139">
        <v>-88.93686522612477</v>
      </c>
    </row>
    <row r="59" spans="1:12" ht="12.75">
      <c r="A59" s="445" t="s">
        <v>937</v>
      </c>
      <c r="B59" s="169"/>
      <c r="C59" s="169"/>
      <c r="D59" s="169"/>
      <c r="E59" s="1104"/>
      <c r="F59" s="1100">
        <v>12127.1</v>
      </c>
      <c r="G59" s="1105">
        <v>28992.4</v>
      </c>
      <c r="H59" s="1100">
        <v>6530.8</v>
      </c>
      <c r="I59" s="1105">
        <v>10666.1</v>
      </c>
      <c r="J59" s="1106">
        <v>-1798.8</v>
      </c>
      <c r="K59" s="5">
        <v>-46.14705906605866</v>
      </c>
      <c r="L59" s="43">
        <v>-127.54333312917254</v>
      </c>
    </row>
    <row r="60" spans="1:12" ht="12.75">
      <c r="A60" s="57" t="s">
        <v>938</v>
      </c>
      <c r="B60" s="20"/>
      <c r="C60" s="20"/>
      <c r="D60" s="20"/>
      <c r="E60" s="1094"/>
      <c r="F60" s="1095">
        <v>-12127.1</v>
      </c>
      <c r="G60" s="1097">
        <v>-28992.4</v>
      </c>
      <c r="H60" s="1095">
        <v>-6530.8</v>
      </c>
      <c r="I60" s="1097">
        <v>-10666.1</v>
      </c>
      <c r="J60" s="1096">
        <v>1798.8</v>
      </c>
      <c r="K60" s="4">
        <v>-46.14705906605866</v>
      </c>
      <c r="L60" s="42">
        <v>-127.54333312917254</v>
      </c>
    </row>
    <row r="61" spans="1:12" ht="12.75">
      <c r="A61" s="57"/>
      <c r="B61" s="20" t="s">
        <v>939</v>
      </c>
      <c r="C61" s="20"/>
      <c r="D61" s="20"/>
      <c r="E61" s="1094"/>
      <c r="F61" s="1095">
        <v>-12127.1</v>
      </c>
      <c r="G61" s="1097">
        <v>-28992.3</v>
      </c>
      <c r="H61" s="1095">
        <v>-8087.6</v>
      </c>
      <c r="I61" s="1097">
        <v>-13389.8</v>
      </c>
      <c r="J61" s="1096">
        <v>731.1999999999989</v>
      </c>
      <c r="K61" s="4">
        <v>-33.30969481574325</v>
      </c>
      <c r="L61" s="42">
        <v>-109.04100103862702</v>
      </c>
    </row>
    <row r="62" spans="1:12" ht="12.75">
      <c r="A62" s="57"/>
      <c r="B62" s="20"/>
      <c r="C62" s="20" t="s">
        <v>213</v>
      </c>
      <c r="D62" s="20"/>
      <c r="E62" s="1094"/>
      <c r="F62" s="1095">
        <v>-6740.1</v>
      </c>
      <c r="G62" s="1097">
        <v>-21297.1</v>
      </c>
      <c r="H62" s="1095">
        <v>-9338.8</v>
      </c>
      <c r="I62" s="1097">
        <v>-10942.8</v>
      </c>
      <c r="J62" s="1096">
        <v>1420.3</v>
      </c>
      <c r="K62" s="4">
        <v>38.55580777733266</v>
      </c>
      <c r="L62" s="155">
        <v>-115.20859211033536</v>
      </c>
    </row>
    <row r="63" spans="1:12" ht="12.75">
      <c r="A63" s="57"/>
      <c r="B63" s="20"/>
      <c r="C63" s="20" t="s">
        <v>932</v>
      </c>
      <c r="D63" s="20"/>
      <c r="E63" s="1094"/>
      <c r="F63" s="1095">
        <v>-5387</v>
      </c>
      <c r="G63" s="1097">
        <v>-7695.2</v>
      </c>
      <c r="H63" s="1095">
        <v>1251.2</v>
      </c>
      <c r="I63" s="1097">
        <v>-2447</v>
      </c>
      <c r="J63" s="1096">
        <v>-689.1</v>
      </c>
      <c r="K63" s="1098">
        <v>-123.22628550213477</v>
      </c>
      <c r="L63" s="42">
        <v>-155.07512787723786</v>
      </c>
    </row>
    <row r="64" spans="1:12" ht="12.75">
      <c r="A64" s="57"/>
      <c r="B64" s="20" t="s">
        <v>940</v>
      </c>
      <c r="C64" s="20"/>
      <c r="D64" s="20"/>
      <c r="E64" s="1094"/>
      <c r="F64" s="1095">
        <v>0</v>
      </c>
      <c r="G64" s="1097">
        <v>-0.1</v>
      </c>
      <c r="H64" s="1095">
        <v>1556.8</v>
      </c>
      <c r="I64" s="1097">
        <v>2723.7</v>
      </c>
      <c r="J64" s="1096">
        <v>1067.6</v>
      </c>
      <c r="K64" s="156" t="e">
        <v>#DIV/0!</v>
      </c>
      <c r="L64" s="155">
        <v>-31.42343268242549</v>
      </c>
    </row>
    <row r="65" spans="1:12" ht="13.5" thickBot="1">
      <c r="A65" s="1107" t="s">
        <v>941</v>
      </c>
      <c r="B65" s="1108"/>
      <c r="C65" s="1108"/>
      <c r="D65" s="1108"/>
      <c r="E65" s="1108"/>
      <c r="F65" s="1109">
        <v>-10545.1</v>
      </c>
      <c r="G65" s="1110">
        <v>-25597.8</v>
      </c>
      <c r="H65" s="1109">
        <v>-5491.3</v>
      </c>
      <c r="I65" s="1110">
        <v>-5883.899999999994</v>
      </c>
      <c r="J65" s="1111">
        <v>1931.6</v>
      </c>
      <c r="K65" s="126">
        <v>-47.925576808185795</v>
      </c>
      <c r="L65" s="55">
        <v>-135.17564146923314</v>
      </c>
    </row>
  </sheetData>
  <sheetProtection/>
  <mergeCells count="8">
    <mergeCell ref="A2:L2"/>
    <mergeCell ref="A3:E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B2" sqref="B2:G2"/>
    </sheetView>
  </sheetViews>
  <sheetFormatPr defaultColWidth="11.00390625" defaultRowHeight="12.75"/>
  <cols>
    <col min="1" max="1" width="5.00390625" style="1348" customWidth="1"/>
    <col min="2" max="2" width="15.8515625" style="1348" customWidth="1"/>
    <col min="3" max="6" width="7.8515625" style="1348" customWidth="1"/>
    <col min="7" max="8" width="7.8515625" style="1413" customWidth="1"/>
    <col min="9" max="9" width="8.140625" style="1413" customWidth="1"/>
    <col min="10" max="16384" width="11.00390625" style="1348" customWidth="1"/>
  </cols>
  <sheetData>
    <row r="1" spans="2:7" ht="12.75">
      <c r="B1" s="1543" t="s">
        <v>1198</v>
      </c>
      <c r="C1" s="1543"/>
      <c r="D1" s="1543"/>
      <c r="E1" s="1543"/>
      <c r="F1" s="1543"/>
      <c r="G1" s="1543"/>
    </row>
    <row r="2" spans="2:7" ht="18.75">
      <c r="B2" s="1581" t="s">
        <v>1180</v>
      </c>
      <c r="C2" s="1581"/>
      <c r="D2" s="1581"/>
      <c r="E2" s="1581"/>
      <c r="F2" s="1581"/>
      <c r="G2" s="1581"/>
    </row>
    <row r="3" spans="2:7" ht="18.75">
      <c r="B3" s="1581" t="s">
        <v>1181</v>
      </c>
      <c r="C3" s="1581"/>
      <c r="D3" s="1581"/>
      <c r="E3" s="1581"/>
      <c r="F3" s="1581"/>
      <c r="G3" s="1581"/>
    </row>
    <row r="4" spans="2:7" ht="15">
      <c r="B4" s="18"/>
      <c r="C4" s="18"/>
      <c r="D4" s="1169"/>
      <c r="E4" s="103"/>
      <c r="F4" s="1414"/>
      <c r="G4" s="1414" t="s">
        <v>374</v>
      </c>
    </row>
    <row r="5" spans="2:7" ht="12.75">
      <c r="B5" s="302" t="s">
        <v>444</v>
      </c>
      <c r="C5" s="1464" t="s">
        <v>1006</v>
      </c>
      <c r="D5" s="1465" t="s">
        <v>983</v>
      </c>
      <c r="E5" s="1466" t="s">
        <v>2</v>
      </c>
      <c r="F5" s="1466" t="s">
        <v>3</v>
      </c>
      <c r="G5" s="1466" t="s">
        <v>471</v>
      </c>
    </row>
    <row r="6" spans="2:7" ht="15.75" customHeight="1">
      <c r="B6" s="826" t="s">
        <v>985</v>
      </c>
      <c r="C6" s="1415">
        <v>728.7</v>
      </c>
      <c r="D6" s="1416">
        <v>726.1</v>
      </c>
      <c r="E6" s="1415">
        <v>980.096</v>
      </c>
      <c r="F6" s="1415">
        <v>957.5</v>
      </c>
      <c r="G6" s="1415">
        <v>2164.349</v>
      </c>
    </row>
    <row r="7" spans="2:7" ht="15.75" customHeight="1">
      <c r="B7" s="826" t="s">
        <v>986</v>
      </c>
      <c r="C7" s="1415">
        <v>980.1</v>
      </c>
      <c r="D7" s="1416">
        <v>1117.4</v>
      </c>
      <c r="E7" s="1415">
        <v>977.561</v>
      </c>
      <c r="F7" s="1415">
        <v>1207.954</v>
      </c>
      <c r="G7" s="1415">
        <v>1655.209</v>
      </c>
    </row>
    <row r="8" spans="2:7" ht="15.75" customHeight="1">
      <c r="B8" s="826" t="s">
        <v>987</v>
      </c>
      <c r="C8" s="1415">
        <v>1114.2</v>
      </c>
      <c r="D8" s="1416">
        <v>1316.8</v>
      </c>
      <c r="E8" s="1415">
        <v>907.879</v>
      </c>
      <c r="F8" s="1415">
        <v>865.719</v>
      </c>
      <c r="G8" s="1417">
        <v>1565.181</v>
      </c>
    </row>
    <row r="9" spans="2:7" ht="15.75" customHeight="1">
      <c r="B9" s="826" t="s">
        <v>988</v>
      </c>
      <c r="C9" s="1415">
        <v>1019.2</v>
      </c>
      <c r="D9" s="1416">
        <v>1186.5</v>
      </c>
      <c r="E9" s="1415">
        <v>1103.189</v>
      </c>
      <c r="F9" s="1417">
        <v>1188.259</v>
      </c>
      <c r="G9" s="1417">
        <v>1247.616</v>
      </c>
    </row>
    <row r="10" spans="2:7" ht="15.75" customHeight="1">
      <c r="B10" s="826" t="s">
        <v>989</v>
      </c>
      <c r="C10" s="1415">
        <v>1354.5</v>
      </c>
      <c r="D10" s="1416">
        <v>1205.8</v>
      </c>
      <c r="E10" s="1415">
        <v>1583.675</v>
      </c>
      <c r="F10" s="1417">
        <v>1661.361</v>
      </c>
      <c r="G10" s="1417">
        <v>2003.478</v>
      </c>
    </row>
    <row r="11" spans="2:7" ht="15.75" customHeight="1">
      <c r="B11" s="826" t="s">
        <v>990</v>
      </c>
      <c r="C11" s="1415">
        <v>996.9</v>
      </c>
      <c r="D11" s="1416">
        <v>1394.9</v>
      </c>
      <c r="E11" s="1415">
        <v>1156.237</v>
      </c>
      <c r="F11" s="1417">
        <v>1643.985</v>
      </c>
      <c r="G11" s="1417">
        <v>2670.004</v>
      </c>
    </row>
    <row r="12" spans="2:7" ht="15.75" customHeight="1">
      <c r="B12" s="826" t="s">
        <v>991</v>
      </c>
      <c r="C12" s="1415">
        <v>1503.6</v>
      </c>
      <c r="D12" s="1416">
        <v>1154.4</v>
      </c>
      <c r="E12" s="1415">
        <v>603.806</v>
      </c>
      <c r="F12" s="1415">
        <v>716.981</v>
      </c>
      <c r="G12" s="1415"/>
    </row>
    <row r="13" spans="2:7" ht="15.75" customHeight="1">
      <c r="B13" s="826" t="s">
        <v>992</v>
      </c>
      <c r="C13" s="1415">
        <v>1717.9</v>
      </c>
      <c r="D13" s="1416">
        <v>1107.8</v>
      </c>
      <c r="E13" s="1417">
        <v>603.011</v>
      </c>
      <c r="F13" s="1417">
        <v>1428.479</v>
      </c>
      <c r="G13" s="1417"/>
    </row>
    <row r="14" spans="2:7" ht="15.75" customHeight="1">
      <c r="B14" s="826" t="s">
        <v>993</v>
      </c>
      <c r="C14" s="1415">
        <v>2060.5</v>
      </c>
      <c r="D14" s="1416">
        <v>1567.2</v>
      </c>
      <c r="E14" s="1417">
        <v>1398.554</v>
      </c>
      <c r="F14" s="1417">
        <v>2052.853</v>
      </c>
      <c r="G14" s="1417"/>
    </row>
    <row r="15" spans="2:7" ht="15.75" customHeight="1">
      <c r="B15" s="826" t="s">
        <v>356</v>
      </c>
      <c r="C15" s="1415">
        <v>1309.9</v>
      </c>
      <c r="D15" s="1416">
        <v>1830.8</v>
      </c>
      <c r="E15" s="1417">
        <v>916.412</v>
      </c>
      <c r="F15" s="1417">
        <v>2714.843</v>
      </c>
      <c r="G15" s="1417"/>
    </row>
    <row r="16" spans="2:7" ht="15.75" customHeight="1">
      <c r="B16" s="826" t="s">
        <v>357</v>
      </c>
      <c r="C16" s="1415">
        <v>1455.4</v>
      </c>
      <c r="D16" s="1416">
        <v>1825.2</v>
      </c>
      <c r="E16" s="1417">
        <v>1181.457</v>
      </c>
      <c r="F16" s="1417">
        <v>1711.2</v>
      </c>
      <c r="G16" s="1417"/>
    </row>
    <row r="17" spans="2:7" ht="15.75" customHeight="1">
      <c r="B17" s="827" t="s">
        <v>358</v>
      </c>
      <c r="C17" s="1418">
        <v>1016</v>
      </c>
      <c r="D17" s="1419">
        <v>1900.2</v>
      </c>
      <c r="E17" s="1420">
        <v>1394</v>
      </c>
      <c r="F17" s="1417">
        <v>1571.796</v>
      </c>
      <c r="G17" s="1417"/>
    </row>
    <row r="18" spans="2:7" ht="15.75" customHeight="1">
      <c r="B18" s="1421" t="s">
        <v>361</v>
      </c>
      <c r="C18" s="1422">
        <v>15256.9</v>
      </c>
      <c r="D18" s="1423">
        <f>SUM(D6:D17)</f>
        <v>16333.1</v>
      </c>
      <c r="E18" s="1423">
        <f>SUM(E6:E17)</f>
        <v>12805.877000000002</v>
      </c>
      <c r="F18" s="1424">
        <f>SUM(F6:F17)</f>
        <v>17720.93</v>
      </c>
      <c r="G18" s="1424">
        <f>SUM(G6:G17)</f>
        <v>11305.837</v>
      </c>
    </row>
  </sheetData>
  <sheetProtection/>
  <mergeCells count="3">
    <mergeCell ref="B2:G2"/>
    <mergeCell ref="B3:G3"/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B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ht="12.75">
      <c r="E1" s="104" t="s">
        <v>1199</v>
      </c>
    </row>
    <row r="2" spans="1:10" ht="15.75">
      <c r="A2" s="1775" t="s">
        <v>469</v>
      </c>
      <c r="B2" s="1776"/>
      <c r="C2" s="1776"/>
      <c r="D2" s="1776"/>
      <c r="E2" s="1776"/>
      <c r="F2" s="1776"/>
      <c r="G2" s="1776"/>
      <c r="H2" s="1776"/>
      <c r="I2" s="1776"/>
      <c r="J2" s="1776"/>
    </row>
    <row r="4" spans="1:10" ht="13.5" thickBot="1">
      <c r="A4" s="1777" t="s">
        <v>29</v>
      </c>
      <c r="B4" s="1778"/>
      <c r="C4" s="1778"/>
      <c r="D4" s="1778"/>
      <c r="E4" s="1778"/>
      <c r="F4" s="1778"/>
      <c r="G4" s="1778"/>
      <c r="H4" s="1778"/>
      <c r="I4" s="1778"/>
      <c r="J4" s="1778"/>
    </row>
    <row r="5" spans="1:10" ht="12.75">
      <c r="A5" s="678"/>
      <c r="B5" s="667"/>
      <c r="C5" s="694"/>
      <c r="D5" s="695"/>
      <c r="E5" s="695"/>
      <c r="F5" s="695"/>
      <c r="G5" s="695"/>
      <c r="H5" s="696"/>
      <c r="I5" s="692" t="s">
        <v>360</v>
      </c>
      <c r="J5" s="679"/>
    </row>
    <row r="6" spans="1:10" ht="12.75">
      <c r="A6" s="680"/>
      <c r="B6" s="689"/>
      <c r="C6" s="697" t="s">
        <v>420</v>
      </c>
      <c r="D6" s="698" t="s">
        <v>845</v>
      </c>
      <c r="E6" s="698" t="s">
        <v>420</v>
      </c>
      <c r="F6" s="698" t="str">
        <f>D6</f>
        <v>Mid-Jan</v>
      </c>
      <c r="G6" s="698" t="s">
        <v>420</v>
      </c>
      <c r="H6" s="699" t="str">
        <f>D6</f>
        <v>Mid-Jan</v>
      </c>
      <c r="I6" s="1161" t="s">
        <v>981</v>
      </c>
      <c r="J6" s="681"/>
    </row>
    <row r="7" spans="1:10" ht="12.75">
      <c r="A7" s="680"/>
      <c r="B7" s="689"/>
      <c r="C7" s="697" t="s">
        <v>421</v>
      </c>
      <c r="D7" s="698">
        <v>2006</v>
      </c>
      <c r="E7" s="698" t="s">
        <v>422</v>
      </c>
      <c r="F7" s="698">
        <v>2007</v>
      </c>
      <c r="G7" s="698">
        <v>2007</v>
      </c>
      <c r="H7" s="699">
        <v>2008</v>
      </c>
      <c r="I7" s="704" t="s">
        <v>3</v>
      </c>
      <c r="J7" s="703" t="s">
        <v>471</v>
      </c>
    </row>
    <row r="8" spans="1:10" ht="12.75">
      <c r="A8" s="444"/>
      <c r="B8" s="108"/>
      <c r="C8" s="700"/>
      <c r="D8" s="701"/>
      <c r="E8" s="701"/>
      <c r="F8" s="701"/>
      <c r="G8" s="701"/>
      <c r="H8" s="702"/>
      <c r="I8" s="700"/>
      <c r="J8" s="367"/>
    </row>
    <row r="9" spans="1:10" ht="12.75">
      <c r="A9" s="682" t="s">
        <v>213</v>
      </c>
      <c r="B9" s="690"/>
      <c r="C9" s="712">
        <v>104423.7</v>
      </c>
      <c r="D9" s="713">
        <v>111824.5</v>
      </c>
      <c r="E9" s="713">
        <v>131967.6</v>
      </c>
      <c r="F9" s="713">
        <v>137429.9</v>
      </c>
      <c r="G9" s="713">
        <v>129606</v>
      </c>
      <c r="H9" s="714">
        <v>128562.5</v>
      </c>
      <c r="I9" s="1032">
        <v>4.139122026921754</v>
      </c>
      <c r="J9" s="1033">
        <v>-0.8051324784346434</v>
      </c>
    </row>
    <row r="10" spans="1:10" ht="12.75">
      <c r="A10" s="57"/>
      <c r="B10" s="20" t="s">
        <v>423</v>
      </c>
      <c r="C10" s="715">
        <v>100823.6</v>
      </c>
      <c r="D10" s="716">
        <v>106788.4</v>
      </c>
      <c r="E10" s="716">
        <v>124147.19600000001</v>
      </c>
      <c r="F10" s="716">
        <v>132439.419</v>
      </c>
      <c r="G10" s="716">
        <v>123734.864</v>
      </c>
      <c r="H10" s="717">
        <v>121973.766</v>
      </c>
      <c r="I10" s="1034">
        <v>6.679347796143517</v>
      </c>
      <c r="J10" s="1035">
        <v>-1.4232835783453908</v>
      </c>
    </row>
    <row r="11" spans="1:10" ht="12.75">
      <c r="A11" s="57"/>
      <c r="B11" s="107" t="s">
        <v>424</v>
      </c>
      <c r="C11" s="715">
        <v>3600.1</v>
      </c>
      <c r="D11" s="716">
        <v>5036.1</v>
      </c>
      <c r="E11" s="716">
        <v>7820.4039999999995</v>
      </c>
      <c r="F11" s="716">
        <v>4990.481000000001</v>
      </c>
      <c r="G11" s="716">
        <v>5871.136</v>
      </c>
      <c r="H11" s="717">
        <v>6588.734</v>
      </c>
      <c r="I11" s="1034">
        <v>-36.186404180653575</v>
      </c>
      <c r="J11" s="1035">
        <v>12.222472788911716</v>
      </c>
    </row>
    <row r="12" spans="1:10" ht="12.75">
      <c r="A12" s="445"/>
      <c r="B12" s="169"/>
      <c r="C12" s="718"/>
      <c r="D12" s="719"/>
      <c r="E12" s="719"/>
      <c r="F12" s="719"/>
      <c r="G12" s="719"/>
      <c r="H12" s="720"/>
      <c r="I12" s="1036"/>
      <c r="J12" s="1037"/>
    </row>
    <row r="13" spans="1:10" ht="12.75">
      <c r="A13" s="444"/>
      <c r="B13" s="108"/>
      <c r="C13" s="721"/>
      <c r="D13" s="722"/>
      <c r="E13" s="722"/>
      <c r="F13" s="722"/>
      <c r="G13" s="722"/>
      <c r="H13" s="723"/>
      <c r="I13" s="1034"/>
      <c r="J13" s="1035"/>
    </row>
    <row r="14" spans="1:10" ht="12.75">
      <c r="A14" s="682" t="s">
        <v>425</v>
      </c>
      <c r="B14" s="20"/>
      <c r="C14" s="724">
        <v>25472.7</v>
      </c>
      <c r="D14" s="725">
        <v>30748.7</v>
      </c>
      <c r="E14" s="725">
        <v>33065.4</v>
      </c>
      <c r="F14" s="725">
        <v>31806.1</v>
      </c>
      <c r="G14" s="725">
        <v>35499.6</v>
      </c>
      <c r="H14" s="726">
        <v>36233.7</v>
      </c>
      <c r="I14" s="1032">
        <v>-3.8085128260961625</v>
      </c>
      <c r="J14" s="1033">
        <v>2.0679106243450747</v>
      </c>
    </row>
    <row r="15" spans="1:10" ht="12.75">
      <c r="A15" s="57"/>
      <c r="B15" s="20" t="s">
        <v>423</v>
      </c>
      <c r="C15" s="715">
        <v>23154.9</v>
      </c>
      <c r="D15" s="716">
        <v>28480.4</v>
      </c>
      <c r="E15" s="716">
        <v>31790.7</v>
      </c>
      <c r="F15" s="716">
        <v>28378.1</v>
      </c>
      <c r="G15" s="716">
        <v>31681</v>
      </c>
      <c r="H15" s="717">
        <v>32873.1</v>
      </c>
      <c r="I15" s="1034">
        <v>-10.73458590090813</v>
      </c>
      <c r="J15" s="1035">
        <v>3.762823143208877</v>
      </c>
    </row>
    <row r="16" spans="1:10" ht="12.75">
      <c r="A16" s="57"/>
      <c r="B16" s="107" t="s">
        <v>424</v>
      </c>
      <c r="C16" s="715">
        <v>2317.8</v>
      </c>
      <c r="D16" s="716">
        <v>2268.3</v>
      </c>
      <c r="E16" s="716">
        <v>1274.7</v>
      </c>
      <c r="F16" s="716">
        <v>3428</v>
      </c>
      <c r="G16" s="716">
        <v>3818.6</v>
      </c>
      <c r="H16" s="717">
        <v>3360.6</v>
      </c>
      <c r="I16" s="1034">
        <v>168.9260218090531</v>
      </c>
      <c r="J16" s="1035">
        <v>-11.993924474938453</v>
      </c>
    </row>
    <row r="17" spans="1:10" ht="12.75">
      <c r="A17" s="445"/>
      <c r="B17" s="169"/>
      <c r="C17" s="727"/>
      <c r="D17" s="728"/>
      <c r="E17" s="728"/>
      <c r="F17" s="728"/>
      <c r="G17" s="728"/>
      <c r="H17" s="729"/>
      <c r="I17" s="1036"/>
      <c r="J17" s="1037"/>
    </row>
    <row r="18" spans="1:10" ht="12.75">
      <c r="A18" s="57"/>
      <c r="B18" s="20"/>
      <c r="C18" s="715"/>
      <c r="D18" s="716"/>
      <c r="E18" s="716"/>
      <c r="F18" s="716"/>
      <c r="G18" s="716"/>
      <c r="H18" s="717"/>
      <c r="I18" s="1034"/>
      <c r="J18" s="1035"/>
    </row>
    <row r="19" spans="1:10" ht="12.75">
      <c r="A19" s="682" t="s">
        <v>426</v>
      </c>
      <c r="B19" s="690"/>
      <c r="C19" s="724">
        <v>129896.4</v>
      </c>
      <c r="D19" s="725">
        <v>142573.2</v>
      </c>
      <c r="E19" s="725">
        <v>165033</v>
      </c>
      <c r="F19" s="725">
        <v>169236</v>
      </c>
      <c r="G19" s="725">
        <v>165105.6</v>
      </c>
      <c r="H19" s="726">
        <v>164796.2</v>
      </c>
      <c r="I19" s="1032">
        <v>2.546763374597802</v>
      </c>
      <c r="J19" s="1033">
        <v>-0.18739521857526142</v>
      </c>
    </row>
    <row r="20" spans="1:10" ht="12.75">
      <c r="A20" s="57"/>
      <c r="B20" s="20"/>
      <c r="C20" s="715"/>
      <c r="D20" s="716"/>
      <c r="E20" s="716"/>
      <c r="F20" s="716"/>
      <c r="G20" s="716"/>
      <c r="H20" s="717"/>
      <c r="I20" s="1034"/>
      <c r="J20" s="1035"/>
    </row>
    <row r="21" spans="1:10" ht="12.75">
      <c r="A21" s="57"/>
      <c r="B21" s="20" t="s">
        <v>423</v>
      </c>
      <c r="C21" s="715">
        <v>123978.5</v>
      </c>
      <c r="D21" s="716">
        <v>135268.8</v>
      </c>
      <c r="E21" s="716">
        <v>155937.896</v>
      </c>
      <c r="F21" s="716">
        <v>160817.519</v>
      </c>
      <c r="G21" s="716">
        <v>155415.864</v>
      </c>
      <c r="H21" s="717">
        <v>154846.866</v>
      </c>
      <c r="I21" s="1034">
        <v>3.1292092077476923</v>
      </c>
      <c r="J21" s="1035">
        <v>-0.3661132045052966</v>
      </c>
    </row>
    <row r="22" spans="1:10" ht="12.75">
      <c r="A22" s="57"/>
      <c r="B22" s="443" t="s">
        <v>427</v>
      </c>
      <c r="C22" s="715">
        <v>95.44413855965216</v>
      </c>
      <c r="D22" s="716">
        <v>94.8767370024661</v>
      </c>
      <c r="E22" s="716">
        <v>94.48891797398097</v>
      </c>
      <c r="F22" s="716">
        <v>95.02559679973528</v>
      </c>
      <c r="G22" s="716">
        <v>94.13118876646219</v>
      </c>
      <c r="H22" s="717">
        <v>93.96264355610141</v>
      </c>
      <c r="I22" s="1034"/>
      <c r="J22" s="1035"/>
    </row>
    <row r="23" spans="1:10" ht="12.75">
      <c r="A23" s="57"/>
      <c r="B23" s="107" t="s">
        <v>424</v>
      </c>
      <c r="C23" s="715">
        <v>5917.9</v>
      </c>
      <c r="D23" s="716">
        <v>7304.4</v>
      </c>
      <c r="E23" s="716">
        <v>9095.104</v>
      </c>
      <c r="F23" s="716">
        <v>8418.481</v>
      </c>
      <c r="G23" s="716">
        <v>9689.736</v>
      </c>
      <c r="H23" s="717">
        <v>9949.334</v>
      </c>
      <c r="I23" s="1034">
        <v>-7.43942015396415</v>
      </c>
      <c r="J23" s="1035">
        <v>2.679102918799842</v>
      </c>
    </row>
    <row r="24" spans="1:10" ht="12.75">
      <c r="A24" s="445"/>
      <c r="B24" s="105" t="s">
        <v>427</v>
      </c>
      <c r="C24" s="718">
        <v>4.555861440347847</v>
      </c>
      <c r="D24" s="719">
        <v>5.123262997533899</v>
      </c>
      <c r="E24" s="719">
        <v>5.5110820260190385</v>
      </c>
      <c r="F24" s="719">
        <v>4.974403200264719</v>
      </c>
      <c r="G24" s="719">
        <v>5.868811233537809</v>
      </c>
      <c r="H24" s="720">
        <v>6.037356443898585</v>
      </c>
      <c r="I24" s="1034"/>
      <c r="J24" s="1035"/>
    </row>
    <row r="25" spans="1:10" ht="12.75">
      <c r="A25" s="683" t="s">
        <v>428</v>
      </c>
      <c r="B25" s="691"/>
      <c r="C25" s="730"/>
      <c r="D25" s="731"/>
      <c r="E25" s="731"/>
      <c r="F25" s="731"/>
      <c r="G25" s="731"/>
      <c r="H25" s="732"/>
      <c r="I25" s="1038"/>
      <c r="J25" s="1039"/>
    </row>
    <row r="26" spans="1:10" ht="12.75">
      <c r="A26" s="684"/>
      <c r="B26" s="443" t="s">
        <v>429</v>
      </c>
      <c r="C26" s="715">
        <v>10.428308410314596</v>
      </c>
      <c r="D26" s="716">
        <v>9.853735067161058</v>
      </c>
      <c r="E26" s="716">
        <v>11.395975263018881</v>
      </c>
      <c r="F26" s="716">
        <v>10.85841508562336</v>
      </c>
      <c r="G26" s="716">
        <v>10.33477440785191</v>
      </c>
      <c r="H26" s="717">
        <v>9.953555045294351</v>
      </c>
      <c r="I26" s="1034"/>
      <c r="J26" s="1035"/>
    </row>
    <row r="27" spans="1:10" ht="12.75">
      <c r="A27" s="685"/>
      <c r="B27" s="105" t="s">
        <v>430</v>
      </c>
      <c r="C27" s="718">
        <v>8.781248574021587</v>
      </c>
      <c r="D27" s="719">
        <v>8.338955095117635</v>
      </c>
      <c r="E27" s="719">
        <v>9.563974785131283</v>
      </c>
      <c r="F27" s="719">
        <v>9.010502029860017</v>
      </c>
      <c r="G27" s="719">
        <v>8.533875476493012</v>
      </c>
      <c r="H27" s="733">
        <v>7.858989562436216</v>
      </c>
      <c r="I27" s="1036"/>
      <c r="J27" s="1037"/>
    </row>
    <row r="28" spans="1:10" ht="12.75">
      <c r="A28" s="686" t="s">
        <v>431</v>
      </c>
      <c r="B28" s="108"/>
      <c r="C28" s="715">
        <v>129896.4</v>
      </c>
      <c r="D28" s="716">
        <v>142573.2</v>
      </c>
      <c r="E28" s="716">
        <v>165033</v>
      </c>
      <c r="F28" s="716">
        <v>169236</v>
      </c>
      <c r="G28" s="716">
        <v>165105.6</v>
      </c>
      <c r="H28" s="717">
        <v>164796.2</v>
      </c>
      <c r="I28" s="1034">
        <v>2.546763374597802</v>
      </c>
      <c r="J28" s="1035">
        <v>-0.18739521857526142</v>
      </c>
    </row>
    <row r="29" spans="1:10" ht="12.75">
      <c r="A29" s="687" t="s">
        <v>432</v>
      </c>
      <c r="B29" s="20"/>
      <c r="C29" s="715">
        <v>1020.5</v>
      </c>
      <c r="D29" s="716">
        <v>1024.4</v>
      </c>
      <c r="E29" s="716">
        <v>1068.7</v>
      </c>
      <c r="F29" s="716">
        <v>637.2</v>
      </c>
      <c r="G29" s="716">
        <v>587.5</v>
      </c>
      <c r="H29" s="717">
        <v>576.5</v>
      </c>
      <c r="I29" s="1034">
        <v>-40.376157948909885</v>
      </c>
      <c r="J29" s="1035">
        <v>-1.8723404255319167</v>
      </c>
    </row>
    <row r="30" spans="1:10" ht="12.75">
      <c r="A30" s="687" t="s">
        <v>433</v>
      </c>
      <c r="B30" s="20"/>
      <c r="C30" s="715">
        <v>130916.9</v>
      </c>
      <c r="D30" s="716">
        <v>143597.6</v>
      </c>
      <c r="E30" s="716">
        <v>166101.7</v>
      </c>
      <c r="F30" s="716">
        <v>169873.2</v>
      </c>
      <c r="G30" s="716">
        <v>165693.1</v>
      </c>
      <c r="H30" s="717">
        <v>165372.7</v>
      </c>
      <c r="I30" s="1034">
        <v>2.2705968692674503</v>
      </c>
      <c r="J30" s="1035">
        <v>-0.19336954888284197</v>
      </c>
    </row>
    <row r="31" spans="1:10" ht="12.75">
      <c r="A31" s="687" t="s">
        <v>434</v>
      </c>
      <c r="B31" s="20"/>
      <c r="C31" s="715">
        <v>23174.8</v>
      </c>
      <c r="D31" s="716">
        <v>24763.7</v>
      </c>
      <c r="E31" s="716">
        <v>26662.5</v>
      </c>
      <c r="F31" s="716">
        <v>29175.5</v>
      </c>
      <c r="G31" s="716">
        <v>33804</v>
      </c>
      <c r="H31" s="717">
        <v>35039.2</v>
      </c>
      <c r="I31" s="1034">
        <v>9.42522269104549</v>
      </c>
      <c r="J31" s="1035">
        <v>3.6540054431428075</v>
      </c>
    </row>
    <row r="32" spans="1:10" ht="12.75">
      <c r="A32" s="687" t="s">
        <v>435</v>
      </c>
      <c r="B32" s="20"/>
      <c r="C32" s="715">
        <v>107742.1</v>
      </c>
      <c r="D32" s="716">
        <v>118833.9</v>
      </c>
      <c r="E32" s="716">
        <v>139439.2</v>
      </c>
      <c r="F32" s="716">
        <v>140697.7</v>
      </c>
      <c r="G32" s="716">
        <v>131889.1</v>
      </c>
      <c r="H32" s="717">
        <v>130333.5</v>
      </c>
      <c r="I32" s="1034">
        <v>0.9025439044400656</v>
      </c>
      <c r="J32" s="1035">
        <v>-1.1794757868542547</v>
      </c>
    </row>
    <row r="33" spans="1:10" ht="12.75">
      <c r="A33" s="687" t="s">
        <v>436</v>
      </c>
      <c r="B33" s="20"/>
      <c r="C33" s="715">
        <v>1062.500000000029</v>
      </c>
      <c r="D33" s="716">
        <v>-11091.8</v>
      </c>
      <c r="E33" s="716">
        <v>-31697.1</v>
      </c>
      <c r="F33" s="716">
        <v>-1258.5</v>
      </c>
      <c r="G33" s="716">
        <v>7550.100000000006</v>
      </c>
      <c r="H33" s="717">
        <v>1555.5999999999913</v>
      </c>
      <c r="I33" s="1034" t="s">
        <v>849</v>
      </c>
      <c r="J33" s="1035" t="s">
        <v>849</v>
      </c>
    </row>
    <row r="34" spans="1:10" ht="12.75">
      <c r="A34" s="687" t="s">
        <v>437</v>
      </c>
      <c r="B34" s="20"/>
      <c r="C34" s="715">
        <v>-6804.8</v>
      </c>
      <c r="D34" s="716">
        <v>546.67</v>
      </c>
      <c r="E34" s="716">
        <v>6099.38</v>
      </c>
      <c r="F34" s="716">
        <v>-4232.84</v>
      </c>
      <c r="G34" s="716">
        <v>-13433.95</v>
      </c>
      <c r="H34" s="717">
        <v>376.1</v>
      </c>
      <c r="I34" s="1034" t="s">
        <v>849</v>
      </c>
      <c r="J34" s="1035" t="s">
        <v>849</v>
      </c>
    </row>
    <row r="35" spans="1:10" ht="13.5" thickBot="1">
      <c r="A35" s="688" t="s">
        <v>438</v>
      </c>
      <c r="B35" s="116"/>
      <c r="C35" s="734">
        <v>-5742.299999999971</v>
      </c>
      <c r="D35" s="735">
        <v>-10545.13</v>
      </c>
      <c r="E35" s="735">
        <v>-25597.72</v>
      </c>
      <c r="F35" s="735">
        <v>-5491.34</v>
      </c>
      <c r="G35" s="735">
        <v>-5883.85</v>
      </c>
      <c r="H35" s="736">
        <v>1931.6999999999912</v>
      </c>
      <c r="I35" s="1040" t="s">
        <v>849</v>
      </c>
      <c r="J35" s="1041" t="s">
        <v>849</v>
      </c>
    </row>
    <row r="36" ht="12.75">
      <c r="A36" s="106" t="s">
        <v>439</v>
      </c>
    </row>
    <row r="37" ht="12.75">
      <c r="A37" s="106" t="s">
        <v>550</v>
      </c>
    </row>
    <row r="38" ht="12.75">
      <c r="A38" s="107" t="s">
        <v>551</v>
      </c>
    </row>
    <row r="39" spans="2:9" ht="12.75">
      <c r="B39" s="18" t="s">
        <v>440</v>
      </c>
      <c r="C39" s="1162">
        <v>70.35</v>
      </c>
      <c r="D39" s="1162">
        <v>71</v>
      </c>
      <c r="E39" s="1162">
        <v>74.1</v>
      </c>
      <c r="F39" s="1162">
        <v>71.1</v>
      </c>
      <c r="G39" s="1162">
        <v>64.85</v>
      </c>
      <c r="H39" s="1162">
        <v>62.9</v>
      </c>
      <c r="I39" s="836"/>
    </row>
  </sheetData>
  <sheetProtection/>
  <mergeCells count="2">
    <mergeCell ref="A2:J2"/>
    <mergeCell ref="A4:J4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543" t="s">
        <v>1200</v>
      </c>
      <c r="B1" s="1543"/>
      <c r="C1" s="1543"/>
      <c r="D1" s="1543"/>
      <c r="E1" s="1543"/>
      <c r="F1" s="1543"/>
      <c r="G1" s="1543"/>
      <c r="H1" s="1543"/>
      <c r="I1" s="1543"/>
      <c r="J1" s="1543"/>
    </row>
    <row r="2" spans="1:10" ht="15.75">
      <c r="A2" s="1775" t="s">
        <v>469</v>
      </c>
      <c r="B2" s="1776"/>
      <c r="C2" s="1776"/>
      <c r="D2" s="1776"/>
      <c r="E2" s="1776"/>
      <c r="F2" s="1776"/>
      <c r="G2" s="1776"/>
      <c r="H2" s="1776"/>
      <c r="I2" s="1776"/>
      <c r="J2" s="1776"/>
    </row>
    <row r="3" spans="1:10" ht="12.75">
      <c r="A3" s="1779" t="s">
        <v>575</v>
      </c>
      <c r="B3" s="1780"/>
      <c r="C3" s="1780"/>
      <c r="D3" s="1780"/>
      <c r="E3" s="1780"/>
      <c r="F3" s="1780"/>
      <c r="G3" s="1780"/>
      <c r="H3" s="1780"/>
      <c r="I3" s="1780"/>
      <c r="J3" s="1780"/>
    </row>
    <row r="4" spans="1:245" s="116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678"/>
      <c r="B5" s="667"/>
      <c r="C5" s="694"/>
      <c r="D5" s="695"/>
      <c r="E5" s="695"/>
      <c r="F5" s="695"/>
      <c r="G5" s="695"/>
      <c r="H5" s="696"/>
      <c r="I5" s="692" t="s">
        <v>360</v>
      </c>
      <c r="J5" s="679"/>
    </row>
    <row r="6" spans="1:10" ht="12.75">
      <c r="A6" s="680"/>
      <c r="B6" s="689"/>
      <c r="C6" s="697" t="s">
        <v>420</v>
      </c>
      <c r="D6" s="698" t="str">
        <f>Reserve!D6</f>
        <v>Mid-Jan</v>
      </c>
      <c r="E6" s="698" t="s">
        <v>420</v>
      </c>
      <c r="F6" s="698" t="str">
        <f>D6</f>
        <v>Mid-Jan</v>
      </c>
      <c r="G6" s="698" t="s">
        <v>420</v>
      </c>
      <c r="H6" s="699" t="str">
        <f>D6</f>
        <v>Mid-Jan</v>
      </c>
      <c r="I6" s="693" t="str">
        <f>Reserve!I6</f>
        <v>Mid Jul to Mid Jan</v>
      </c>
      <c r="J6" s="681"/>
    </row>
    <row r="7" spans="1:10" ht="12.75">
      <c r="A7" s="680"/>
      <c r="B7" s="689"/>
      <c r="C7" s="697" t="s">
        <v>421</v>
      </c>
      <c r="D7" s="698">
        <v>2006</v>
      </c>
      <c r="E7" s="698" t="s">
        <v>422</v>
      </c>
      <c r="F7" s="698">
        <v>2007</v>
      </c>
      <c r="G7" s="698">
        <v>2007</v>
      </c>
      <c r="H7" s="699">
        <v>2008</v>
      </c>
      <c r="I7" s="704" t="s">
        <v>3</v>
      </c>
      <c r="J7" s="703" t="s">
        <v>471</v>
      </c>
    </row>
    <row r="8" spans="1:10" ht="12.75">
      <c r="A8" s="444"/>
      <c r="B8" s="108"/>
      <c r="C8" s="700"/>
      <c r="D8" s="701"/>
      <c r="E8" s="701"/>
      <c r="F8" s="701"/>
      <c r="G8" s="701"/>
      <c r="H8" s="702"/>
      <c r="I8" s="700"/>
      <c r="J8" s="367"/>
    </row>
    <row r="9" spans="1:10" ht="12.75">
      <c r="A9" s="682" t="s">
        <v>213</v>
      </c>
      <c r="B9" s="690"/>
      <c r="C9" s="712">
        <v>1484.3454157782517</v>
      </c>
      <c r="D9" s="713">
        <v>1574.9929577464789</v>
      </c>
      <c r="E9" s="713">
        <v>1780.939271255061</v>
      </c>
      <c r="F9" s="713">
        <v>1932.9099859353025</v>
      </c>
      <c r="G9" s="713">
        <v>1998.550501156515</v>
      </c>
      <c r="H9" s="714">
        <v>2043.918918918919</v>
      </c>
      <c r="I9" s="1032">
        <v>8.533177808648418</v>
      </c>
      <c r="J9" s="1033">
        <v>2.27006611722598</v>
      </c>
    </row>
    <row r="10" spans="1:10" ht="12.75">
      <c r="A10" s="57"/>
      <c r="B10" s="20" t="s">
        <v>423</v>
      </c>
      <c r="C10" s="715">
        <v>1433.1712864250178</v>
      </c>
      <c r="D10" s="716">
        <v>1504.0619718309858</v>
      </c>
      <c r="E10" s="716">
        <v>1675.4007557354928</v>
      </c>
      <c r="F10" s="716">
        <v>1862.7203797468355</v>
      </c>
      <c r="G10" s="716">
        <v>1908.0164070932924</v>
      </c>
      <c r="H10" s="717">
        <v>1939.169570747218</v>
      </c>
      <c r="I10" s="1034">
        <v>11.180586099778282</v>
      </c>
      <c r="J10" s="1035">
        <v>1.6327513504658384</v>
      </c>
    </row>
    <row r="11" spans="1:10" ht="12.75">
      <c r="A11" s="57"/>
      <c r="B11" s="107" t="s">
        <v>424</v>
      </c>
      <c r="C11" s="715">
        <v>51.17412935323383</v>
      </c>
      <c r="D11" s="716">
        <v>70.93098591549295</v>
      </c>
      <c r="E11" s="716">
        <v>105.53851551956815</v>
      </c>
      <c r="F11" s="716">
        <v>70.18960618846697</v>
      </c>
      <c r="G11" s="716">
        <v>90.53409406322284</v>
      </c>
      <c r="H11" s="717">
        <v>104.74934817170112</v>
      </c>
      <c r="I11" s="1034">
        <v>-33.49384739502713</v>
      </c>
      <c r="J11" s="1035">
        <v>15.701547859474147</v>
      </c>
    </row>
    <row r="12" spans="1:10" ht="12.75">
      <c r="A12" s="445"/>
      <c r="B12" s="169"/>
      <c r="C12" s="718"/>
      <c r="D12" s="719"/>
      <c r="E12" s="719"/>
      <c r="F12" s="719"/>
      <c r="G12" s="719"/>
      <c r="H12" s="720"/>
      <c r="I12" s="1036"/>
      <c r="J12" s="1037"/>
    </row>
    <row r="13" spans="1:10" ht="12.75">
      <c r="A13" s="444"/>
      <c r="B13" s="108"/>
      <c r="C13" s="721"/>
      <c r="D13" s="722"/>
      <c r="E13" s="722"/>
      <c r="F13" s="722"/>
      <c r="G13" s="722"/>
      <c r="H13" s="723"/>
      <c r="I13" s="1034"/>
      <c r="J13" s="1035"/>
    </row>
    <row r="14" spans="1:10" ht="12.75">
      <c r="A14" s="682" t="s">
        <v>425</v>
      </c>
      <c r="B14" s="20"/>
      <c r="C14" s="724">
        <v>362.0852878464819</v>
      </c>
      <c r="D14" s="725">
        <v>433.08028169014085</v>
      </c>
      <c r="E14" s="725">
        <v>446.22672064777333</v>
      </c>
      <c r="F14" s="725">
        <v>447.34317862165966</v>
      </c>
      <c r="G14" s="725">
        <v>547.4109483423284</v>
      </c>
      <c r="H14" s="726">
        <v>576.0524642289349</v>
      </c>
      <c r="I14" s="1032">
        <v>0.2501997128871096</v>
      </c>
      <c r="J14" s="1033">
        <v>5.232178123827964</v>
      </c>
    </row>
    <row r="15" spans="1:10" ht="12.75">
      <c r="A15" s="57"/>
      <c r="B15" s="20" t="s">
        <v>423</v>
      </c>
      <c r="C15" s="715">
        <v>329.13859275053306</v>
      </c>
      <c r="D15" s="716">
        <v>401.1323943661972</v>
      </c>
      <c r="E15" s="716">
        <v>429.02429149797575</v>
      </c>
      <c r="F15" s="716">
        <v>399.1293952180028</v>
      </c>
      <c r="G15" s="716">
        <v>488.5273708558212</v>
      </c>
      <c r="H15" s="717">
        <v>522.6248012718602</v>
      </c>
      <c r="I15" s="1034">
        <v>-6.968112732170084</v>
      </c>
      <c r="J15" s="1035">
        <v>6.979635625391012</v>
      </c>
    </row>
    <row r="16" spans="1:10" ht="12.75">
      <c r="A16" s="57"/>
      <c r="B16" s="107" t="s">
        <v>424</v>
      </c>
      <c r="C16" s="715">
        <v>32.94669509594883</v>
      </c>
      <c r="D16" s="716">
        <v>31.947887323943664</v>
      </c>
      <c r="E16" s="716">
        <v>17.202429149797574</v>
      </c>
      <c r="F16" s="716">
        <v>48.21378340365683</v>
      </c>
      <c r="G16" s="716">
        <v>58.88357748650733</v>
      </c>
      <c r="H16" s="717">
        <v>53.42766295707472</v>
      </c>
      <c r="I16" s="1034">
        <v>180.27311133686123</v>
      </c>
      <c r="J16" s="1035">
        <v>-9.265596219392037</v>
      </c>
    </row>
    <row r="17" spans="1:10" ht="12.75">
      <c r="A17" s="445"/>
      <c r="B17" s="169"/>
      <c r="C17" s="727"/>
      <c r="D17" s="728"/>
      <c r="E17" s="728"/>
      <c r="F17" s="728"/>
      <c r="G17" s="728"/>
      <c r="H17" s="729"/>
      <c r="I17" s="1036"/>
      <c r="J17" s="1037"/>
    </row>
    <row r="18" spans="1:10" ht="12.75">
      <c r="A18" s="57"/>
      <c r="B18" s="20"/>
      <c r="C18" s="715"/>
      <c r="D18" s="716"/>
      <c r="E18" s="716"/>
      <c r="F18" s="716"/>
      <c r="G18" s="716"/>
      <c r="H18" s="717"/>
      <c r="I18" s="1034"/>
      <c r="J18" s="1035"/>
    </row>
    <row r="19" spans="1:10" ht="12.75">
      <c r="A19" s="682" t="s">
        <v>426</v>
      </c>
      <c r="B19" s="690"/>
      <c r="C19" s="724">
        <v>1846.4307036247333</v>
      </c>
      <c r="D19" s="725">
        <v>2008.0732394366194</v>
      </c>
      <c r="E19" s="725">
        <v>2227.1659919028343</v>
      </c>
      <c r="F19" s="725">
        <v>2380.253164556962</v>
      </c>
      <c r="G19" s="725">
        <v>2545.9614494988436</v>
      </c>
      <c r="H19" s="726">
        <v>2619.971383147854</v>
      </c>
      <c r="I19" s="1032">
        <v>6.873631027534401</v>
      </c>
      <c r="J19" s="1033">
        <v>2.906954214235185</v>
      </c>
    </row>
    <row r="20" spans="1:10" ht="12.75">
      <c r="A20" s="57"/>
      <c r="B20" s="20"/>
      <c r="C20" s="715"/>
      <c r="D20" s="716"/>
      <c r="E20" s="716"/>
      <c r="F20" s="716"/>
      <c r="G20" s="716"/>
      <c r="H20" s="717"/>
      <c r="I20" s="1034"/>
      <c r="J20" s="1035"/>
    </row>
    <row r="21" spans="1:10" ht="12.75">
      <c r="A21" s="57"/>
      <c r="B21" s="20" t="s">
        <v>423</v>
      </c>
      <c r="C21" s="715">
        <v>1762.3098791755508</v>
      </c>
      <c r="D21" s="716">
        <v>1905.194366197183</v>
      </c>
      <c r="E21" s="716">
        <v>2104.4250472334684</v>
      </c>
      <c r="F21" s="716">
        <v>2261.8497749648386</v>
      </c>
      <c r="G21" s="716">
        <v>2396.5437779491135</v>
      </c>
      <c r="H21" s="717">
        <v>2461.7943720190783</v>
      </c>
      <c r="I21" s="1034">
        <v>7.480652634234943</v>
      </c>
      <c r="J21" s="1035">
        <v>2.7226956866110044</v>
      </c>
    </row>
    <row r="22" spans="1:10" ht="12.75">
      <c r="A22" s="57"/>
      <c r="B22" s="443" t="s">
        <v>427</v>
      </c>
      <c r="C22" s="715">
        <v>95.44413855965216</v>
      </c>
      <c r="D22" s="716">
        <v>94.8767370024661</v>
      </c>
      <c r="E22" s="716">
        <v>94.48891797398097</v>
      </c>
      <c r="F22" s="716">
        <v>95.02559679973528</v>
      </c>
      <c r="G22" s="716">
        <v>94.13118876646219</v>
      </c>
      <c r="H22" s="717">
        <v>93.96264355610141</v>
      </c>
      <c r="I22" s="1034"/>
      <c r="J22" s="1035"/>
    </row>
    <row r="23" spans="1:10" ht="12.75">
      <c r="A23" s="57"/>
      <c r="B23" s="107" t="s">
        <v>424</v>
      </c>
      <c r="C23" s="715">
        <v>84.12082444918266</v>
      </c>
      <c r="D23" s="716">
        <v>102.87887323943661</v>
      </c>
      <c r="E23" s="716">
        <v>122.74094466936572</v>
      </c>
      <c r="F23" s="716">
        <v>118.40338959212377</v>
      </c>
      <c r="G23" s="716">
        <v>149.41767154973016</v>
      </c>
      <c r="H23" s="717">
        <v>158.17701112877586</v>
      </c>
      <c r="I23" s="1034">
        <v>-3.533910455819182</v>
      </c>
      <c r="J23" s="1035">
        <v>5.862318351099688</v>
      </c>
    </row>
    <row r="24" spans="1:10" ht="12.75">
      <c r="A24" s="445"/>
      <c r="B24" s="105" t="s">
        <v>427</v>
      </c>
      <c r="C24" s="718">
        <v>4.555861440347847</v>
      </c>
      <c r="D24" s="719">
        <v>5.123262997533899</v>
      </c>
      <c r="E24" s="719">
        <v>5.5110820260190385</v>
      </c>
      <c r="F24" s="719">
        <v>4.974403200264719</v>
      </c>
      <c r="G24" s="719">
        <v>5.868811233537809</v>
      </c>
      <c r="H24" s="720">
        <v>6.037356443898585</v>
      </c>
      <c r="I24" s="1034"/>
      <c r="J24" s="1035"/>
    </row>
    <row r="25" spans="1:10" ht="12.75">
      <c r="A25" s="683" t="s">
        <v>428</v>
      </c>
      <c r="B25" s="691"/>
      <c r="C25" s="730"/>
      <c r="D25" s="731"/>
      <c r="E25" s="731"/>
      <c r="F25" s="731"/>
      <c r="G25" s="731"/>
      <c r="H25" s="732"/>
      <c r="I25" s="1038"/>
      <c r="J25" s="1039"/>
    </row>
    <row r="26" spans="1:10" ht="12.75">
      <c r="A26" s="684"/>
      <c r="B26" s="443" t="s">
        <v>429</v>
      </c>
      <c r="C26" s="715">
        <v>10.428308410314596</v>
      </c>
      <c r="D26" s="716">
        <v>9.853735067161058</v>
      </c>
      <c r="E26" s="716">
        <v>11.395975263018881</v>
      </c>
      <c r="F26" s="716">
        <v>10.85841508562336</v>
      </c>
      <c r="G26" s="716">
        <v>10.33477440785191</v>
      </c>
      <c r="H26" s="717">
        <v>9.953555045294351</v>
      </c>
      <c r="I26" s="1034"/>
      <c r="J26" s="1035"/>
    </row>
    <row r="27" spans="1:10" ht="12.75">
      <c r="A27" s="685"/>
      <c r="B27" s="105" t="s">
        <v>430</v>
      </c>
      <c r="C27" s="718">
        <v>8.781248574021587</v>
      </c>
      <c r="D27" s="719">
        <v>8.338955095117635</v>
      </c>
      <c r="E27" s="719">
        <v>9.563974785131283</v>
      </c>
      <c r="F27" s="719">
        <v>9.010502029860017</v>
      </c>
      <c r="G27" s="719">
        <v>8.533875476493012</v>
      </c>
      <c r="H27" s="733">
        <v>7.858989562436216</v>
      </c>
      <c r="I27" s="1036"/>
      <c r="J27" s="1037"/>
    </row>
    <row r="28" spans="1:10" ht="12.75">
      <c r="A28" s="686" t="s">
        <v>431</v>
      </c>
      <c r="B28" s="108"/>
      <c r="C28" s="715">
        <v>1846.4307036247333</v>
      </c>
      <c r="D28" s="716">
        <v>2008.0732394366194</v>
      </c>
      <c r="E28" s="716">
        <v>2227.1659919028343</v>
      </c>
      <c r="F28" s="716">
        <v>2380.253164556962</v>
      </c>
      <c r="G28" s="716">
        <v>2545.9614494988436</v>
      </c>
      <c r="H28" s="717">
        <v>2619.971383147854</v>
      </c>
      <c r="I28" s="1034">
        <v>6.873631027534401</v>
      </c>
      <c r="J28" s="1035">
        <v>2.906954214235185</v>
      </c>
    </row>
    <row r="29" spans="1:10" ht="12.75">
      <c r="A29" s="687" t="s">
        <v>432</v>
      </c>
      <c r="B29" s="20"/>
      <c r="C29" s="715">
        <v>14.506041222459134</v>
      </c>
      <c r="D29" s="716">
        <v>14.428169014084508</v>
      </c>
      <c r="E29" s="716">
        <v>14.422402159244266</v>
      </c>
      <c r="F29" s="716">
        <v>8.962025316455698</v>
      </c>
      <c r="G29" s="716">
        <v>9.059367771781034</v>
      </c>
      <c r="H29" s="717">
        <v>9.165341812400635</v>
      </c>
      <c r="I29" s="1034">
        <v>-37.860384022703556</v>
      </c>
      <c r="J29" s="1035">
        <v>1.1697730270946636</v>
      </c>
    </row>
    <row r="30" spans="1:10" ht="12.75">
      <c r="A30" s="687" t="s">
        <v>433</v>
      </c>
      <c r="B30" s="20"/>
      <c r="C30" s="715">
        <v>1860.9367448471924</v>
      </c>
      <c r="D30" s="716">
        <v>2022.5014084507038</v>
      </c>
      <c r="E30" s="716">
        <v>2241.588394062079</v>
      </c>
      <c r="F30" s="716">
        <v>2389.2151898734182</v>
      </c>
      <c r="G30" s="716">
        <v>2555.020817270625</v>
      </c>
      <c r="H30" s="717">
        <v>2629.1367249602545</v>
      </c>
      <c r="I30" s="1034">
        <v>6.5858119270424424</v>
      </c>
      <c r="J30" s="1035">
        <v>2.9007946701899385</v>
      </c>
    </row>
    <row r="31" spans="1:10" ht="12.75">
      <c r="A31" s="687" t="s">
        <v>434</v>
      </c>
      <c r="B31" s="20"/>
      <c r="C31" s="715">
        <v>329.4214641080312</v>
      </c>
      <c r="D31" s="716">
        <v>348.78450704225355</v>
      </c>
      <c r="E31" s="716">
        <v>359.8178137651822</v>
      </c>
      <c r="F31" s="716">
        <v>410.34458509142064</v>
      </c>
      <c r="G31" s="716">
        <v>521.2644564379337</v>
      </c>
      <c r="H31" s="717">
        <v>557.0620031796502</v>
      </c>
      <c r="I31" s="1034">
        <v>14.042320694887067</v>
      </c>
      <c r="J31" s="1035">
        <v>6.867444403621789</v>
      </c>
    </row>
    <row r="32" spans="1:10" ht="12.75">
      <c r="A32" s="687" t="s">
        <v>435</v>
      </c>
      <c r="B32" s="20"/>
      <c r="C32" s="715">
        <v>1531.5152807391612</v>
      </c>
      <c r="D32" s="716">
        <v>1673.7169014084504</v>
      </c>
      <c r="E32" s="716">
        <v>1881.7705802968965</v>
      </c>
      <c r="F32" s="716">
        <v>1978.8706047819976</v>
      </c>
      <c r="G32" s="716">
        <v>2033.7563608326911</v>
      </c>
      <c r="H32" s="717">
        <v>2072.0747217806042</v>
      </c>
      <c r="I32" s="1034">
        <v>5.160035208424901</v>
      </c>
      <c r="J32" s="1035">
        <v>1.8841175711049374</v>
      </c>
    </row>
    <row r="33" spans="1:10" ht="12.75">
      <c r="A33" s="687" t="s">
        <v>436</v>
      </c>
      <c r="B33" s="20"/>
      <c r="C33" s="715">
        <v>15.103056147832682</v>
      </c>
      <c r="D33" s="716">
        <v>-156.22253521126765</v>
      </c>
      <c r="E33" s="716">
        <v>-427.7611336032394</v>
      </c>
      <c r="F33" s="716">
        <v>-17.700421940928273</v>
      </c>
      <c r="G33" s="716">
        <v>116.42405551272176</v>
      </c>
      <c r="H33" s="717">
        <v>24.731319554848827</v>
      </c>
      <c r="I33" s="1034" t="s">
        <v>849</v>
      </c>
      <c r="J33" s="1035" t="s">
        <v>849</v>
      </c>
    </row>
    <row r="34" spans="1:10" ht="12.75">
      <c r="A34" s="687" t="s">
        <v>437</v>
      </c>
      <c r="B34" s="20"/>
      <c r="C34" s="715">
        <v>-96.72778962331202</v>
      </c>
      <c r="D34" s="716">
        <v>7.699577464788732</v>
      </c>
      <c r="E34" s="716">
        <v>82.31282051282052</v>
      </c>
      <c r="F34" s="716">
        <v>-59.53361462728552</v>
      </c>
      <c r="G34" s="716">
        <v>-207.1542020046261</v>
      </c>
      <c r="H34" s="717">
        <v>5.979332273449921</v>
      </c>
      <c r="I34" s="1034" t="s">
        <v>849</v>
      </c>
      <c r="J34" s="1035" t="s">
        <v>849</v>
      </c>
    </row>
    <row r="35" spans="1:10" ht="13.5" thickBot="1">
      <c r="A35" s="688" t="s">
        <v>438</v>
      </c>
      <c r="B35" s="116"/>
      <c r="C35" s="734">
        <v>-81.62473347547935</v>
      </c>
      <c r="D35" s="735">
        <v>-148.5229577464789</v>
      </c>
      <c r="E35" s="735">
        <v>-345.4483130904188</v>
      </c>
      <c r="F35" s="735">
        <v>-77.2340365682138</v>
      </c>
      <c r="G35" s="735">
        <v>-90.73014649190432</v>
      </c>
      <c r="H35" s="736">
        <v>30.710651828298747</v>
      </c>
      <c r="I35" s="1040" t="s">
        <v>849</v>
      </c>
      <c r="J35" s="1041" t="s">
        <v>849</v>
      </c>
    </row>
    <row r="36" ht="12.75">
      <c r="A36" s="106" t="s">
        <v>439</v>
      </c>
    </row>
    <row r="37" ht="12.75">
      <c r="A37" s="106" t="s">
        <v>550</v>
      </c>
    </row>
    <row r="38" ht="12.75">
      <c r="A38" s="107" t="s">
        <v>551</v>
      </c>
    </row>
    <row r="39" spans="2:8" ht="12.75">
      <c r="B39" s="18" t="s">
        <v>440</v>
      </c>
      <c r="C39" s="1162">
        <v>70.35</v>
      </c>
      <c r="D39" s="1162">
        <v>71</v>
      </c>
      <c r="E39" s="1162">
        <v>74.1</v>
      </c>
      <c r="F39" s="1162">
        <v>71.1</v>
      </c>
      <c r="G39" s="1162">
        <v>64.85</v>
      </c>
      <c r="H39" s="1162">
        <v>62.9</v>
      </c>
    </row>
  </sheetData>
  <sheetProtection/>
  <mergeCells count="3">
    <mergeCell ref="A2:J2"/>
    <mergeCell ref="A3:J3"/>
    <mergeCell ref="A1:J1"/>
  </mergeCells>
  <printOptions horizontalCentered="1"/>
  <pageMargins left="0.75" right="0.75" top="0.83" bottom="0.69" header="0.5" footer="0.5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31">
      <selection activeCell="K40" sqref="K40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543" t="s">
        <v>1201</v>
      </c>
      <c r="C1" s="1543"/>
      <c r="D1" s="1543"/>
      <c r="E1" s="1543"/>
      <c r="F1" s="1543"/>
      <c r="G1" s="1543"/>
      <c r="H1" s="1543"/>
      <c r="I1" s="1543"/>
    </row>
    <row r="2" spans="2:9" ht="32.25" customHeight="1">
      <c r="B2" s="1787" t="s">
        <v>442</v>
      </c>
      <c r="C2" s="1788"/>
      <c r="D2" s="1788"/>
      <c r="E2" s="1788"/>
      <c r="F2" s="1788"/>
      <c r="G2" s="1788"/>
      <c r="H2" s="1788"/>
      <c r="I2" s="1788"/>
    </row>
    <row r="3" ht="13.5" thickBot="1"/>
    <row r="4" spans="2:9" ht="12.75">
      <c r="B4" s="1683" t="s">
        <v>443</v>
      </c>
      <c r="C4" s="1769" t="s">
        <v>444</v>
      </c>
      <c r="D4" s="1646" t="s">
        <v>445</v>
      </c>
      <c r="E4" s="1647"/>
      <c r="F4" s="1648"/>
      <c r="G4" s="1647" t="s">
        <v>446</v>
      </c>
      <c r="H4" s="1647"/>
      <c r="I4" s="1648"/>
    </row>
    <row r="5" spans="2:9" ht="39" customHeight="1">
      <c r="B5" s="1668"/>
      <c r="C5" s="1770"/>
      <c r="D5" s="437" t="s">
        <v>447</v>
      </c>
      <c r="E5" s="356" t="s">
        <v>448</v>
      </c>
      <c r="F5" s="670" t="s">
        <v>449</v>
      </c>
      <c r="G5" s="356" t="s">
        <v>447</v>
      </c>
      <c r="H5" s="356" t="s">
        <v>448</v>
      </c>
      <c r="I5" s="670" t="s">
        <v>449</v>
      </c>
    </row>
    <row r="6" spans="2:9" ht="18" customHeight="1">
      <c r="B6" s="125" t="s">
        <v>2</v>
      </c>
      <c r="C6" s="118" t="s">
        <v>5</v>
      </c>
      <c r="D6" s="123">
        <v>70.25</v>
      </c>
      <c r="E6" s="110">
        <v>70.84</v>
      </c>
      <c r="F6" s="111">
        <v>70.545</v>
      </c>
      <c r="G6" s="110">
        <v>70.25625</v>
      </c>
      <c r="H6" s="110">
        <v>70.846875</v>
      </c>
      <c r="I6" s="111">
        <v>70.5515625</v>
      </c>
    </row>
    <row r="7" spans="2:9" ht="12.75">
      <c r="B7" s="125"/>
      <c r="C7" s="118" t="s">
        <v>450</v>
      </c>
      <c r="D7" s="123">
        <v>71</v>
      </c>
      <c r="E7" s="110">
        <v>71.59</v>
      </c>
      <c r="F7" s="111">
        <v>71.295</v>
      </c>
      <c r="G7" s="110">
        <v>70.70483870967743</v>
      </c>
      <c r="H7" s="110">
        <v>71.29516129032258</v>
      </c>
      <c r="I7" s="111">
        <v>71</v>
      </c>
    </row>
    <row r="8" spans="2:9" ht="12.75">
      <c r="B8" s="125"/>
      <c r="C8" s="118" t="s">
        <v>349</v>
      </c>
      <c r="D8" s="123">
        <v>71.65</v>
      </c>
      <c r="E8" s="110">
        <v>72.24</v>
      </c>
      <c r="F8" s="111">
        <v>71.945</v>
      </c>
      <c r="G8" s="110">
        <v>71.21451612903225</v>
      </c>
      <c r="H8" s="110">
        <v>71.80451612903227</v>
      </c>
      <c r="I8" s="111">
        <v>71.50951612903225</v>
      </c>
    </row>
    <row r="9" spans="2:9" ht="12.75">
      <c r="B9" s="125"/>
      <c r="C9" s="118" t="s">
        <v>350</v>
      </c>
      <c r="D9" s="123">
        <v>73.14</v>
      </c>
      <c r="E9" s="110">
        <v>74.01</v>
      </c>
      <c r="F9" s="111">
        <v>73.575</v>
      </c>
      <c r="G9" s="110">
        <v>72.91965517241378</v>
      </c>
      <c r="H9" s="110">
        <v>73.52034482758621</v>
      </c>
      <c r="I9" s="111">
        <v>73.22</v>
      </c>
    </row>
    <row r="10" spans="2:9" ht="12.75">
      <c r="B10" s="125"/>
      <c r="C10" s="118" t="s">
        <v>351</v>
      </c>
      <c r="D10" s="123">
        <v>73.75</v>
      </c>
      <c r="E10" s="110">
        <v>74.34</v>
      </c>
      <c r="F10" s="111">
        <v>74.045</v>
      </c>
      <c r="G10" s="110">
        <v>73.903</v>
      </c>
      <c r="H10" s="110">
        <v>74.49399999999999</v>
      </c>
      <c r="I10" s="111">
        <v>74.1985</v>
      </c>
    </row>
    <row r="11" spans="2:9" ht="12.75">
      <c r="B11" s="125"/>
      <c r="C11" s="118" t="s">
        <v>352</v>
      </c>
      <c r="D11" s="123">
        <v>71</v>
      </c>
      <c r="E11" s="110">
        <v>71.59</v>
      </c>
      <c r="F11" s="111">
        <v>71.295</v>
      </c>
      <c r="G11" s="110">
        <v>72.35689655172413</v>
      </c>
      <c r="H11" s="110">
        <v>72.94724137931036</v>
      </c>
      <c r="I11" s="111">
        <v>72.65206896551724</v>
      </c>
    </row>
    <row r="12" spans="2:9" ht="12.75">
      <c r="B12" s="125"/>
      <c r="C12" s="118" t="s">
        <v>353</v>
      </c>
      <c r="D12" s="123">
        <v>71</v>
      </c>
      <c r="E12" s="110">
        <v>71.59</v>
      </c>
      <c r="F12" s="111">
        <v>71.295</v>
      </c>
      <c r="G12" s="110">
        <v>71.06133333333334</v>
      </c>
      <c r="H12" s="110">
        <v>71.65333333333335</v>
      </c>
      <c r="I12" s="111">
        <v>71.35733333333334</v>
      </c>
    </row>
    <row r="13" spans="2:9" ht="12.75">
      <c r="B13" s="125"/>
      <c r="C13" s="118" t="s">
        <v>354</v>
      </c>
      <c r="D13" s="123">
        <v>71.4</v>
      </c>
      <c r="E13" s="110">
        <v>71.99</v>
      </c>
      <c r="F13" s="111">
        <v>71.695</v>
      </c>
      <c r="G13" s="110">
        <v>71.24241379310344</v>
      </c>
      <c r="H13" s="110">
        <v>71.83275862068966</v>
      </c>
      <c r="I13" s="111">
        <v>71.53758620689655</v>
      </c>
    </row>
    <row r="14" spans="2:9" ht="12.75">
      <c r="B14" s="125"/>
      <c r="C14" s="118" t="s">
        <v>355</v>
      </c>
      <c r="D14" s="123">
        <v>72.01</v>
      </c>
      <c r="E14" s="110">
        <v>72.6</v>
      </c>
      <c r="F14" s="111">
        <v>72.305</v>
      </c>
      <c r="G14" s="110">
        <v>71.53516129032259</v>
      </c>
      <c r="H14" s="110">
        <v>72.12548387096776</v>
      </c>
      <c r="I14" s="111">
        <v>71.83032258064517</v>
      </c>
    </row>
    <row r="15" spans="2:9" ht="12.75">
      <c r="B15" s="125"/>
      <c r="C15" s="118" t="s">
        <v>356</v>
      </c>
      <c r="D15" s="123">
        <v>72.19</v>
      </c>
      <c r="E15" s="110">
        <v>72.78</v>
      </c>
      <c r="F15" s="111">
        <v>72.485</v>
      </c>
      <c r="G15" s="110">
        <v>72.20967741935483</v>
      </c>
      <c r="H15" s="110">
        <v>72.86612903225806</v>
      </c>
      <c r="I15" s="111">
        <v>72.53790322580645</v>
      </c>
    </row>
    <row r="16" spans="2:9" ht="12.75">
      <c r="B16" s="125"/>
      <c r="C16" s="118" t="s">
        <v>451</v>
      </c>
      <c r="D16" s="123">
        <v>73.45</v>
      </c>
      <c r="E16" s="110">
        <v>74.04</v>
      </c>
      <c r="F16" s="111">
        <v>73.745</v>
      </c>
      <c r="G16" s="110">
        <v>73.28258064516129</v>
      </c>
      <c r="H16" s="110">
        <v>73.8732258064516</v>
      </c>
      <c r="I16" s="111">
        <v>73.57790322580644</v>
      </c>
    </row>
    <row r="17" spans="2:9" ht="12.75">
      <c r="B17" s="125"/>
      <c r="C17" s="118" t="s">
        <v>452</v>
      </c>
      <c r="D17" s="123">
        <v>74.1</v>
      </c>
      <c r="E17" s="110">
        <v>74.69</v>
      </c>
      <c r="F17" s="111">
        <v>74.395</v>
      </c>
      <c r="G17" s="110">
        <v>73.628125</v>
      </c>
      <c r="H17" s="110">
        <v>74.2184375</v>
      </c>
      <c r="I17" s="111">
        <v>73.92328125</v>
      </c>
    </row>
    <row r="18" spans="2:9" ht="12.75">
      <c r="B18" s="125"/>
      <c r="C18" s="119" t="s">
        <v>459</v>
      </c>
      <c r="D18" s="124">
        <v>72.07833333333335</v>
      </c>
      <c r="E18" s="112">
        <v>72.69166666666666</v>
      </c>
      <c r="F18" s="113">
        <v>72.385</v>
      </c>
      <c r="G18" s="112">
        <v>72.02620400367691</v>
      </c>
      <c r="H18" s="112">
        <v>72.62312556582931</v>
      </c>
      <c r="I18" s="113">
        <v>72.32466478475311</v>
      </c>
    </row>
    <row r="19" spans="2:9" ht="12.75">
      <c r="B19" s="125"/>
      <c r="C19" s="120"/>
      <c r="D19" s="57"/>
      <c r="E19" s="20"/>
      <c r="F19" s="114"/>
      <c r="G19" s="20"/>
      <c r="H19" s="20"/>
      <c r="I19" s="114"/>
    </row>
    <row r="20" spans="2:9" ht="12.75">
      <c r="B20" s="125" t="s">
        <v>3</v>
      </c>
      <c r="C20" s="118" t="s">
        <v>5</v>
      </c>
      <c r="D20" s="123">
        <v>74.35</v>
      </c>
      <c r="E20" s="110">
        <v>74.94</v>
      </c>
      <c r="F20" s="111">
        <v>74.65</v>
      </c>
      <c r="G20" s="110">
        <v>74.46</v>
      </c>
      <c r="H20" s="110">
        <v>75.05</v>
      </c>
      <c r="I20" s="111">
        <v>74.76</v>
      </c>
    </row>
    <row r="21" spans="2:9" ht="12.75">
      <c r="B21" s="125"/>
      <c r="C21" s="118" t="s">
        <v>450</v>
      </c>
      <c r="D21" s="123">
        <v>73.6</v>
      </c>
      <c r="E21" s="110">
        <v>74.19</v>
      </c>
      <c r="F21" s="111">
        <v>73.9</v>
      </c>
      <c r="G21" s="110">
        <v>74.08</v>
      </c>
      <c r="H21" s="110">
        <v>74.67</v>
      </c>
      <c r="I21" s="111">
        <v>74.37</v>
      </c>
    </row>
    <row r="22" spans="2:9" ht="12.75">
      <c r="B22" s="125"/>
      <c r="C22" s="118" t="s">
        <v>349</v>
      </c>
      <c r="D22" s="123">
        <v>72.59</v>
      </c>
      <c r="E22" s="110">
        <v>73.19</v>
      </c>
      <c r="F22" s="111">
        <v>72.89</v>
      </c>
      <c r="G22" s="110">
        <v>73.17838709677419</v>
      </c>
      <c r="H22" s="110">
        <v>73.76935483870967</v>
      </c>
      <c r="I22" s="111">
        <v>73.47387096774193</v>
      </c>
    </row>
    <row r="23" spans="2:9" ht="12.75">
      <c r="B23" s="125"/>
      <c r="C23" s="118" t="s">
        <v>350</v>
      </c>
      <c r="D23" s="123">
        <v>72.3</v>
      </c>
      <c r="E23" s="110">
        <v>72.89</v>
      </c>
      <c r="F23" s="111">
        <v>72.595</v>
      </c>
      <c r="G23" s="110">
        <v>71.8643333333333</v>
      </c>
      <c r="H23" s="110">
        <v>72.455</v>
      </c>
      <c r="I23" s="111">
        <v>72.15966666666665</v>
      </c>
    </row>
    <row r="24" spans="2:9" ht="12.75">
      <c r="B24" s="125"/>
      <c r="C24" s="118" t="s">
        <v>351</v>
      </c>
      <c r="D24" s="123">
        <v>71.45</v>
      </c>
      <c r="E24" s="110">
        <v>72.04</v>
      </c>
      <c r="F24" s="111">
        <v>71.745</v>
      </c>
      <c r="G24" s="110">
        <v>71.4455172413793</v>
      </c>
      <c r="H24" s="110">
        <v>72.03655172413792</v>
      </c>
      <c r="I24" s="111">
        <v>71.74103448275861</v>
      </c>
    </row>
    <row r="25" spans="2:9" ht="12.75">
      <c r="B25" s="125"/>
      <c r="C25" s="118" t="s">
        <v>352</v>
      </c>
      <c r="D25" s="123">
        <v>71.1</v>
      </c>
      <c r="E25" s="110">
        <v>71.69</v>
      </c>
      <c r="F25" s="111">
        <v>71.4</v>
      </c>
      <c r="G25" s="110">
        <v>70.98</v>
      </c>
      <c r="H25" s="110">
        <v>71.57</v>
      </c>
      <c r="I25" s="111">
        <v>71.28</v>
      </c>
    </row>
    <row r="26" spans="2:9" ht="12.75">
      <c r="B26" s="125"/>
      <c r="C26" s="118" t="s">
        <v>353</v>
      </c>
      <c r="D26" s="123">
        <v>70.35</v>
      </c>
      <c r="E26" s="110">
        <v>70.94</v>
      </c>
      <c r="F26" s="111">
        <v>70.645</v>
      </c>
      <c r="G26" s="110">
        <v>70.53965517241382</v>
      </c>
      <c r="H26" s="110">
        <v>71.13068965517243</v>
      </c>
      <c r="I26" s="111">
        <v>70.83517241379312</v>
      </c>
    </row>
    <row r="27" spans="2:9" ht="12.75">
      <c r="B27" s="125"/>
      <c r="C27" s="118" t="s">
        <v>354</v>
      </c>
      <c r="D27" s="123">
        <v>70.5</v>
      </c>
      <c r="E27" s="110">
        <v>71.09</v>
      </c>
      <c r="F27" s="111">
        <v>70.795</v>
      </c>
      <c r="G27" s="110">
        <v>70.55633333333334</v>
      </c>
      <c r="H27" s="110">
        <v>71.14900000000002</v>
      </c>
      <c r="I27" s="111">
        <v>70.85266666666668</v>
      </c>
    </row>
    <row r="28" spans="2:9" ht="12.75">
      <c r="B28" s="125"/>
      <c r="C28" s="118" t="s">
        <v>355</v>
      </c>
      <c r="D28" s="123">
        <v>68.4</v>
      </c>
      <c r="E28" s="110">
        <v>68.99</v>
      </c>
      <c r="F28" s="111">
        <v>68.695</v>
      </c>
      <c r="G28" s="110">
        <v>69.30368778280541</v>
      </c>
      <c r="H28" s="110">
        <v>69.8954298642534</v>
      </c>
      <c r="I28" s="111">
        <v>69.5995588235294</v>
      </c>
    </row>
    <row r="29" spans="2:9" ht="12.75">
      <c r="B29" s="125"/>
      <c r="C29" s="118" t="s">
        <v>356</v>
      </c>
      <c r="D29" s="123">
        <v>65.7</v>
      </c>
      <c r="E29" s="110">
        <v>66.29</v>
      </c>
      <c r="F29" s="111">
        <v>65.995</v>
      </c>
      <c r="G29" s="110">
        <v>66.0667741935484</v>
      </c>
      <c r="H29" s="110">
        <v>66.65870967741934</v>
      </c>
      <c r="I29" s="111">
        <v>66.36274193548387</v>
      </c>
    </row>
    <row r="30" spans="2:9" ht="12.75">
      <c r="B30" s="125"/>
      <c r="C30" s="118" t="s">
        <v>451</v>
      </c>
      <c r="D30" s="123">
        <v>65.4</v>
      </c>
      <c r="E30" s="110">
        <v>65.99</v>
      </c>
      <c r="F30" s="111">
        <v>65.695</v>
      </c>
      <c r="G30" s="110">
        <v>64.90645161290324</v>
      </c>
      <c r="H30" s="110">
        <v>65.49645161290321</v>
      </c>
      <c r="I30" s="111">
        <v>65.20145161290323</v>
      </c>
    </row>
    <row r="31" spans="2:9" ht="12.75">
      <c r="B31" s="125"/>
      <c r="C31" s="118" t="s">
        <v>452</v>
      </c>
      <c r="D31" s="123">
        <v>64.85</v>
      </c>
      <c r="E31" s="110">
        <v>65.44</v>
      </c>
      <c r="F31" s="111">
        <v>65.145</v>
      </c>
      <c r="G31" s="110">
        <v>64.9171875</v>
      </c>
      <c r="H31" s="110">
        <v>65.5078125</v>
      </c>
      <c r="I31" s="111">
        <v>65.2125</v>
      </c>
    </row>
    <row r="32" spans="2:9" ht="12.75">
      <c r="B32" s="125"/>
      <c r="C32" s="119" t="s">
        <v>459</v>
      </c>
      <c r="D32" s="124">
        <v>70.04916666666666</v>
      </c>
      <c r="E32" s="112">
        <v>70.64</v>
      </c>
      <c r="F32" s="113">
        <v>70.34583333333332</v>
      </c>
      <c r="G32" s="112">
        <v>70.19152727220758</v>
      </c>
      <c r="H32" s="112">
        <v>70.78241665604968</v>
      </c>
      <c r="I32" s="113">
        <v>70.48738863079528</v>
      </c>
    </row>
    <row r="33" spans="2:9" ht="12.75">
      <c r="B33" s="125"/>
      <c r="C33" s="121"/>
      <c r="D33" s="57"/>
      <c r="E33" s="20"/>
      <c r="F33" s="114"/>
      <c r="G33" s="20"/>
      <c r="H33" s="20"/>
      <c r="I33" s="114"/>
    </row>
    <row r="34" spans="2:9" ht="12.75">
      <c r="B34" s="125" t="s">
        <v>471</v>
      </c>
      <c r="C34" s="118" t="s">
        <v>5</v>
      </c>
      <c r="D34" s="123">
        <v>65.87</v>
      </c>
      <c r="E34" s="110">
        <v>66.46</v>
      </c>
      <c r="F34" s="111">
        <v>66.165</v>
      </c>
      <c r="G34" s="110">
        <v>64.9025</v>
      </c>
      <c r="H34" s="110">
        <v>65.4928125</v>
      </c>
      <c r="I34" s="111">
        <v>65.19765625</v>
      </c>
    </row>
    <row r="35" spans="2:9" ht="12.75">
      <c r="B35" s="125"/>
      <c r="C35" s="118" t="s">
        <v>450</v>
      </c>
      <c r="D35" s="123">
        <v>65</v>
      </c>
      <c r="E35" s="110">
        <v>65.59</v>
      </c>
      <c r="F35" s="111">
        <v>65.295</v>
      </c>
      <c r="G35" s="110">
        <v>65.59032258064518</v>
      </c>
      <c r="H35" s="110">
        <v>66.18032258064517</v>
      </c>
      <c r="I35" s="111">
        <v>65.88532258064518</v>
      </c>
    </row>
    <row r="36" spans="2:9" ht="12.75">
      <c r="B36" s="125"/>
      <c r="C36" s="118" t="s">
        <v>349</v>
      </c>
      <c r="D36" s="123">
        <v>63.2</v>
      </c>
      <c r="E36" s="110">
        <v>63.8</v>
      </c>
      <c r="F36" s="111">
        <v>63.5</v>
      </c>
      <c r="G36" s="110">
        <v>63.72</v>
      </c>
      <c r="H36" s="110">
        <v>64.31266666666666</v>
      </c>
      <c r="I36" s="111">
        <v>64.01633333333334</v>
      </c>
    </row>
    <row r="37" spans="2:9" ht="12.75">
      <c r="B37" s="125"/>
      <c r="C37" s="118" t="s">
        <v>350</v>
      </c>
      <c r="D37" s="123">
        <v>63.05</v>
      </c>
      <c r="E37" s="110">
        <v>63.65</v>
      </c>
      <c r="F37" s="111">
        <v>63.35</v>
      </c>
      <c r="G37" s="110">
        <v>63.24</v>
      </c>
      <c r="H37" s="110">
        <v>63.84</v>
      </c>
      <c r="I37" s="111">
        <v>63.54</v>
      </c>
    </row>
    <row r="38" spans="2:9" ht="12.75">
      <c r="B38" s="125"/>
      <c r="C38" s="118" t="s">
        <v>351</v>
      </c>
      <c r="D38" s="123">
        <v>63.25</v>
      </c>
      <c r="E38" s="110">
        <v>63.85</v>
      </c>
      <c r="F38" s="111">
        <v>63.55</v>
      </c>
      <c r="G38" s="110">
        <v>63.35137931034483</v>
      </c>
      <c r="H38" s="110">
        <v>63.951379310344834</v>
      </c>
      <c r="I38" s="111">
        <v>63.651379310344836</v>
      </c>
    </row>
    <row r="39" spans="2:9" ht="12.75">
      <c r="B39" s="125"/>
      <c r="C39" s="118" t="s">
        <v>352</v>
      </c>
      <c r="D39" s="123">
        <v>62.9</v>
      </c>
      <c r="E39" s="110">
        <v>63.5</v>
      </c>
      <c r="F39" s="111">
        <v>63.2</v>
      </c>
      <c r="G39" s="110">
        <v>63.182</v>
      </c>
      <c r="H39" s="111">
        <v>63.78200000000001</v>
      </c>
      <c r="I39" s="377">
        <v>63.482000000000006</v>
      </c>
    </row>
    <row r="40" spans="2:9" ht="13.5" thickBot="1">
      <c r="B40" s="115"/>
      <c r="C40" s="122"/>
      <c r="D40" s="115"/>
      <c r="E40" s="116"/>
      <c r="F40" s="117"/>
      <c r="G40" s="116"/>
      <c r="H40" s="116"/>
      <c r="I40" s="117"/>
    </row>
    <row r="42" ht="12.75">
      <c r="B42" s="18" t="s">
        <v>453</v>
      </c>
    </row>
    <row r="44" ht="12.75">
      <c r="E44" s="104" t="s">
        <v>1234</v>
      </c>
    </row>
    <row r="45" spans="1:11" ht="15.75">
      <c r="A45" s="1615" t="s">
        <v>454</v>
      </c>
      <c r="B45" s="1615"/>
      <c r="C45" s="1615"/>
      <c r="D45" s="1615"/>
      <c r="E45" s="1615"/>
      <c r="F45" s="1615"/>
      <c r="G45" s="1615"/>
      <c r="H45" s="1615"/>
      <c r="I45" s="1615"/>
      <c r="J45" s="1615"/>
      <c r="K45" s="1615"/>
    </row>
    <row r="46" ht="13.5" thickBot="1"/>
    <row r="47" spans="1:11" ht="12.75">
      <c r="A47" s="1781"/>
      <c r="B47" s="1683" t="s">
        <v>455</v>
      </c>
      <c r="C47" s="1684"/>
      <c r="D47" s="1685"/>
      <c r="E47" s="1683" t="s">
        <v>841</v>
      </c>
      <c r="F47" s="1684"/>
      <c r="G47" s="1685"/>
      <c r="H47" s="667"/>
      <c r="I47" s="1711" t="s">
        <v>360</v>
      </c>
      <c r="J47" s="1711"/>
      <c r="K47" s="668"/>
    </row>
    <row r="48" spans="1:11" ht="12.75">
      <c r="A48" s="1782"/>
      <c r="B48" s="1668"/>
      <c r="C48" s="1786"/>
      <c r="D48" s="1768"/>
      <c r="E48" s="1668"/>
      <c r="F48" s="1786"/>
      <c r="G48" s="1768"/>
      <c r="H48" s="1783" t="s">
        <v>456</v>
      </c>
      <c r="I48" s="1784"/>
      <c r="J48" s="1784" t="s">
        <v>847</v>
      </c>
      <c r="K48" s="1785"/>
    </row>
    <row r="49" spans="1:11" ht="12.75">
      <c r="A49" s="669"/>
      <c r="B49" s="737">
        <v>2005</v>
      </c>
      <c r="C49" s="738">
        <v>2006</v>
      </c>
      <c r="D49" s="739">
        <v>2007</v>
      </c>
      <c r="E49" s="737">
        <v>2006</v>
      </c>
      <c r="F49" s="738">
        <v>2007</v>
      </c>
      <c r="G49" s="739">
        <v>2008</v>
      </c>
      <c r="H49" s="751" t="s">
        <v>2</v>
      </c>
      <c r="I49" s="752" t="s">
        <v>3</v>
      </c>
      <c r="J49" s="753" t="s">
        <v>3</v>
      </c>
      <c r="K49" s="754" t="s">
        <v>471</v>
      </c>
    </row>
    <row r="50" spans="1:11" ht="12.75">
      <c r="A50" s="447" t="s">
        <v>457</v>
      </c>
      <c r="B50" s="448">
        <v>57.41</v>
      </c>
      <c r="C50" s="449">
        <v>76.54</v>
      </c>
      <c r="D50" s="450">
        <v>79.73</v>
      </c>
      <c r="E50" s="448">
        <v>62.48</v>
      </c>
      <c r="F50" s="449">
        <v>51.3</v>
      </c>
      <c r="G50" s="450">
        <v>93.97</v>
      </c>
      <c r="H50" s="740">
        <v>33.32172095453757</v>
      </c>
      <c r="I50" s="741">
        <v>4.167755422001562</v>
      </c>
      <c r="J50" s="742">
        <v>-17.893725992317542</v>
      </c>
      <c r="K50" s="743">
        <v>83.17738791423002</v>
      </c>
    </row>
    <row r="51" spans="1:11" ht="13.5" thickBot="1">
      <c r="A51" s="451" t="s">
        <v>554</v>
      </c>
      <c r="B51" s="452">
        <v>418.35</v>
      </c>
      <c r="C51" s="453">
        <v>663.25</v>
      </c>
      <c r="D51" s="454">
        <v>666</v>
      </c>
      <c r="E51" s="452">
        <v>561.75</v>
      </c>
      <c r="F51" s="453">
        <v>627</v>
      </c>
      <c r="G51" s="454">
        <v>902</v>
      </c>
      <c r="H51" s="744">
        <v>58.53950041831001</v>
      </c>
      <c r="I51" s="745">
        <v>0.4146249528835426</v>
      </c>
      <c r="J51" s="746">
        <v>11.615487316421905</v>
      </c>
      <c r="K51" s="747">
        <v>43.859649122807014</v>
      </c>
    </row>
    <row r="53" ht="12.75">
      <c r="A53" s="455" t="s">
        <v>458</v>
      </c>
    </row>
    <row r="54" ht="12.75">
      <c r="A54" s="671" t="s">
        <v>553</v>
      </c>
    </row>
    <row r="55" ht="12.75">
      <c r="A55" s="456" t="s">
        <v>552</v>
      </c>
    </row>
  </sheetData>
  <sheetProtection/>
  <mergeCells count="13">
    <mergeCell ref="D4:F4"/>
    <mergeCell ref="G4:I4"/>
    <mergeCell ref="I47:J47"/>
    <mergeCell ref="A47:A48"/>
    <mergeCell ref="A45:K45"/>
    <mergeCell ref="H48:I48"/>
    <mergeCell ref="J48:K48"/>
    <mergeCell ref="B1:I1"/>
    <mergeCell ref="E47:G48"/>
    <mergeCell ref="B47:D48"/>
    <mergeCell ref="B2:I2"/>
    <mergeCell ref="B4:B5"/>
    <mergeCell ref="C4:C5"/>
  </mergeCells>
  <printOptions horizontalCentered="1"/>
  <pageMargins left="0.38" right="0.39" top="0.77" bottom="1" header="0.5" footer="0.5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A3" sqref="A1:A16384"/>
    </sheetView>
  </sheetViews>
  <sheetFormatPr defaultColWidth="8.140625" defaultRowHeight="12.75"/>
  <cols>
    <col min="1" max="1" width="24.140625" style="18" customWidth="1"/>
    <col min="2" max="3" width="11.00390625" style="18" hidden="1" customWidth="1"/>
    <col min="4" max="4" width="11.00390625" style="18" customWidth="1"/>
    <col min="5" max="5" width="10.421875" style="18" hidden="1" customWidth="1"/>
    <col min="6" max="6" width="11.00390625" style="18" hidden="1" customWidth="1"/>
    <col min="7" max="7" width="11.00390625" style="18" customWidth="1"/>
    <col min="8" max="12" width="11.00390625" style="18" hidden="1" customWidth="1"/>
    <col min="13" max="13" width="11.00390625" style="18" customWidth="1"/>
    <col min="14" max="14" width="0" style="18" hidden="1" customWidth="1"/>
    <col min="15" max="15" width="11.00390625" style="18" hidden="1" customWidth="1"/>
    <col min="16" max="16" width="11.00390625" style="18" customWidth="1"/>
    <col min="17" max="17" width="11.00390625" style="18" hidden="1" customWidth="1"/>
    <col min="18" max="18" width="13.7109375" style="18" customWidth="1"/>
    <col min="19" max="19" width="2.421875" style="18" customWidth="1"/>
    <col min="20" max="20" width="8.421875" style="18" customWidth="1"/>
    <col min="21" max="21" width="11.140625" style="18" customWidth="1"/>
    <col min="22" max="22" width="2.28125" style="18" customWidth="1"/>
    <col min="23" max="16384" width="8.140625" style="18" customWidth="1"/>
  </cols>
  <sheetData>
    <row r="1" spans="1:23" ht="12.75">
      <c r="A1" s="1543" t="s">
        <v>101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S1" s="1543"/>
      <c r="T1" s="1543"/>
      <c r="U1" s="1543"/>
      <c r="V1" s="1543"/>
      <c r="W1" s="1543"/>
    </row>
    <row r="2" spans="1:23" ht="15.75">
      <c r="A2" s="1553" t="s">
        <v>1000</v>
      </c>
      <c r="B2" s="1554"/>
      <c r="C2" s="1554"/>
      <c r="D2" s="1555"/>
      <c r="E2" s="1555"/>
      <c r="F2" s="1555"/>
      <c r="G2" s="1555"/>
      <c r="H2" s="1555"/>
      <c r="I2" s="1555"/>
      <c r="J2" s="1555"/>
      <c r="K2" s="1555"/>
      <c r="L2" s="1555"/>
      <c r="M2" s="1555"/>
      <c r="N2" s="1555"/>
      <c r="O2" s="1555"/>
      <c r="P2" s="1555"/>
      <c r="Q2" s="1555"/>
      <c r="R2" s="1555"/>
      <c r="S2" s="1555"/>
      <c r="T2" s="1555"/>
      <c r="U2" s="1555"/>
      <c r="V2" s="1555"/>
      <c r="W2" s="1555"/>
    </row>
    <row r="3" spans="1:23" ht="15.75">
      <c r="A3" s="1160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</row>
    <row r="4" spans="1:23" ht="12.75" customHeight="1">
      <c r="A4" s="1560" t="s">
        <v>298</v>
      </c>
      <c r="B4" s="1541" t="s">
        <v>611</v>
      </c>
      <c r="C4" s="1541" t="s">
        <v>612</v>
      </c>
      <c r="D4" s="1541" t="s">
        <v>612</v>
      </c>
      <c r="E4" s="1541" t="s">
        <v>956</v>
      </c>
      <c r="F4" s="1541" t="s">
        <v>613</v>
      </c>
      <c r="G4" s="1541" t="s">
        <v>614</v>
      </c>
      <c r="H4" s="1541" t="s">
        <v>615</v>
      </c>
      <c r="I4" s="1541" t="s">
        <v>616</v>
      </c>
      <c r="J4" s="1541" t="s">
        <v>617</v>
      </c>
      <c r="K4" s="1541" t="s">
        <v>618</v>
      </c>
      <c r="L4" s="1541" t="s">
        <v>619</v>
      </c>
      <c r="M4" s="1541" t="s">
        <v>620</v>
      </c>
      <c r="N4" s="1541" t="s">
        <v>957</v>
      </c>
      <c r="O4" s="1541" t="s">
        <v>621</v>
      </c>
      <c r="P4" s="1541" t="s">
        <v>622</v>
      </c>
      <c r="Q4" s="1541" t="s">
        <v>623</v>
      </c>
      <c r="R4" s="1544" t="s">
        <v>980</v>
      </c>
      <c r="S4" s="1545"/>
      <c r="T4" s="1545"/>
      <c r="U4" s="1545"/>
      <c r="V4" s="1545"/>
      <c r="W4" s="1546"/>
    </row>
    <row r="5" spans="1:23" ht="12.75">
      <c r="A5" s="1561"/>
      <c r="B5" s="1551"/>
      <c r="C5" s="1551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2"/>
      <c r="Q5" s="1551"/>
      <c r="R5" s="1547" t="s">
        <v>3</v>
      </c>
      <c r="S5" s="1548"/>
      <c r="T5" s="1549"/>
      <c r="U5" s="1547" t="s">
        <v>471</v>
      </c>
      <c r="V5" s="1548"/>
      <c r="W5" s="1550"/>
    </row>
    <row r="6" spans="1:23" ht="27.75" customHeight="1">
      <c r="A6" s="1562"/>
      <c r="B6" s="834" t="s">
        <v>624</v>
      </c>
      <c r="C6" s="834" t="s">
        <v>625</v>
      </c>
      <c r="D6" s="834" t="s">
        <v>958</v>
      </c>
      <c r="E6" s="834" t="s">
        <v>959</v>
      </c>
      <c r="F6" s="834" t="s">
        <v>960</v>
      </c>
      <c r="G6" s="834" t="s">
        <v>961</v>
      </c>
      <c r="H6" s="834" t="s">
        <v>962</v>
      </c>
      <c r="I6" s="834" t="s">
        <v>963</v>
      </c>
      <c r="J6" s="834" t="s">
        <v>964</v>
      </c>
      <c r="K6" s="834" t="s">
        <v>965</v>
      </c>
      <c r="L6" s="834" t="s">
        <v>966</v>
      </c>
      <c r="M6" s="834" t="s">
        <v>967</v>
      </c>
      <c r="N6" s="834" t="s">
        <v>968</v>
      </c>
      <c r="O6" s="834" t="s">
        <v>626</v>
      </c>
      <c r="P6" s="834" t="s">
        <v>627</v>
      </c>
      <c r="Q6" s="834" t="s">
        <v>628</v>
      </c>
      <c r="R6" s="1556" t="s">
        <v>7</v>
      </c>
      <c r="S6" s="1557"/>
      <c r="T6" s="1115" t="s">
        <v>629</v>
      </c>
      <c r="U6" s="1558" t="s">
        <v>7</v>
      </c>
      <c r="V6" s="1559"/>
      <c r="W6" s="1115" t="s">
        <v>629</v>
      </c>
    </row>
    <row r="7" spans="1:23" s="104" customFormat="1" ht="12.75">
      <c r="A7" s="825" t="s">
        <v>630</v>
      </c>
      <c r="B7" s="825">
        <v>103854.21501475794</v>
      </c>
      <c r="C7" s="825">
        <v>131469.6197341406</v>
      </c>
      <c r="D7" s="1116">
        <v>131469.6197341406</v>
      </c>
      <c r="E7" s="1116">
        <v>128903.38901399099</v>
      </c>
      <c r="F7" s="1116">
        <v>134545.65356236</v>
      </c>
      <c r="G7" s="1116">
        <v>135033.236181285</v>
      </c>
      <c r="H7" s="1116">
        <v>134484.017409774</v>
      </c>
      <c r="I7" s="1116">
        <v>139629.34775113597</v>
      </c>
      <c r="J7" s="1116">
        <v>134988.78113255798</v>
      </c>
      <c r="K7" s="1116">
        <v>127453.49142928</v>
      </c>
      <c r="L7" s="1116">
        <v>124015.612109601</v>
      </c>
      <c r="M7" s="1116">
        <v>126265.1124654292</v>
      </c>
      <c r="N7" s="1116">
        <v>120883.14565169501</v>
      </c>
      <c r="O7" s="1116">
        <v>122950.53055194361</v>
      </c>
      <c r="P7" s="1116">
        <v>124113.0477941</v>
      </c>
      <c r="Q7" s="1117">
        <v>0</v>
      </c>
      <c r="R7" s="1118">
        <v>7788.346447144391</v>
      </c>
      <c r="S7" s="1119" t="s">
        <v>945</v>
      </c>
      <c r="T7" s="1120">
        <v>5.924065546773525</v>
      </c>
      <c r="U7" s="1121">
        <v>-2483.174671329208</v>
      </c>
      <c r="V7" s="1122" t="s">
        <v>946</v>
      </c>
      <c r="W7" s="881">
        <v>-1.9666356152093</v>
      </c>
    </row>
    <row r="8" spans="1:23" ht="12.75">
      <c r="A8" s="826" t="s">
        <v>631</v>
      </c>
      <c r="B8" s="826">
        <v>105444.17585475794</v>
      </c>
      <c r="C8" s="826">
        <v>133036.2656141406</v>
      </c>
      <c r="D8" s="1097">
        <v>133036.2656141406</v>
      </c>
      <c r="E8" s="1097">
        <v>130443.807649991</v>
      </c>
      <c r="F8" s="1097">
        <v>137622.69397836</v>
      </c>
      <c r="G8" s="1097">
        <v>138067.123137285</v>
      </c>
      <c r="H8" s="1097">
        <v>137553.521195774</v>
      </c>
      <c r="I8" s="1097">
        <v>142696.69949113598</v>
      </c>
      <c r="J8" s="1097">
        <v>137918.073552558</v>
      </c>
      <c r="K8" s="1097">
        <v>130326.49608928</v>
      </c>
      <c r="L8" s="1097">
        <v>126858.587838601</v>
      </c>
      <c r="M8" s="1097">
        <v>130193.45455342921</v>
      </c>
      <c r="N8" s="1097">
        <v>125912.075460695</v>
      </c>
      <c r="O8" s="1097">
        <v>127999.2834509436</v>
      </c>
      <c r="P8" s="1097">
        <v>129138.9802031</v>
      </c>
      <c r="Q8" s="463">
        <v>0</v>
      </c>
      <c r="R8" s="1123">
        <v>5030.857523144397</v>
      </c>
      <c r="S8" s="1124"/>
      <c r="T8" s="1125">
        <v>3.78156850684304</v>
      </c>
      <c r="U8" s="1126">
        <v>-1054.474350329212</v>
      </c>
      <c r="V8" s="1122"/>
      <c r="W8" s="887">
        <v>-0.8099288508367166</v>
      </c>
    </row>
    <row r="9" spans="1:23" ht="12.75">
      <c r="A9" s="827" t="s">
        <v>632</v>
      </c>
      <c r="B9" s="827">
        <v>1589.9608400000004</v>
      </c>
      <c r="C9" s="827">
        <v>1566.6458800000003</v>
      </c>
      <c r="D9" s="1105">
        <v>1566.6458800000003</v>
      </c>
      <c r="E9" s="1105">
        <v>1540.4186359999999</v>
      </c>
      <c r="F9" s="1105">
        <v>3077.040416</v>
      </c>
      <c r="G9" s="1105">
        <v>3033.886956</v>
      </c>
      <c r="H9" s="1105">
        <v>3069.503786</v>
      </c>
      <c r="I9" s="1105">
        <v>3067.35174</v>
      </c>
      <c r="J9" s="1105">
        <v>2929.2924199999998</v>
      </c>
      <c r="K9" s="1105">
        <v>2873.0046599999996</v>
      </c>
      <c r="L9" s="1105">
        <v>2842.975729</v>
      </c>
      <c r="M9" s="1105">
        <v>3928.342087999999</v>
      </c>
      <c r="N9" s="1105">
        <v>5028.929808999999</v>
      </c>
      <c r="O9" s="1105">
        <v>5048.752899</v>
      </c>
      <c r="P9" s="1105">
        <v>5025.932408999999</v>
      </c>
      <c r="Q9" s="1127">
        <v>0</v>
      </c>
      <c r="R9" s="1123">
        <v>1467.2410759999996</v>
      </c>
      <c r="S9" s="1124"/>
      <c r="T9" s="1125">
        <v>93.65492832368724</v>
      </c>
      <c r="U9" s="1126">
        <v>1097.5903210000001</v>
      </c>
      <c r="V9" s="1122"/>
      <c r="W9" s="887">
        <v>27.9402938036592</v>
      </c>
    </row>
    <row r="10" spans="1:23" s="104" customFormat="1" ht="12.75">
      <c r="A10" s="1112" t="s">
        <v>633</v>
      </c>
      <c r="B10" s="1112">
        <v>-7314.996653557941</v>
      </c>
      <c r="C10" s="1112">
        <v>-20571.584619140627</v>
      </c>
      <c r="D10" s="1128">
        <v>-20571.585104140624</v>
      </c>
      <c r="E10" s="1128">
        <v>-16878.947391990998</v>
      </c>
      <c r="F10" s="1128">
        <v>-25121.506957359994</v>
      </c>
      <c r="G10" s="1128">
        <v>-24201.520049284987</v>
      </c>
      <c r="H10" s="1128">
        <v>-21466.570709774</v>
      </c>
      <c r="I10" s="1128">
        <v>-22658.270826135995</v>
      </c>
      <c r="J10" s="1128">
        <v>-21525.594745558006</v>
      </c>
      <c r="K10" s="1128">
        <v>-16474.079056279996</v>
      </c>
      <c r="L10" s="1128">
        <v>-13689.753009601003</v>
      </c>
      <c r="M10" s="1128">
        <v>-6927.702092429197</v>
      </c>
      <c r="N10" s="1128">
        <v>1463.3758653049954</v>
      </c>
      <c r="O10" s="1128">
        <v>-1106.6193309435948</v>
      </c>
      <c r="P10" s="1128">
        <v>-3686.057087100009</v>
      </c>
      <c r="Q10" s="1129">
        <v>0</v>
      </c>
      <c r="R10" s="1130">
        <v>-7854.664945144363</v>
      </c>
      <c r="S10" s="1131" t="s">
        <v>945</v>
      </c>
      <c r="T10" s="1132">
        <v>38.18210850248669</v>
      </c>
      <c r="U10" s="1133">
        <v>3572.7550053291884</v>
      </c>
      <c r="V10" s="1134" t="s">
        <v>946</v>
      </c>
      <c r="W10" s="1135">
        <v>-51.572006960772796</v>
      </c>
    </row>
    <row r="11" spans="1:23" s="104" customFormat="1" ht="12.75">
      <c r="A11" s="828" t="s">
        <v>634</v>
      </c>
      <c r="B11" s="828">
        <v>22149.802592</v>
      </c>
      <c r="C11" s="828">
        <v>16693.31</v>
      </c>
      <c r="D11" s="1136">
        <v>16693.31</v>
      </c>
      <c r="E11" s="1136">
        <v>17878.415279000004</v>
      </c>
      <c r="F11" s="1136">
        <v>9902.540719</v>
      </c>
      <c r="G11" s="1136">
        <v>13060.583311999999</v>
      </c>
      <c r="H11" s="1136">
        <v>13478.711229999995</v>
      </c>
      <c r="I11" s="1136">
        <v>11877.54247</v>
      </c>
      <c r="J11" s="1136">
        <v>12157.120537000006</v>
      </c>
      <c r="K11" s="1136">
        <v>11982.605870000003</v>
      </c>
      <c r="L11" s="1136">
        <v>13829.586994999992</v>
      </c>
      <c r="M11" s="1136">
        <v>23181.588014</v>
      </c>
      <c r="N11" s="1136">
        <v>29929.170473</v>
      </c>
      <c r="O11" s="1136">
        <v>26318.070455000005</v>
      </c>
      <c r="P11" s="1136">
        <v>19240.364681999996</v>
      </c>
      <c r="Q11" s="1137">
        <v>0</v>
      </c>
      <c r="R11" s="1123">
        <v>-3632.7266880000025</v>
      </c>
      <c r="S11" s="1124"/>
      <c r="T11" s="1125">
        <v>-21.761572078874725</v>
      </c>
      <c r="U11" s="1126">
        <v>-3941.223332000005</v>
      </c>
      <c r="V11" s="1122"/>
      <c r="W11" s="887">
        <v>-17.001524354672302</v>
      </c>
    </row>
    <row r="12" spans="1:23" ht="12.75">
      <c r="A12" s="826" t="s">
        <v>635</v>
      </c>
      <c r="B12" s="826">
        <v>15343.7842</v>
      </c>
      <c r="C12" s="826">
        <v>12108.665070000001</v>
      </c>
      <c r="D12" s="1097">
        <v>12108.665070000001</v>
      </c>
      <c r="E12" s="1097">
        <v>11442.366051000003</v>
      </c>
      <c r="F12" s="1097">
        <v>3726.426120000002</v>
      </c>
      <c r="G12" s="1097">
        <v>6696.614801999998</v>
      </c>
      <c r="H12" s="1097">
        <v>7724.392262999996</v>
      </c>
      <c r="I12" s="1097">
        <v>6189.281070000001</v>
      </c>
      <c r="J12" s="1097">
        <v>1920.3031370000062</v>
      </c>
      <c r="K12" s="1097">
        <v>4797.807370000002</v>
      </c>
      <c r="L12" s="1097">
        <v>7892.922439999993</v>
      </c>
      <c r="M12" s="1097">
        <v>12493.629501</v>
      </c>
      <c r="N12" s="1097">
        <v>19544.216269</v>
      </c>
      <c r="O12" s="1097">
        <v>18879.638900000005</v>
      </c>
      <c r="P12" s="1097">
        <v>10860.051181999996</v>
      </c>
      <c r="Q12" s="463">
        <v>0</v>
      </c>
      <c r="R12" s="1123">
        <v>-5412.050268000003</v>
      </c>
      <c r="S12" s="1124"/>
      <c r="T12" s="1125">
        <v>-44.695680627988516</v>
      </c>
      <c r="U12" s="1126">
        <v>-1633.5783190000038</v>
      </c>
      <c r="V12" s="1122"/>
      <c r="W12" s="887">
        <v>-13.075290241872874</v>
      </c>
    </row>
    <row r="13" spans="1:23" ht="12.75">
      <c r="A13" s="826" t="s">
        <v>636</v>
      </c>
      <c r="B13" s="826">
        <v>15343.7842</v>
      </c>
      <c r="C13" s="826">
        <v>12108.665070000001</v>
      </c>
      <c r="D13" s="1097">
        <v>12108.665070000001</v>
      </c>
      <c r="E13" s="1097">
        <v>15680.861469000001</v>
      </c>
      <c r="F13" s="1097">
        <v>13060.861469000001</v>
      </c>
      <c r="G13" s="1097">
        <v>15151.543519</v>
      </c>
      <c r="H13" s="1097">
        <v>15451.725818999998</v>
      </c>
      <c r="I13" s="1097">
        <v>19122.95577</v>
      </c>
      <c r="J13" s="1097">
        <v>18701.595670000006</v>
      </c>
      <c r="K13" s="1097">
        <v>20514.72037</v>
      </c>
      <c r="L13" s="1097">
        <v>14064.46277</v>
      </c>
      <c r="M13" s="1097">
        <v>15616.165439</v>
      </c>
      <c r="N13" s="1097">
        <v>21644.172269000002</v>
      </c>
      <c r="O13" s="1097">
        <v>19427.6489</v>
      </c>
      <c r="P13" s="1097">
        <v>21055.945654000003</v>
      </c>
      <c r="Q13" s="463">
        <v>0</v>
      </c>
      <c r="R13" s="1123">
        <v>3042.878449</v>
      </c>
      <c r="S13" s="1124"/>
      <c r="T13" s="1125">
        <v>25.12975981587704</v>
      </c>
      <c r="U13" s="1126">
        <v>5439.7802150000025</v>
      </c>
      <c r="V13" s="1122"/>
      <c r="W13" s="887">
        <v>34.83428909772325</v>
      </c>
    </row>
    <row r="14" spans="1:23" ht="12.75">
      <c r="A14" s="826" t="s">
        <v>637</v>
      </c>
      <c r="B14" s="826">
        <v>0</v>
      </c>
      <c r="C14" s="826">
        <v>0</v>
      </c>
      <c r="D14" s="1097">
        <v>0</v>
      </c>
      <c r="E14" s="1097">
        <v>4238.495417999999</v>
      </c>
      <c r="F14" s="1097">
        <v>9334.435349</v>
      </c>
      <c r="G14" s="1097">
        <v>8454.928717000003</v>
      </c>
      <c r="H14" s="1097">
        <v>7727.333556000001</v>
      </c>
      <c r="I14" s="1097">
        <v>12933.6747</v>
      </c>
      <c r="J14" s="1097">
        <v>16781.292533</v>
      </c>
      <c r="K14" s="1097">
        <v>15716.912999999997</v>
      </c>
      <c r="L14" s="1097">
        <v>6171.540330000007</v>
      </c>
      <c r="M14" s="1097">
        <v>3122.535938000001</v>
      </c>
      <c r="N14" s="1097">
        <v>2099.956000000002</v>
      </c>
      <c r="O14" s="1097">
        <v>548.0099999999948</v>
      </c>
      <c r="P14" s="1097">
        <v>10195.894472000007</v>
      </c>
      <c r="Q14" s="463">
        <v>0</v>
      </c>
      <c r="R14" s="1123">
        <v>8454.928717000003</v>
      </c>
      <c r="S14" s="1124"/>
      <c r="T14" s="1125" t="e">
        <v>#DIV/0!</v>
      </c>
      <c r="U14" s="1126">
        <v>7073.358534000006</v>
      </c>
      <c r="V14" s="1122"/>
      <c r="W14" s="887">
        <v>226.52608887283222</v>
      </c>
    </row>
    <row r="15" spans="1:23" ht="12.75">
      <c r="A15" s="826" t="s">
        <v>638</v>
      </c>
      <c r="B15" s="826">
        <v>1298.12</v>
      </c>
      <c r="C15" s="826">
        <v>982.6385100000001</v>
      </c>
      <c r="D15" s="1097">
        <v>987.6835100000001</v>
      </c>
      <c r="E15" s="1097">
        <v>970.11451</v>
      </c>
      <c r="F15" s="1097">
        <v>722.6495</v>
      </c>
      <c r="G15" s="1097">
        <v>872.27851</v>
      </c>
      <c r="H15" s="1097">
        <v>701.6795000000001</v>
      </c>
      <c r="I15" s="1097">
        <v>701.4795</v>
      </c>
      <c r="J15" s="1097">
        <v>666.4095</v>
      </c>
      <c r="K15" s="1097">
        <v>666.4095</v>
      </c>
      <c r="L15" s="1097">
        <v>666.211555</v>
      </c>
      <c r="M15" s="1097">
        <v>661.3645</v>
      </c>
      <c r="N15" s="1097">
        <v>588.874555</v>
      </c>
      <c r="O15" s="1097">
        <v>583.829555</v>
      </c>
      <c r="P15" s="1097">
        <v>583.2275</v>
      </c>
      <c r="Q15" s="463">
        <v>0</v>
      </c>
      <c r="R15" s="1123">
        <v>-115.405</v>
      </c>
      <c r="S15" s="1124"/>
      <c r="T15" s="1125">
        <v>-11.684410930379922</v>
      </c>
      <c r="U15" s="1126">
        <v>-78.13700000000006</v>
      </c>
      <c r="V15" s="1122"/>
      <c r="W15" s="887">
        <v>-11.814513781734588</v>
      </c>
    </row>
    <row r="16" spans="1:23" ht="12.75">
      <c r="A16" s="826" t="s">
        <v>969</v>
      </c>
      <c r="B16" s="826">
        <v>37.045</v>
      </c>
      <c r="C16" s="826">
        <v>64.314</v>
      </c>
      <c r="D16" s="1097">
        <v>59.269</v>
      </c>
      <c r="E16" s="1097">
        <v>39</v>
      </c>
      <c r="F16" s="1097">
        <v>32</v>
      </c>
      <c r="G16" s="1097">
        <v>37.045</v>
      </c>
      <c r="H16" s="1097">
        <v>32</v>
      </c>
      <c r="I16" s="1097">
        <v>32</v>
      </c>
      <c r="J16" s="1097">
        <v>39</v>
      </c>
      <c r="K16" s="1097">
        <v>39</v>
      </c>
      <c r="L16" s="1097">
        <v>39</v>
      </c>
      <c r="M16" s="1097">
        <v>39</v>
      </c>
      <c r="N16" s="1097">
        <v>39</v>
      </c>
      <c r="O16" s="1097">
        <v>44.045</v>
      </c>
      <c r="P16" s="1097">
        <v>37.045</v>
      </c>
      <c r="Q16" s="463">
        <v>0</v>
      </c>
      <c r="R16" s="1123">
        <v>-22.223999999999997</v>
      </c>
      <c r="S16" s="1124"/>
      <c r="T16" s="1125">
        <v>-37.49683645750729</v>
      </c>
      <c r="U16" s="1126">
        <v>-1.955</v>
      </c>
      <c r="V16" s="1122"/>
      <c r="W16" s="887">
        <v>-5.012820512820508</v>
      </c>
    </row>
    <row r="17" spans="1:23" ht="12.75">
      <c r="A17" s="826" t="s">
        <v>639</v>
      </c>
      <c r="B17" s="826">
        <v>1723.9787999999999</v>
      </c>
      <c r="C17" s="826">
        <v>329.165</v>
      </c>
      <c r="D17" s="1097">
        <v>329.165</v>
      </c>
      <c r="E17" s="1097">
        <v>2389.603</v>
      </c>
      <c r="F17" s="1097">
        <v>2538.103</v>
      </c>
      <c r="G17" s="1097">
        <v>1494.9</v>
      </c>
      <c r="H17" s="1097">
        <v>674.9</v>
      </c>
      <c r="I17" s="1097">
        <v>374.9</v>
      </c>
      <c r="J17" s="1097">
        <v>3894.9</v>
      </c>
      <c r="K17" s="1097">
        <v>605</v>
      </c>
      <c r="L17" s="1097">
        <v>80</v>
      </c>
      <c r="M17" s="1097">
        <v>1870.81</v>
      </c>
      <c r="N17" s="1097">
        <v>2565.81</v>
      </c>
      <c r="O17" s="1097">
        <v>50.81</v>
      </c>
      <c r="P17" s="1097">
        <v>3940</v>
      </c>
      <c r="Q17" s="463">
        <v>0</v>
      </c>
      <c r="R17" s="1123">
        <v>1165.735</v>
      </c>
      <c r="S17" s="1124"/>
      <c r="T17" s="1125">
        <v>354.14913493232876</v>
      </c>
      <c r="U17" s="1126">
        <v>2069.19</v>
      </c>
      <c r="V17" s="1122"/>
      <c r="W17" s="887">
        <v>110.60396298929341</v>
      </c>
    </row>
    <row r="18" spans="1:23" ht="12.75">
      <c r="A18" s="826" t="s">
        <v>640</v>
      </c>
      <c r="B18" s="826">
        <v>3746.874592</v>
      </c>
      <c r="C18" s="826">
        <v>3208.52742</v>
      </c>
      <c r="D18" s="1097">
        <v>3208.52742</v>
      </c>
      <c r="E18" s="1097">
        <v>3037.331718</v>
      </c>
      <c r="F18" s="1097">
        <v>2883.362099</v>
      </c>
      <c r="G18" s="1097">
        <v>3959.745</v>
      </c>
      <c r="H18" s="1097">
        <v>4345.739466999999</v>
      </c>
      <c r="I18" s="1097">
        <v>4579.8819</v>
      </c>
      <c r="J18" s="1097">
        <v>5636.5079000000005</v>
      </c>
      <c r="K18" s="1097">
        <v>5874.389</v>
      </c>
      <c r="L18" s="1097">
        <v>5151.4529999999995</v>
      </c>
      <c r="M18" s="1097">
        <v>8116.784013</v>
      </c>
      <c r="N18" s="1097">
        <v>7191.269649</v>
      </c>
      <c r="O18" s="1097">
        <v>6759.747</v>
      </c>
      <c r="P18" s="1097">
        <v>3820.0409999999997</v>
      </c>
      <c r="Q18" s="463">
        <v>0</v>
      </c>
      <c r="R18" s="1123">
        <v>751.21758</v>
      </c>
      <c r="S18" s="1124"/>
      <c r="T18" s="1125">
        <v>23.41315755375405</v>
      </c>
      <c r="U18" s="1126">
        <v>-4296.743013000001</v>
      </c>
      <c r="V18" s="1122"/>
      <c r="W18" s="887">
        <v>-52.936520253813</v>
      </c>
    </row>
    <row r="19" spans="1:23" s="104" customFormat="1" ht="12.75">
      <c r="A19" s="829" t="s">
        <v>970</v>
      </c>
      <c r="B19" s="829">
        <v>29464.79924555794</v>
      </c>
      <c r="C19" s="829">
        <v>37264.89461914063</v>
      </c>
      <c r="D19" s="1138">
        <v>37264.895104140625</v>
      </c>
      <c r="E19" s="1138">
        <v>34757.362670991</v>
      </c>
      <c r="F19" s="1138">
        <v>35024.047676359995</v>
      </c>
      <c r="G19" s="1138">
        <v>37262.103361284986</v>
      </c>
      <c r="H19" s="1138">
        <v>34945.281939773995</v>
      </c>
      <c r="I19" s="1138">
        <v>34535.813296135995</v>
      </c>
      <c r="J19" s="1138">
        <v>33682.71528255801</v>
      </c>
      <c r="K19" s="1138">
        <v>28456.68492628</v>
      </c>
      <c r="L19" s="1138">
        <v>27519.340004600996</v>
      </c>
      <c r="M19" s="1138">
        <v>30109.2901064292</v>
      </c>
      <c r="N19" s="1138">
        <v>28465.794607695003</v>
      </c>
      <c r="O19" s="1138">
        <v>27424.6897859436</v>
      </c>
      <c r="P19" s="1138">
        <v>22926.421769100005</v>
      </c>
      <c r="Q19" s="1139">
        <v>0</v>
      </c>
      <c r="R19" s="1140">
        <v>4221.93825714436</v>
      </c>
      <c r="S19" s="1141" t="s">
        <v>945</v>
      </c>
      <c r="T19" s="1142">
        <v>11.329532111510618</v>
      </c>
      <c r="U19" s="1121">
        <v>-7513.978337329193</v>
      </c>
      <c r="V19" s="1122" t="s">
        <v>946</v>
      </c>
      <c r="W19" s="893">
        <v>-24.955680823988416</v>
      </c>
    </row>
    <row r="20" spans="1:23" s="104" customFormat="1" ht="12.75">
      <c r="A20" s="828" t="s">
        <v>971</v>
      </c>
      <c r="B20" s="828">
        <v>96539.2183612</v>
      </c>
      <c r="C20" s="828">
        <v>110898.03511499998</v>
      </c>
      <c r="D20" s="1136">
        <v>110898.03462999998</v>
      </c>
      <c r="E20" s="1136">
        <v>112024.441622</v>
      </c>
      <c r="F20" s="1136">
        <v>109424.14660500002</v>
      </c>
      <c r="G20" s="1136">
        <v>110831.71613200002</v>
      </c>
      <c r="H20" s="1136">
        <v>113017.4467</v>
      </c>
      <c r="I20" s="1136">
        <v>116971.07692499997</v>
      </c>
      <c r="J20" s="1136">
        <v>113463.18638699998</v>
      </c>
      <c r="K20" s="1136">
        <v>110979.412373</v>
      </c>
      <c r="L20" s="1136">
        <v>110325.8591</v>
      </c>
      <c r="M20" s="1136">
        <v>119337.410373</v>
      </c>
      <c r="N20" s="1136">
        <v>122346.52151700002</v>
      </c>
      <c r="O20" s="1136">
        <v>121843.91122100002</v>
      </c>
      <c r="P20" s="1136">
        <v>120426.99070699999</v>
      </c>
      <c r="Q20" s="1137">
        <v>0</v>
      </c>
      <c r="R20" s="1118">
        <v>-66.31849799996417</v>
      </c>
      <c r="S20" s="1143"/>
      <c r="T20" s="1144">
        <v>-0.059801328509769436</v>
      </c>
      <c r="U20" s="1145">
        <v>1089.5803339999838</v>
      </c>
      <c r="V20" s="1146"/>
      <c r="W20" s="1147">
        <v>0.9130249521875837</v>
      </c>
    </row>
    <row r="21" spans="1:23" ht="12.75">
      <c r="A21" s="826" t="s">
        <v>641</v>
      </c>
      <c r="B21" s="826">
        <v>73557.101897</v>
      </c>
      <c r="C21" s="826">
        <v>83834.862465</v>
      </c>
      <c r="D21" s="1097">
        <v>83834.862465</v>
      </c>
      <c r="E21" s="1097">
        <v>84410.632405</v>
      </c>
      <c r="F21" s="1097">
        <v>84511.659327</v>
      </c>
      <c r="G21" s="1097">
        <v>84179.002095</v>
      </c>
      <c r="H21" s="1097">
        <v>86107.974932</v>
      </c>
      <c r="I21" s="1097">
        <v>88513.31469999999</v>
      </c>
      <c r="J21" s="1097">
        <v>88847.4201</v>
      </c>
      <c r="K21" s="1097">
        <v>88279.845</v>
      </c>
      <c r="L21" s="1097">
        <v>86575.744</v>
      </c>
      <c r="M21" s="1097">
        <v>90875.608045</v>
      </c>
      <c r="N21" s="1097">
        <v>97597.23052600001</v>
      </c>
      <c r="O21" s="1097">
        <v>95498.9556</v>
      </c>
      <c r="P21" s="1097">
        <v>96251.976635</v>
      </c>
      <c r="Q21" s="463">
        <v>0</v>
      </c>
      <c r="R21" s="1123">
        <v>344.1396300000051</v>
      </c>
      <c r="S21" s="1124"/>
      <c r="T21" s="1125">
        <v>0.4104970413038837</v>
      </c>
      <c r="U21" s="1126">
        <v>5376.368589999998</v>
      </c>
      <c r="V21" s="1122"/>
      <c r="W21" s="887">
        <v>5.916184447797824</v>
      </c>
    </row>
    <row r="22" spans="1:23" ht="12.75">
      <c r="A22" s="826" t="s">
        <v>972</v>
      </c>
      <c r="B22" s="826">
        <v>20234.02</v>
      </c>
      <c r="C22" s="826">
        <v>22907.3</v>
      </c>
      <c r="D22" s="1097">
        <v>22907.3</v>
      </c>
      <c r="E22" s="1097">
        <v>23401.212751</v>
      </c>
      <c r="F22" s="1097">
        <v>19687.950861</v>
      </c>
      <c r="G22" s="1097">
        <v>21624.284784</v>
      </c>
      <c r="H22" s="1097">
        <v>21152.16884</v>
      </c>
      <c r="I22" s="1097">
        <v>24264.9198</v>
      </c>
      <c r="J22" s="1097">
        <v>20447.1348</v>
      </c>
      <c r="K22" s="1097">
        <v>18360.765</v>
      </c>
      <c r="L22" s="1097">
        <v>19647.58</v>
      </c>
      <c r="M22" s="1097">
        <v>22868.335599</v>
      </c>
      <c r="N22" s="1097">
        <v>19645.357</v>
      </c>
      <c r="O22" s="1097">
        <v>20698.627</v>
      </c>
      <c r="P22" s="1097">
        <v>19631.379</v>
      </c>
      <c r="Q22" s="463">
        <v>0</v>
      </c>
      <c r="R22" s="1123">
        <v>-1283.0152159999998</v>
      </c>
      <c r="S22" s="1124"/>
      <c r="T22" s="1125">
        <v>-5.600901092664783</v>
      </c>
      <c r="U22" s="1126">
        <v>-3236.9565989999974</v>
      </c>
      <c r="V22" s="1122"/>
      <c r="W22" s="887">
        <v>-14.154753786023436</v>
      </c>
    </row>
    <row r="23" spans="1:23" ht="12.75">
      <c r="A23" s="826" t="s">
        <v>642</v>
      </c>
      <c r="B23" s="826">
        <v>2748.1184999999987</v>
      </c>
      <c r="C23" s="826">
        <v>4155.900664000001</v>
      </c>
      <c r="D23" s="1097">
        <v>4155.900664000001</v>
      </c>
      <c r="E23" s="1097">
        <v>4212.593478999999</v>
      </c>
      <c r="F23" s="1097">
        <v>5356.210947</v>
      </c>
      <c r="G23" s="1097">
        <v>5028.430665</v>
      </c>
      <c r="H23" s="1097">
        <v>5778.2739</v>
      </c>
      <c r="I23" s="1097">
        <v>4214.012864</v>
      </c>
      <c r="J23" s="1097">
        <v>4196.903757</v>
      </c>
      <c r="K23" s="1097">
        <v>4367.070664000001</v>
      </c>
      <c r="L23" s="1097">
        <v>4130.784472000001</v>
      </c>
      <c r="M23" s="1097">
        <v>5598.494366000001</v>
      </c>
      <c r="N23" s="1097">
        <v>5103.897299999999</v>
      </c>
      <c r="O23" s="1097">
        <v>5646.31</v>
      </c>
      <c r="P23" s="1097">
        <v>4543.5856779999995</v>
      </c>
      <c r="Q23" s="463">
        <v>0</v>
      </c>
      <c r="R23" s="1148">
        <v>872.5300009999992</v>
      </c>
      <c r="S23" s="1124"/>
      <c r="T23" s="1149">
        <v>20.99496767471339</v>
      </c>
      <c r="U23" s="1150">
        <v>-1054.9086880000013</v>
      </c>
      <c r="V23" s="1151"/>
      <c r="W23" s="1152">
        <v>-18.842721257460333</v>
      </c>
    </row>
    <row r="24" spans="1:23" ht="12.75" customHeight="1" hidden="1">
      <c r="A24" s="826" t="s">
        <v>973</v>
      </c>
      <c r="B24" s="826" t="s">
        <v>973</v>
      </c>
      <c r="C24" s="826">
        <v>84630</v>
      </c>
      <c r="D24" s="1097">
        <v>84630</v>
      </c>
      <c r="E24" s="1097">
        <v>84110</v>
      </c>
      <c r="F24" s="1097">
        <v>83280</v>
      </c>
      <c r="G24" s="1097">
        <v>81960</v>
      </c>
      <c r="H24" s="1097">
        <v>81720</v>
      </c>
      <c r="I24" s="1097">
        <v>81120</v>
      </c>
      <c r="J24" s="1097">
        <v>81490</v>
      </c>
      <c r="K24" s="1097">
        <v>80690</v>
      </c>
      <c r="L24" s="1097">
        <v>80890</v>
      </c>
      <c r="M24" s="1097">
        <v>81820</v>
      </c>
      <c r="N24" s="1097">
        <v>89230</v>
      </c>
      <c r="O24" s="1097">
        <v>89630</v>
      </c>
      <c r="P24" s="1097">
        <v>87320</v>
      </c>
      <c r="Q24" s="463">
        <v>87530</v>
      </c>
      <c r="R24" s="1123"/>
      <c r="S24" s="1124"/>
      <c r="T24" s="1142">
        <v>0</v>
      </c>
      <c r="U24" s="1126"/>
      <c r="V24" s="1122"/>
      <c r="W24" s="887">
        <v>0</v>
      </c>
    </row>
    <row r="25" spans="1:23" ht="12.75" customHeight="1" hidden="1">
      <c r="A25" s="826" t="s">
        <v>974</v>
      </c>
      <c r="B25" s="826">
        <v>127593.97844675794</v>
      </c>
      <c r="C25" s="826">
        <v>149729.5756141406</v>
      </c>
      <c r="D25" s="1097">
        <v>149729.5756141406</v>
      </c>
      <c r="E25" s="1097">
        <v>152560.718346991</v>
      </c>
      <c r="F25" s="1097">
        <v>156859.67004636</v>
      </c>
      <c r="G25" s="1097">
        <v>159582.635166285</v>
      </c>
      <c r="H25" s="1097">
        <v>158759.56598177398</v>
      </c>
      <c r="I25" s="1097">
        <v>167507.916661136</v>
      </c>
      <c r="J25" s="1097">
        <v>166856.486622558</v>
      </c>
      <c r="K25" s="1097">
        <v>158026.01495928</v>
      </c>
      <c r="L25" s="1097">
        <v>146859.715163601</v>
      </c>
      <c r="M25" s="1097">
        <v>156497.5785054292</v>
      </c>
      <c r="N25" s="1097">
        <v>157941.201933695</v>
      </c>
      <c r="O25" s="1097">
        <v>154865.36390594358</v>
      </c>
      <c r="P25" s="1097">
        <v>158575.23935709998</v>
      </c>
      <c r="Q25" s="463">
        <v>0</v>
      </c>
      <c r="R25" s="1140"/>
      <c r="S25" s="1143"/>
      <c r="T25" s="1142">
        <v>0</v>
      </c>
      <c r="U25" s="1121"/>
      <c r="V25" s="1153"/>
      <c r="W25" s="887">
        <v>0</v>
      </c>
    </row>
    <row r="26" spans="1:23" ht="12.75" customHeight="1" hidden="1">
      <c r="A26" s="826" t="s">
        <v>975</v>
      </c>
      <c r="B26" s="826">
        <v>127594.00048255794</v>
      </c>
      <c r="C26" s="826">
        <v>149729.60362814064</v>
      </c>
      <c r="D26" s="1097">
        <v>149729.60411314064</v>
      </c>
      <c r="E26" s="1097">
        <v>152560.715359991</v>
      </c>
      <c r="F26" s="1097">
        <v>156991.34457636</v>
      </c>
      <c r="G26" s="1097">
        <v>159582.63657828502</v>
      </c>
      <c r="H26" s="1097">
        <v>158780.536953774</v>
      </c>
      <c r="I26" s="1097">
        <v>167529.087100136</v>
      </c>
      <c r="J26" s="1097">
        <v>166884.75889255802</v>
      </c>
      <c r="K26" s="1097">
        <v>158054.28325028</v>
      </c>
      <c r="L26" s="1097">
        <v>146887.96453560103</v>
      </c>
      <c r="M26" s="1097">
        <v>156502.60614242923</v>
      </c>
      <c r="N26" s="1097">
        <v>157941.16524269502</v>
      </c>
      <c r="O26" s="1097">
        <v>154865.34528494359</v>
      </c>
      <c r="P26" s="1097">
        <v>158575.1899631</v>
      </c>
      <c r="Q26" s="463">
        <v>0</v>
      </c>
      <c r="R26" s="1126"/>
      <c r="S26" s="1122"/>
      <c r="T26" s="1142">
        <v>0</v>
      </c>
      <c r="U26" s="1126"/>
      <c r="V26" s="1122"/>
      <c r="W26" s="887">
        <v>0</v>
      </c>
    </row>
    <row r="27" spans="1:23" s="104" customFormat="1" ht="12.75">
      <c r="A27" s="1112" t="s">
        <v>976</v>
      </c>
      <c r="B27" s="1112">
        <v>96539.240397</v>
      </c>
      <c r="C27" s="1112">
        <v>110898.063129</v>
      </c>
      <c r="D27" s="1128">
        <v>110898.063129</v>
      </c>
      <c r="E27" s="1128">
        <v>112024.438635</v>
      </c>
      <c r="F27" s="1128">
        <v>109555.821135</v>
      </c>
      <c r="G27" s="1128">
        <v>110831.71754400001</v>
      </c>
      <c r="H27" s="1128">
        <v>113038.417672</v>
      </c>
      <c r="I27" s="1128">
        <v>116992.247364</v>
      </c>
      <c r="J27" s="1128">
        <v>113491.45865700001</v>
      </c>
      <c r="K27" s="1128">
        <v>111007.680664</v>
      </c>
      <c r="L27" s="1128">
        <v>110354.108472</v>
      </c>
      <c r="M27" s="1128">
        <v>119342.43801</v>
      </c>
      <c r="N27" s="1128">
        <v>122346.48482600001</v>
      </c>
      <c r="O27" s="1128">
        <v>121843.89259999999</v>
      </c>
      <c r="P27" s="1128">
        <v>120426.941313</v>
      </c>
      <c r="Q27" s="1129">
        <v>0</v>
      </c>
      <c r="R27" s="1130">
        <v>-66.3455849999882</v>
      </c>
      <c r="S27" s="1154"/>
      <c r="T27" s="1132">
        <v>-0.059825738275350225</v>
      </c>
      <c r="U27" s="1133">
        <v>1084.503303000005</v>
      </c>
      <c r="V27" s="1154"/>
      <c r="W27" s="1135">
        <v>0.9087323177603693</v>
      </c>
    </row>
    <row r="28" spans="1:23" ht="12.75" customHeight="1" hidden="1">
      <c r="A28" s="18" t="s">
        <v>977</v>
      </c>
      <c r="B28" s="18">
        <v>-0.02203580000787042</v>
      </c>
      <c r="C28" s="18">
        <v>-0.028014000024995767</v>
      </c>
      <c r="D28" s="1">
        <v>-0.028499000021838583</v>
      </c>
      <c r="E28" s="1">
        <v>0.0029869999998481944</v>
      </c>
      <c r="F28" s="1">
        <v>-131.67452999998932</v>
      </c>
      <c r="G28" s="1">
        <v>-0.0014119999977992848</v>
      </c>
      <c r="H28" s="1">
        <v>-20.970971999995527</v>
      </c>
      <c r="I28" s="1">
        <v>-21.17043900002318</v>
      </c>
      <c r="J28" s="1">
        <v>-28.272270000030403</v>
      </c>
      <c r="K28" s="1">
        <v>-28.268291000000318</v>
      </c>
      <c r="L28" s="1">
        <v>-28.24937200000568</v>
      </c>
      <c r="M28" s="1">
        <v>-5.027636999991955</v>
      </c>
      <c r="N28" s="1">
        <v>0.03669100000115577</v>
      </c>
      <c r="O28" s="1">
        <v>0.01862100002472289</v>
      </c>
      <c r="P28" s="1">
        <v>0.04939399998693261</v>
      </c>
      <c r="Q28" s="1">
        <v>0</v>
      </c>
      <c r="R28" s="887"/>
      <c r="S28" s="887"/>
      <c r="T28" s="887"/>
      <c r="U28" s="887"/>
      <c r="V28" s="887"/>
      <c r="W28" s="887"/>
    </row>
    <row r="29" spans="1:23" ht="12.75" customHeight="1" hidden="1">
      <c r="A29" s="18" t="s">
        <v>978</v>
      </c>
      <c r="B29" s="18">
        <v>0.022035799993318506</v>
      </c>
      <c r="C29" s="18">
        <v>0.028014000039547682</v>
      </c>
      <c r="D29" s="1">
        <v>0.0284990000363905</v>
      </c>
      <c r="E29" s="1">
        <v>-0.002986999985296279</v>
      </c>
      <c r="F29" s="1">
        <v>131.67452999998932</v>
      </c>
      <c r="G29" s="1">
        <v>0.0014120000123512</v>
      </c>
      <c r="H29" s="1">
        <v>20.97097200001008</v>
      </c>
      <c r="I29" s="1">
        <v>21.170439000008628</v>
      </c>
      <c r="J29" s="1">
        <v>28.27227000001585</v>
      </c>
      <c r="K29" s="1">
        <v>28.268290999985766</v>
      </c>
      <c r="L29" s="1">
        <v>28.24937200002023</v>
      </c>
      <c r="M29" s="1">
        <v>5.027637000021059</v>
      </c>
      <c r="N29" s="1">
        <v>-0.036690999986603856</v>
      </c>
      <c r="O29" s="1">
        <v>-0.01862099999561906</v>
      </c>
      <c r="P29" s="1">
        <v>-0.0493939999723807</v>
      </c>
      <c r="Q29" s="1">
        <v>0</v>
      </c>
      <c r="R29" s="1552"/>
      <c r="S29" s="1552"/>
      <c r="T29" s="1552"/>
      <c r="U29" s="1552"/>
      <c r="V29" s="1552"/>
      <c r="W29" s="1552"/>
    </row>
    <row r="30" spans="2:23" ht="12.75" customHeight="1" hidden="1">
      <c r="B30" s="18">
        <v>0</v>
      </c>
      <c r="C30" s="18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7.275957614183426E-12</v>
      </c>
      <c r="O30" s="1">
        <v>3.637978807091713E-12</v>
      </c>
      <c r="P30" s="1">
        <v>0</v>
      </c>
      <c r="Q30" s="1">
        <v>0</v>
      </c>
      <c r="R30" s="1097"/>
      <c r="S30" s="1097"/>
      <c r="T30" s="1097"/>
      <c r="U30" s="1097"/>
      <c r="V30" s="1097"/>
      <c r="W30" s="1097"/>
    </row>
    <row r="31" spans="1:23" s="104" customFormat="1" ht="12.75">
      <c r="A31" s="1113" t="s">
        <v>979</v>
      </c>
      <c r="B31" s="1114">
        <v>2623.009</v>
      </c>
      <c r="C31" s="1114">
        <v>1071</v>
      </c>
      <c r="D31" s="1155">
        <v>1071</v>
      </c>
      <c r="E31" s="1155">
        <v>-4238.495417999999</v>
      </c>
      <c r="F31" s="1155">
        <v>-9334.435349</v>
      </c>
      <c r="G31" s="1155">
        <v>-8454.928717000003</v>
      </c>
      <c r="H31" s="1155">
        <v>-7727.333556000001</v>
      </c>
      <c r="I31" s="1155">
        <v>-12933.6747</v>
      </c>
      <c r="J31" s="1155">
        <v>-16781.292533</v>
      </c>
      <c r="K31" s="1155">
        <v>-15716.912999999997</v>
      </c>
      <c r="L31" s="1155">
        <v>-6171.540330000007</v>
      </c>
      <c r="M31" s="1155">
        <v>-3122.535938000001</v>
      </c>
      <c r="N31" s="1155">
        <v>-2099.956000000002</v>
      </c>
      <c r="O31" s="1155">
        <v>-548.0099999999948</v>
      </c>
      <c r="P31" s="1155">
        <v>-10195.894472000007</v>
      </c>
      <c r="Q31" s="1155">
        <v>0</v>
      </c>
      <c r="R31" s="1118"/>
      <c r="S31" s="1156"/>
      <c r="T31" s="1157"/>
      <c r="U31" s="1158"/>
      <c r="V31" s="1156"/>
      <c r="W31" s="1158"/>
    </row>
    <row r="32" ht="12.75">
      <c r="A32" s="18" t="s">
        <v>837</v>
      </c>
    </row>
    <row r="33" ht="12.75">
      <c r="A33" s="18" t="s">
        <v>838</v>
      </c>
    </row>
  </sheetData>
  <sheetProtection/>
  <mergeCells count="25">
    <mergeCell ref="A2:W2"/>
    <mergeCell ref="R6:S6"/>
    <mergeCell ref="U6:V6"/>
    <mergeCell ref="N4:N5"/>
    <mergeCell ref="O4:O5"/>
    <mergeCell ref="A4:A6"/>
    <mergeCell ref="B4:B5"/>
    <mergeCell ref="C4:C5"/>
    <mergeCell ref="D4:D5"/>
    <mergeCell ref="Q4:Q5"/>
    <mergeCell ref="J4:J5"/>
    <mergeCell ref="K4:K5"/>
    <mergeCell ref="L4:L5"/>
    <mergeCell ref="M4:M5"/>
    <mergeCell ref="R29:W29"/>
    <mergeCell ref="I4:I5"/>
    <mergeCell ref="E4:E5"/>
    <mergeCell ref="F4:F5"/>
    <mergeCell ref="G4:G5"/>
    <mergeCell ref="H4:H5"/>
    <mergeCell ref="A1:W1"/>
    <mergeCell ref="R4:W4"/>
    <mergeCell ref="R5:T5"/>
    <mergeCell ref="U5:W5"/>
    <mergeCell ref="P4:P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4.85156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1543" t="s">
        <v>375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</row>
    <row r="2" spans="1:11" ht="15.75">
      <c r="A2" s="1563" t="s">
        <v>68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</row>
    <row r="3" spans="1:12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462</v>
      </c>
      <c r="L3" s="8"/>
    </row>
    <row r="4" spans="1:11" ht="12.75">
      <c r="A4" s="173"/>
      <c r="B4" s="173" t="s">
        <v>1</v>
      </c>
      <c r="C4" s="177"/>
      <c r="D4" s="177" t="s">
        <v>1</v>
      </c>
      <c r="E4" s="176"/>
      <c r="F4" s="177" t="str">
        <f>'M AC'!F4</f>
        <v> Changes in the First Six Months of </v>
      </c>
      <c r="G4" s="177"/>
      <c r="H4" s="177"/>
      <c r="I4" s="177"/>
      <c r="J4" s="177"/>
      <c r="K4" s="176"/>
    </row>
    <row r="5" spans="1:11" ht="12.75">
      <c r="A5" s="178"/>
      <c r="B5" s="179">
        <f>'M AC'!B5</f>
        <v>2006</v>
      </c>
      <c r="C5" s="180">
        <f>'M AC'!C5</f>
        <v>2007</v>
      </c>
      <c r="D5" s="180">
        <f>'M AC'!D5</f>
        <v>2007</v>
      </c>
      <c r="E5" s="181">
        <f>'M AC'!E5</f>
        <v>2008</v>
      </c>
      <c r="F5" s="1539" t="str">
        <f>'M AC'!F5</f>
        <v>2006/07</v>
      </c>
      <c r="G5" s="1535">
        <f>'M AC'!G5</f>
        <v>0</v>
      </c>
      <c r="H5" s="1538">
        <f>'M AC'!H5</f>
        <v>0</v>
      </c>
      <c r="I5" s="1540" t="str">
        <f>'M AC'!I5</f>
        <v>2007/08</v>
      </c>
      <c r="J5" s="1535">
        <f>'M AC'!J5</f>
        <v>0</v>
      </c>
      <c r="K5" s="1536">
        <f>'M AC'!K5</f>
        <v>0</v>
      </c>
    </row>
    <row r="6" spans="1:11" ht="13.5" thickBot="1">
      <c r="A6" s="182"/>
      <c r="B6" s="183" t="s">
        <v>4</v>
      </c>
      <c r="C6" s="184" t="str">
        <f>MS!C6</f>
        <v>Jan</v>
      </c>
      <c r="D6" s="184" t="s">
        <v>6</v>
      </c>
      <c r="E6" s="185" t="str">
        <f>MS!E6</f>
        <v>Jan (e)</v>
      </c>
      <c r="F6" s="184" t="s">
        <v>7</v>
      </c>
      <c r="G6" s="184" t="s">
        <v>1</v>
      </c>
      <c r="H6" s="186" t="s">
        <v>105</v>
      </c>
      <c r="I6" s="184" t="s">
        <v>7</v>
      </c>
      <c r="J6" s="184" t="s">
        <v>1</v>
      </c>
      <c r="K6" s="185" t="s">
        <v>105</v>
      </c>
    </row>
    <row r="7" spans="1:11" ht="15" customHeight="1">
      <c r="A7" s="49" t="s">
        <v>69</v>
      </c>
      <c r="B7" s="49">
        <v>289975.904</v>
      </c>
      <c r="C7" s="41">
        <v>310032.65400000004</v>
      </c>
      <c r="D7" s="41">
        <v>334453.303</v>
      </c>
      <c r="E7" s="42">
        <v>372411.11400000006</v>
      </c>
      <c r="F7" s="41">
        <v>20056.75000000006</v>
      </c>
      <c r="G7" s="41"/>
      <c r="H7" s="4">
        <v>6.916695395490537</v>
      </c>
      <c r="I7" s="41">
        <v>37957.811000000045</v>
      </c>
      <c r="J7" s="41"/>
      <c r="K7" s="42">
        <v>11.349210983872402</v>
      </c>
    </row>
    <row r="8" spans="1:11" ht="15" customHeight="1">
      <c r="A8" s="49" t="s">
        <v>70</v>
      </c>
      <c r="B8" s="49">
        <v>35716.144</v>
      </c>
      <c r="C8" s="41">
        <v>39412.854</v>
      </c>
      <c r="D8" s="41">
        <v>42692.234000000004</v>
      </c>
      <c r="E8" s="42">
        <v>48838.08</v>
      </c>
      <c r="F8" s="41">
        <v>3696.71</v>
      </c>
      <c r="G8" s="41"/>
      <c r="H8" s="4">
        <v>10.350249455820313</v>
      </c>
      <c r="I8" s="41">
        <v>6145.845999999998</v>
      </c>
      <c r="J8" s="41"/>
      <c r="K8" s="42">
        <v>14.395700164109465</v>
      </c>
    </row>
    <row r="9" spans="1:11" ht="15" customHeight="1">
      <c r="A9" s="49" t="s">
        <v>71</v>
      </c>
      <c r="B9" s="49">
        <v>31124.444</v>
      </c>
      <c r="C9" s="41">
        <v>34463.579</v>
      </c>
      <c r="D9" s="41">
        <v>37575.847</v>
      </c>
      <c r="E9" s="42">
        <v>41987.218</v>
      </c>
      <c r="F9" s="41">
        <v>3339.1349999999984</v>
      </c>
      <c r="G9" s="41"/>
      <c r="H9" s="4">
        <v>10.72833622345189</v>
      </c>
      <c r="I9" s="41">
        <v>4411.370999999999</v>
      </c>
      <c r="J9" s="41"/>
      <c r="K9" s="42">
        <v>11.739911012518226</v>
      </c>
    </row>
    <row r="10" spans="1:11" ht="15" customHeight="1">
      <c r="A10" s="49" t="s">
        <v>72</v>
      </c>
      <c r="B10" s="49">
        <v>4591.7</v>
      </c>
      <c r="C10" s="41">
        <v>4949.275</v>
      </c>
      <c r="D10" s="41">
        <v>5116.387</v>
      </c>
      <c r="E10" s="42">
        <v>6850.862</v>
      </c>
      <c r="F10" s="41">
        <v>357.575</v>
      </c>
      <c r="G10" s="41"/>
      <c r="H10" s="4">
        <v>7.787420780974363</v>
      </c>
      <c r="I10" s="41">
        <v>1734.475</v>
      </c>
      <c r="J10" s="41"/>
      <c r="K10" s="42">
        <v>33.90038712865154</v>
      </c>
    </row>
    <row r="11" spans="1:11" ht="15" customHeight="1">
      <c r="A11" s="49" t="s">
        <v>73</v>
      </c>
      <c r="B11" s="49">
        <v>151710.74</v>
      </c>
      <c r="C11" s="41">
        <v>161577.307</v>
      </c>
      <c r="D11" s="41">
        <v>174633.856</v>
      </c>
      <c r="E11" s="42">
        <v>192531.729</v>
      </c>
      <c r="F11" s="41">
        <v>9866.56700000001</v>
      </c>
      <c r="G11" s="41"/>
      <c r="H11" s="4">
        <v>6.503538905683283</v>
      </c>
      <c r="I11" s="41">
        <v>17897.872999999992</v>
      </c>
      <c r="J11" s="41"/>
      <c r="K11" s="42">
        <v>10.248799064483803</v>
      </c>
    </row>
    <row r="12" spans="1:11" ht="15" customHeight="1">
      <c r="A12" s="49" t="s">
        <v>71</v>
      </c>
      <c r="B12" s="49">
        <v>145776.78</v>
      </c>
      <c r="C12" s="41">
        <v>155938.635</v>
      </c>
      <c r="D12" s="41">
        <v>168320.359</v>
      </c>
      <c r="E12" s="42">
        <v>185980.239</v>
      </c>
      <c r="F12" s="41">
        <v>10161.85500000001</v>
      </c>
      <c r="G12" s="41"/>
      <c r="H12" s="4">
        <v>6.970832391825373</v>
      </c>
      <c r="I12" s="41">
        <v>17659.88</v>
      </c>
      <c r="J12" s="41"/>
      <c r="K12" s="42">
        <v>10.491826481905262</v>
      </c>
    </row>
    <row r="13" spans="1:11" ht="15" customHeight="1">
      <c r="A13" s="49" t="s">
        <v>72</v>
      </c>
      <c r="B13" s="49">
        <v>5933.96</v>
      </c>
      <c r="C13" s="41">
        <v>5638.672</v>
      </c>
      <c r="D13" s="41">
        <v>6313.497</v>
      </c>
      <c r="E13" s="42">
        <v>6551.49</v>
      </c>
      <c r="F13" s="41">
        <v>-295.28800000000047</v>
      </c>
      <c r="G13" s="41"/>
      <c r="H13" s="4">
        <v>-4.976238464701488</v>
      </c>
      <c r="I13" s="41">
        <v>237.99299999999948</v>
      </c>
      <c r="J13" s="41"/>
      <c r="K13" s="42">
        <v>3.769590767208719</v>
      </c>
    </row>
    <row r="14" spans="1:11" ht="15" customHeight="1">
      <c r="A14" s="49" t="s">
        <v>74</v>
      </c>
      <c r="B14" s="49">
        <v>100068.162</v>
      </c>
      <c r="C14" s="41">
        <v>106579.805</v>
      </c>
      <c r="D14" s="41">
        <v>114032.465</v>
      </c>
      <c r="E14" s="42">
        <v>127971.28</v>
      </c>
      <c r="F14" s="41">
        <v>6511.642999999996</v>
      </c>
      <c r="G14" s="41"/>
      <c r="H14" s="4">
        <v>6.507207557184868</v>
      </c>
      <c r="I14" s="41">
        <v>13938.815000000002</v>
      </c>
      <c r="J14" s="41"/>
      <c r="K14" s="42">
        <v>12.223549670701237</v>
      </c>
    </row>
    <row r="15" spans="1:11" ht="15" customHeight="1">
      <c r="A15" s="49" t="s">
        <v>71</v>
      </c>
      <c r="B15" s="49">
        <v>85505.684</v>
      </c>
      <c r="C15" s="41">
        <v>91150.08</v>
      </c>
      <c r="D15" s="41">
        <v>97215.125</v>
      </c>
      <c r="E15" s="42">
        <v>112488.838</v>
      </c>
      <c r="F15" s="41">
        <v>5644.396000000008</v>
      </c>
      <c r="G15" s="41"/>
      <c r="H15" s="4">
        <v>6.601193904255544</v>
      </c>
      <c r="I15" s="41">
        <v>15273.713000000003</v>
      </c>
      <c r="J15" s="41"/>
      <c r="K15" s="42">
        <v>15.711251721375664</v>
      </c>
    </row>
    <row r="16" spans="1:11" ht="15" customHeight="1">
      <c r="A16" s="49" t="s">
        <v>72</v>
      </c>
      <c r="B16" s="49">
        <v>14562.478</v>
      </c>
      <c r="C16" s="41">
        <v>15429.724999999999</v>
      </c>
      <c r="D16" s="41">
        <v>16817.34</v>
      </c>
      <c r="E16" s="42">
        <v>15482.442</v>
      </c>
      <c r="F16" s="41">
        <v>867.2469999999994</v>
      </c>
      <c r="G16" s="41"/>
      <c r="H16" s="4">
        <v>5.955353202937023</v>
      </c>
      <c r="I16" s="41">
        <v>-1334.898000000001</v>
      </c>
      <c r="J16" s="41"/>
      <c r="K16" s="42">
        <v>-7.937628661845459</v>
      </c>
    </row>
    <row r="17" spans="1:11" ht="15" customHeight="1">
      <c r="A17" s="49" t="s">
        <v>75</v>
      </c>
      <c r="B17" s="49">
        <v>2480.858</v>
      </c>
      <c r="C17" s="41">
        <v>2462.688</v>
      </c>
      <c r="D17" s="41">
        <v>3094.748</v>
      </c>
      <c r="E17" s="42">
        <v>3070.025</v>
      </c>
      <c r="F17" s="41">
        <v>-18.170000000000073</v>
      </c>
      <c r="G17" s="41"/>
      <c r="H17" s="4">
        <v>-0.7324079008149629</v>
      </c>
      <c r="I17" s="41">
        <v>-24.722999999999956</v>
      </c>
      <c r="J17" s="41"/>
      <c r="K17" s="42">
        <v>-0.7988695687015536</v>
      </c>
    </row>
    <row r="18" spans="1:11" ht="15" customHeight="1">
      <c r="A18" s="51" t="s">
        <v>76</v>
      </c>
      <c r="B18" s="51">
        <v>329.165</v>
      </c>
      <c r="C18" s="6">
        <v>1494.9</v>
      </c>
      <c r="D18" s="6">
        <v>1870.81</v>
      </c>
      <c r="E18" s="44">
        <v>3940</v>
      </c>
      <c r="F18" s="6">
        <v>1165.735</v>
      </c>
      <c r="G18" s="6"/>
      <c r="H18" s="7">
        <v>354.14913493232876</v>
      </c>
      <c r="I18" s="6">
        <v>2069.19</v>
      </c>
      <c r="J18" s="6"/>
      <c r="K18" s="44">
        <v>110.60396298929341</v>
      </c>
    </row>
    <row r="19" spans="1:11" ht="15" customHeight="1">
      <c r="A19" s="51" t="s">
        <v>77</v>
      </c>
      <c r="B19" s="51">
        <v>7.705</v>
      </c>
      <c r="C19" s="6">
        <v>123.934</v>
      </c>
      <c r="D19" s="6">
        <v>1628.465</v>
      </c>
      <c r="E19" s="44">
        <v>1128.456</v>
      </c>
      <c r="F19" s="6">
        <v>116.229</v>
      </c>
      <c r="G19" s="6"/>
      <c r="H19" s="157">
        <v>1508.4879948085659</v>
      </c>
      <c r="I19" s="6">
        <v>-500.009</v>
      </c>
      <c r="J19" s="6"/>
      <c r="K19" s="44">
        <v>-30.704313571369358</v>
      </c>
    </row>
    <row r="20" spans="1:11" ht="15" customHeight="1">
      <c r="A20" s="457" t="s">
        <v>78</v>
      </c>
      <c r="B20" s="457">
        <v>105652.30300000001</v>
      </c>
      <c r="C20" s="100">
        <v>96398.79699999999</v>
      </c>
      <c r="D20" s="100">
        <v>101782.862</v>
      </c>
      <c r="E20" s="139">
        <v>123755.227</v>
      </c>
      <c r="F20" s="100">
        <v>-9253.506000000023</v>
      </c>
      <c r="G20" s="100"/>
      <c r="H20" s="3">
        <v>-8.758451767965742</v>
      </c>
      <c r="I20" s="100">
        <v>21972.365000000005</v>
      </c>
      <c r="J20" s="100"/>
      <c r="K20" s="139">
        <v>21.587489846768122</v>
      </c>
    </row>
    <row r="21" spans="1:11" ht="15" customHeight="1">
      <c r="A21" s="49" t="s">
        <v>79</v>
      </c>
      <c r="B21" s="49">
        <v>17049.747</v>
      </c>
      <c r="C21" s="41">
        <v>17537.657</v>
      </c>
      <c r="D21" s="41">
        <v>20017.093</v>
      </c>
      <c r="E21" s="42">
        <v>25380.872</v>
      </c>
      <c r="F21" s="41">
        <v>487.91</v>
      </c>
      <c r="G21" s="41"/>
      <c r="H21" s="4">
        <v>2.8616846924473416</v>
      </c>
      <c r="I21" s="41">
        <v>5363.778999999999</v>
      </c>
      <c r="J21" s="41"/>
      <c r="K21" s="42">
        <v>26.79599380389549</v>
      </c>
    </row>
    <row r="22" spans="1:11" ht="15" customHeight="1">
      <c r="A22" s="49" t="s">
        <v>80</v>
      </c>
      <c r="B22" s="49">
        <v>9746.221</v>
      </c>
      <c r="C22" s="41">
        <v>5313.713</v>
      </c>
      <c r="D22" s="41">
        <v>4330.657</v>
      </c>
      <c r="E22" s="42">
        <v>8138.4</v>
      </c>
      <c r="F22" s="41">
        <v>-4432.508</v>
      </c>
      <c r="G22" s="41"/>
      <c r="H22" s="4">
        <v>-45.47924780281506</v>
      </c>
      <c r="I22" s="41">
        <v>3807.7429999999995</v>
      </c>
      <c r="J22" s="41"/>
      <c r="K22" s="42">
        <v>87.9252963233985</v>
      </c>
    </row>
    <row r="23" spans="1:11" ht="15" customHeight="1">
      <c r="A23" s="49" t="s">
        <v>81</v>
      </c>
      <c r="B23" s="49">
        <v>78856.335</v>
      </c>
      <c r="C23" s="41">
        <v>73547.427</v>
      </c>
      <c r="D23" s="41">
        <v>77435.112</v>
      </c>
      <c r="E23" s="42">
        <v>90235.955</v>
      </c>
      <c r="F23" s="41">
        <v>-5308.90800000001</v>
      </c>
      <c r="G23" s="41"/>
      <c r="H23" s="4">
        <v>-6.732379839869568</v>
      </c>
      <c r="I23" s="41">
        <v>12800.843000000008</v>
      </c>
      <c r="J23" s="41"/>
      <c r="K23" s="42">
        <v>16.531057642171433</v>
      </c>
    </row>
    <row r="24" spans="1:11" ht="15" customHeight="1">
      <c r="A24" s="51" t="s">
        <v>559</v>
      </c>
      <c r="B24" s="51">
        <v>395965.077</v>
      </c>
      <c r="C24" s="6">
        <v>408050.28500000003</v>
      </c>
      <c r="D24" s="6">
        <v>439735.44</v>
      </c>
      <c r="E24" s="44">
        <v>501234.7970000001</v>
      </c>
      <c r="F24" s="6">
        <v>12085.208000000042</v>
      </c>
      <c r="G24" s="6"/>
      <c r="H24" s="7">
        <v>3.052089363931467</v>
      </c>
      <c r="I24" s="6">
        <v>61499.35700000002</v>
      </c>
      <c r="J24" s="6"/>
      <c r="K24" s="44">
        <v>13.985535712109082</v>
      </c>
    </row>
    <row r="25" spans="1:11" ht="15" customHeight="1">
      <c r="A25" s="457" t="s">
        <v>82</v>
      </c>
      <c r="B25" s="457">
        <v>61817.3</v>
      </c>
      <c r="C25" s="100">
        <v>58769.232784</v>
      </c>
      <c r="D25" s="100">
        <v>65200.920599</v>
      </c>
      <c r="E25" s="139">
        <v>65432.559</v>
      </c>
      <c r="F25" s="100">
        <v>-3048.067216000003</v>
      </c>
      <c r="G25" s="100"/>
      <c r="H25" s="3">
        <v>-4.930767303004179</v>
      </c>
      <c r="I25" s="100">
        <v>231.6384010000038</v>
      </c>
      <c r="J25" s="100"/>
      <c r="K25" s="139">
        <v>0.35526860490917134</v>
      </c>
    </row>
    <row r="26" spans="1:11" ht="15" customHeight="1">
      <c r="A26" s="49" t="s">
        <v>83</v>
      </c>
      <c r="B26" s="49">
        <v>6054.434</v>
      </c>
      <c r="C26" s="41">
        <v>5504.416</v>
      </c>
      <c r="D26" s="41">
        <v>7359.764</v>
      </c>
      <c r="E26" s="42">
        <v>8055.2</v>
      </c>
      <c r="F26" s="41">
        <v>-550.018</v>
      </c>
      <c r="G26" s="41"/>
      <c r="H26" s="4">
        <v>-9.084548613462465</v>
      </c>
      <c r="I26" s="41">
        <v>695.4359999999997</v>
      </c>
      <c r="J26" s="41"/>
      <c r="K26" s="42">
        <v>9.449161685075767</v>
      </c>
    </row>
    <row r="27" spans="1:11" ht="15" customHeight="1">
      <c r="A27" s="49" t="s">
        <v>84</v>
      </c>
      <c r="B27" s="49">
        <v>22907.3</v>
      </c>
      <c r="C27" s="41">
        <v>21624.284784</v>
      </c>
      <c r="D27" s="41">
        <v>22868.335599</v>
      </c>
      <c r="E27" s="42">
        <v>19631.379</v>
      </c>
      <c r="F27" s="41">
        <v>-1283.0152159999998</v>
      </c>
      <c r="G27" s="41"/>
      <c r="H27" s="4">
        <v>-5.600901092664783</v>
      </c>
      <c r="I27" s="41">
        <v>-3236.9565989999974</v>
      </c>
      <c r="J27" s="41"/>
      <c r="K27" s="42">
        <v>-14.154753786023436</v>
      </c>
    </row>
    <row r="28" spans="1:11" ht="15" customHeight="1">
      <c r="A28" s="49" t="s">
        <v>85</v>
      </c>
      <c r="B28" s="49">
        <v>399.203</v>
      </c>
      <c r="C28" s="41">
        <v>469.274</v>
      </c>
      <c r="D28" s="41">
        <v>454.036</v>
      </c>
      <c r="E28" s="42">
        <v>529.8</v>
      </c>
      <c r="F28" s="41">
        <v>70.07100000000003</v>
      </c>
      <c r="G28" s="41"/>
      <c r="H28" s="4">
        <v>17.552723802175844</v>
      </c>
      <c r="I28" s="41">
        <v>75.76399999999995</v>
      </c>
      <c r="J28" s="41"/>
      <c r="K28" s="42">
        <v>16.68678254587741</v>
      </c>
    </row>
    <row r="29" spans="1:11" ht="15" customHeight="1">
      <c r="A29" s="49" t="s">
        <v>86</v>
      </c>
      <c r="B29" s="49">
        <v>31401.868</v>
      </c>
      <c r="C29" s="41">
        <v>30061.176</v>
      </c>
      <c r="D29" s="41">
        <v>33932.965</v>
      </c>
      <c r="E29" s="42">
        <v>34604.5</v>
      </c>
      <c r="F29" s="41">
        <v>-1340.691999999999</v>
      </c>
      <c r="G29" s="41"/>
      <c r="H29" s="4">
        <v>-4.26946575280171</v>
      </c>
      <c r="I29" s="41">
        <v>671.5350000000035</v>
      </c>
      <c r="J29" s="41"/>
      <c r="K29" s="42">
        <v>1.9790047819281442</v>
      </c>
    </row>
    <row r="30" spans="1:11" ht="15" customHeight="1">
      <c r="A30" s="49" t="s">
        <v>87</v>
      </c>
      <c r="B30" s="49">
        <v>1054.495</v>
      </c>
      <c r="C30" s="41">
        <v>1110.082</v>
      </c>
      <c r="D30" s="41">
        <v>585.82</v>
      </c>
      <c r="E30" s="42">
        <v>2611.68</v>
      </c>
      <c r="F30" s="41">
        <v>55.58700000000022</v>
      </c>
      <c r="G30" s="41"/>
      <c r="H30" s="4">
        <v>5.271433245297533</v>
      </c>
      <c r="I30" s="41">
        <v>2025.86</v>
      </c>
      <c r="J30" s="41"/>
      <c r="K30" s="42">
        <v>345.81612099279636</v>
      </c>
    </row>
    <row r="31" spans="1:11" ht="15" customHeight="1">
      <c r="A31" s="466" t="s">
        <v>88</v>
      </c>
      <c r="B31" s="466">
        <v>307583.929</v>
      </c>
      <c r="C31" s="467">
        <v>312832.876</v>
      </c>
      <c r="D31" s="467">
        <v>340354.93389999995</v>
      </c>
      <c r="E31" s="468">
        <v>383306.793</v>
      </c>
      <c r="F31" s="467">
        <v>5248.946999999986</v>
      </c>
      <c r="G31" s="467"/>
      <c r="H31" s="140">
        <v>1.7065088598955982</v>
      </c>
      <c r="I31" s="467">
        <v>42951.85910000006</v>
      </c>
      <c r="J31" s="467"/>
      <c r="K31" s="468">
        <v>12.61972571040201</v>
      </c>
    </row>
    <row r="32" spans="1:11" ht="15" customHeight="1">
      <c r="A32" s="812" t="s">
        <v>588</v>
      </c>
      <c r="B32" s="808">
        <v>307583.929</v>
      </c>
      <c r="C32" s="809">
        <v>328856.676</v>
      </c>
      <c r="D32" s="809">
        <v>340354.93389999995</v>
      </c>
      <c r="E32" s="810">
        <v>383306.793</v>
      </c>
      <c r="F32" s="809">
        <v>21272.746999999974</v>
      </c>
      <c r="G32" s="809"/>
      <c r="H32" s="811">
        <v>6.916078830633565</v>
      </c>
      <c r="I32" s="809">
        <v>42951.85910000006</v>
      </c>
      <c r="J32" s="809"/>
      <c r="K32" s="810">
        <v>12.61972571040201</v>
      </c>
    </row>
    <row r="33" spans="1:11" ht="15" customHeight="1">
      <c r="A33" s="49" t="s">
        <v>89</v>
      </c>
      <c r="B33" s="49">
        <v>58861.9</v>
      </c>
      <c r="C33" s="41">
        <v>57061.9</v>
      </c>
      <c r="D33" s="41">
        <v>65850</v>
      </c>
      <c r="E33" s="42">
        <v>63432</v>
      </c>
      <c r="F33" s="41">
        <v>-1800</v>
      </c>
      <c r="G33" s="41"/>
      <c r="H33" s="4">
        <v>-3.0580052631668364</v>
      </c>
      <c r="I33" s="41">
        <v>-2418</v>
      </c>
      <c r="J33" s="41"/>
      <c r="K33" s="42">
        <v>-3.671981776765376</v>
      </c>
    </row>
    <row r="34" spans="1:11" ht="15" customHeight="1">
      <c r="A34" s="49" t="s">
        <v>90</v>
      </c>
      <c r="B34" s="49">
        <v>4552.376</v>
      </c>
      <c r="C34" s="41">
        <v>4995.455</v>
      </c>
      <c r="D34" s="41">
        <v>5106.3669</v>
      </c>
      <c r="E34" s="42">
        <v>5346.14</v>
      </c>
      <c r="F34" s="41">
        <v>443.0789999999997</v>
      </c>
      <c r="G34" s="41"/>
      <c r="H34" s="4">
        <v>9.732917491876764</v>
      </c>
      <c r="I34" s="41">
        <v>239.77310000000034</v>
      </c>
      <c r="J34" s="41"/>
      <c r="K34" s="42">
        <v>4.695571326846889</v>
      </c>
    </row>
    <row r="35" spans="1:11" ht="15" customHeight="1">
      <c r="A35" s="49" t="s">
        <v>91</v>
      </c>
      <c r="B35" s="49">
        <v>2543.4759999999997</v>
      </c>
      <c r="C35" s="41">
        <v>3287.605</v>
      </c>
      <c r="D35" s="41">
        <v>2925.303</v>
      </c>
      <c r="E35" s="42">
        <v>5506.1939999999995</v>
      </c>
      <c r="F35" s="41">
        <v>744.1290000000004</v>
      </c>
      <c r="G35" s="41"/>
      <c r="H35" s="4">
        <v>29.256379851824843</v>
      </c>
      <c r="I35" s="41">
        <v>2580.8909999999996</v>
      </c>
      <c r="J35" s="41"/>
      <c r="K35" s="42">
        <v>88.22645038821618</v>
      </c>
    </row>
    <row r="36" spans="1:11" ht="15" customHeight="1">
      <c r="A36" s="49" t="s">
        <v>581</v>
      </c>
      <c r="B36" s="49">
        <v>829.108</v>
      </c>
      <c r="C36" s="41">
        <v>941.225</v>
      </c>
      <c r="D36" s="41">
        <v>1055.057</v>
      </c>
      <c r="E36" s="42">
        <v>1246.294</v>
      </c>
      <c r="F36" s="41">
        <v>112.11700000000008</v>
      </c>
      <c r="G36" s="41"/>
      <c r="H36" s="4"/>
      <c r="I36" s="41">
        <v>191.23700000000008</v>
      </c>
      <c r="J36" s="41"/>
      <c r="K36" s="42">
        <v>18.125750551865927</v>
      </c>
    </row>
    <row r="37" spans="1:11" ht="15" customHeight="1">
      <c r="A37" s="49" t="s">
        <v>582</v>
      </c>
      <c r="B37" s="49">
        <v>1714.368</v>
      </c>
      <c r="C37" s="41">
        <v>2346.38</v>
      </c>
      <c r="D37" s="41">
        <v>1870.246</v>
      </c>
      <c r="E37" s="42">
        <v>4259.9</v>
      </c>
      <c r="F37" s="41">
        <v>632.0120000000002</v>
      </c>
      <c r="G37" s="41"/>
      <c r="H37" s="4"/>
      <c r="I37" s="41">
        <v>2389.6539999999995</v>
      </c>
      <c r="J37" s="41"/>
      <c r="K37" s="42">
        <v>127.77217542505102</v>
      </c>
    </row>
    <row r="38" spans="1:11" ht="15" customHeight="1">
      <c r="A38" s="49" t="s">
        <v>583</v>
      </c>
      <c r="B38" s="49">
        <v>240361.855</v>
      </c>
      <c r="C38" s="41">
        <v>246212.279</v>
      </c>
      <c r="D38" s="41">
        <v>265360.616</v>
      </c>
      <c r="E38" s="42">
        <v>307923.1</v>
      </c>
      <c r="F38" s="41">
        <v>5850.423999999999</v>
      </c>
      <c r="G38" s="41"/>
      <c r="H38" s="4">
        <v>2.4340068435567694</v>
      </c>
      <c r="I38" s="41">
        <v>42562.484</v>
      </c>
      <c r="J38" s="41"/>
      <c r="K38" s="42">
        <v>16.039487939687326</v>
      </c>
    </row>
    <row r="39" spans="1:11" ht="15" customHeight="1">
      <c r="A39" s="812" t="s">
        <v>589</v>
      </c>
      <c r="B39" s="49">
        <v>240361.855</v>
      </c>
      <c r="C39" s="41">
        <v>262236.079</v>
      </c>
      <c r="D39" s="41">
        <v>265360.616</v>
      </c>
      <c r="E39" s="42">
        <v>307923.1</v>
      </c>
      <c r="F39" s="41">
        <v>21874.224000000017</v>
      </c>
      <c r="G39" s="41"/>
      <c r="H39" s="4">
        <v>9.100538852140252</v>
      </c>
      <c r="I39" s="41">
        <v>42562.484</v>
      </c>
      <c r="J39" s="41"/>
      <c r="K39" s="42">
        <v>16.039487939687326</v>
      </c>
    </row>
    <row r="40" spans="1:11" ht="15" customHeight="1">
      <c r="A40" s="49" t="s">
        <v>92</v>
      </c>
      <c r="B40" s="49">
        <v>198215.244</v>
      </c>
      <c r="C40" s="41">
        <v>212532.484</v>
      </c>
      <c r="D40" s="41">
        <v>231949.096</v>
      </c>
      <c r="E40" s="42">
        <v>272674.333</v>
      </c>
      <c r="F40" s="41">
        <v>14317.24</v>
      </c>
      <c r="G40" s="41"/>
      <c r="H40" s="4">
        <v>7.223077151422315</v>
      </c>
      <c r="I40" s="41">
        <v>40725.236999999994</v>
      </c>
      <c r="J40" s="41"/>
      <c r="K40" s="42">
        <v>17.55783389645114</v>
      </c>
    </row>
    <row r="41" spans="1:11" ht="15" customHeight="1">
      <c r="A41" s="49" t="s">
        <v>952</v>
      </c>
      <c r="B41" s="49">
        <v>198215.244</v>
      </c>
      <c r="C41" s="41">
        <v>217409.38400000002</v>
      </c>
      <c r="D41" s="41">
        <v>231949.096</v>
      </c>
      <c r="E41" s="42">
        <v>272674.333</v>
      </c>
      <c r="F41" s="41">
        <v>19194.14</v>
      </c>
      <c r="G41" s="41"/>
      <c r="H41" s="4">
        <v>9.683483274374202</v>
      </c>
      <c r="I41" s="41">
        <v>40725.236999999994</v>
      </c>
      <c r="J41" s="41"/>
      <c r="K41" s="42">
        <v>17.55783389645114</v>
      </c>
    </row>
    <row r="42" spans="1:11" ht="15" customHeight="1">
      <c r="A42" s="49" t="s">
        <v>93</v>
      </c>
      <c r="B42" s="49">
        <v>42146.611</v>
      </c>
      <c r="C42" s="41">
        <v>33679.795</v>
      </c>
      <c r="D42" s="41">
        <v>33411.52</v>
      </c>
      <c r="E42" s="42">
        <v>35248.767</v>
      </c>
      <c r="F42" s="41">
        <v>-8466.815999999999</v>
      </c>
      <c r="G42" s="41"/>
      <c r="H42" s="4">
        <v>-20.08896041487179</v>
      </c>
      <c r="I42" s="41">
        <v>1837.247000000003</v>
      </c>
      <c r="J42" s="41"/>
      <c r="K42" s="42">
        <v>5.498842914060789</v>
      </c>
    </row>
    <row r="43" spans="1:11" ht="15" customHeight="1">
      <c r="A43" s="49" t="s">
        <v>953</v>
      </c>
      <c r="B43" s="49">
        <v>42146.611</v>
      </c>
      <c r="C43" s="41">
        <v>44826.69499999999</v>
      </c>
      <c r="D43" s="41">
        <v>33411.52</v>
      </c>
      <c r="E43" s="42">
        <v>35248.767</v>
      </c>
      <c r="F43" s="41">
        <v>2680.0839999999953</v>
      </c>
      <c r="G43" s="41"/>
      <c r="H43" s="4">
        <v>6.358954934715855</v>
      </c>
      <c r="I43" s="41">
        <v>1837.247000000003</v>
      </c>
      <c r="J43" s="41"/>
      <c r="K43" s="42">
        <v>5.498842914060789</v>
      </c>
    </row>
    <row r="44" spans="1:11" ht="15" customHeight="1">
      <c r="A44" s="49" t="s">
        <v>94</v>
      </c>
      <c r="B44" s="49">
        <v>1264.322</v>
      </c>
      <c r="C44" s="41">
        <v>1275.637</v>
      </c>
      <c r="D44" s="41">
        <v>1112.648</v>
      </c>
      <c r="E44" s="42">
        <v>1099.359</v>
      </c>
      <c r="F44" s="41">
        <v>11.315000000000055</v>
      </c>
      <c r="G44" s="41"/>
      <c r="H44" s="4">
        <v>0.8949460659547217</v>
      </c>
      <c r="I44" s="41">
        <v>-13.288999999999987</v>
      </c>
      <c r="J44" s="41"/>
      <c r="K44" s="42">
        <v>-1.1943579640641055</v>
      </c>
    </row>
    <row r="45" spans="1:11" ht="15" customHeight="1" thickBot="1">
      <c r="A45" s="52" t="s">
        <v>607</v>
      </c>
      <c r="B45" s="52">
        <v>26563.8</v>
      </c>
      <c r="C45" s="45">
        <v>36448.1</v>
      </c>
      <c r="D45" s="45">
        <v>34179.7</v>
      </c>
      <c r="E45" s="47">
        <v>52495.3</v>
      </c>
      <c r="F45" s="45">
        <v>9884.3</v>
      </c>
      <c r="G45" s="45"/>
      <c r="H45" s="46">
        <v>37.20966126834263</v>
      </c>
      <c r="I45" s="45">
        <v>18315.6</v>
      </c>
      <c r="J45" s="45"/>
      <c r="K45" s="47">
        <v>53.5861929741923</v>
      </c>
    </row>
    <row r="46" spans="1:11" ht="15" customHeight="1">
      <c r="A46" s="458"/>
      <c r="B46" s="458"/>
      <c r="C46" s="460"/>
      <c r="D46" s="460"/>
      <c r="E46" s="461"/>
      <c r="F46" s="458"/>
      <c r="G46" s="460"/>
      <c r="H46" s="459"/>
      <c r="I46" s="462"/>
      <c r="J46" s="460"/>
      <c r="K46" s="461"/>
    </row>
    <row r="47" spans="1:11" ht="15" customHeight="1">
      <c r="A47" s="49" t="s">
        <v>95</v>
      </c>
      <c r="B47" s="49">
        <v>85.77334377410891</v>
      </c>
      <c r="C47" s="41">
        <v>82.49807647680878</v>
      </c>
      <c r="D47" s="41">
        <v>82.07571324239544</v>
      </c>
      <c r="E47" s="42">
        <v>85.89292343192527</v>
      </c>
      <c r="F47" s="49"/>
      <c r="G47" s="41"/>
      <c r="H47" s="4"/>
      <c r="I47" s="463"/>
      <c r="J47" s="41"/>
      <c r="K47" s="42"/>
    </row>
    <row r="48" spans="1:11" ht="15" customHeight="1">
      <c r="A48" s="49" t="s">
        <v>96</v>
      </c>
      <c r="B48" s="49">
        <v>41.61697518149647</v>
      </c>
      <c r="C48" s="41">
        <v>37.36094610988944</v>
      </c>
      <c r="D48" s="41">
        <v>39.183622772892754</v>
      </c>
      <c r="E48" s="42">
        <v>34.60276940070053</v>
      </c>
      <c r="F48" s="49"/>
      <c r="G48" s="41"/>
      <c r="H48" s="4"/>
      <c r="I48" s="463"/>
      <c r="J48" s="41"/>
      <c r="K48" s="42"/>
    </row>
    <row r="49" spans="1:11" ht="15" customHeight="1">
      <c r="A49" s="49" t="s">
        <v>65</v>
      </c>
      <c r="B49" s="49">
        <v>7969.55</v>
      </c>
      <c r="C49" s="41">
        <v>5664.481000000001</v>
      </c>
      <c r="D49" s="41">
        <v>5623.96</v>
      </c>
      <c r="E49" s="42">
        <v>6220.4090000000015</v>
      </c>
      <c r="F49" s="49">
        <v>-2296.9589999999966</v>
      </c>
      <c r="G49" s="41" t="s">
        <v>945</v>
      </c>
      <c r="H49" s="4">
        <v>-28.8216900577824</v>
      </c>
      <c r="I49" s="463">
        <v>551.4690000000023</v>
      </c>
      <c r="J49" s="41" t="s">
        <v>946</v>
      </c>
      <c r="K49" s="42">
        <v>9.805706299475856</v>
      </c>
    </row>
    <row r="50" spans="1:11" ht="15" customHeight="1">
      <c r="A50" s="49" t="s">
        <v>66</v>
      </c>
      <c r="B50" s="49">
        <v>256918.168</v>
      </c>
      <c r="C50" s="41">
        <v>278350.4247839999</v>
      </c>
      <c r="D50" s="41">
        <v>300582.23349899997</v>
      </c>
      <c r="E50" s="42">
        <v>337305.76599999995</v>
      </c>
      <c r="F50" s="49">
        <v>21424.14678399991</v>
      </c>
      <c r="G50" s="41" t="s">
        <v>945</v>
      </c>
      <c r="H50" s="4">
        <v>8.338899094127088</v>
      </c>
      <c r="I50" s="463">
        <v>36768.51250099998</v>
      </c>
      <c r="J50" s="41" t="s">
        <v>946</v>
      </c>
      <c r="K50" s="42">
        <v>12.232430397827326</v>
      </c>
    </row>
    <row r="51" spans="1:11" ht="15" customHeight="1">
      <c r="A51" s="49" t="s">
        <v>67</v>
      </c>
      <c r="B51" s="49">
        <v>78034.00800000002</v>
      </c>
      <c r="C51" s="41">
        <v>58840.615</v>
      </c>
      <c r="D51" s="41">
        <v>67017.34199999999</v>
      </c>
      <c r="E51" s="42">
        <v>68648.247</v>
      </c>
      <c r="F51" s="49">
        <v>-19185.283000000018</v>
      </c>
      <c r="G51" s="41" t="s">
        <v>945</v>
      </c>
      <c r="H51" s="4">
        <v>-24.585797259061735</v>
      </c>
      <c r="I51" s="463">
        <v>1585.9250000000134</v>
      </c>
      <c r="J51" s="41" t="s">
        <v>946</v>
      </c>
      <c r="K51" s="42">
        <v>2.3664397194386098</v>
      </c>
    </row>
    <row r="52" spans="1:11" ht="15" customHeight="1">
      <c r="A52" s="49" t="s">
        <v>97</v>
      </c>
      <c r="B52" s="49">
        <v>264887.766</v>
      </c>
      <c r="C52" s="41">
        <v>284014.982</v>
      </c>
      <c r="D52" s="41">
        <v>306206.079</v>
      </c>
      <c r="E52" s="42">
        <v>343526.32</v>
      </c>
      <c r="F52" s="49">
        <v>19127.216000000015</v>
      </c>
      <c r="G52" s="41"/>
      <c r="H52" s="4">
        <v>7.220875576412998</v>
      </c>
      <c r="I52" s="463">
        <v>37320.24099999998</v>
      </c>
      <c r="J52" s="41"/>
      <c r="K52" s="42">
        <v>12.18794908379333</v>
      </c>
    </row>
    <row r="53" spans="1:11" ht="15" customHeight="1" thickBot="1">
      <c r="A53" s="52" t="s">
        <v>98</v>
      </c>
      <c r="B53" s="52">
        <v>25088.138</v>
      </c>
      <c r="C53" s="45">
        <v>26017.672</v>
      </c>
      <c r="D53" s="45">
        <v>28247.224000000002</v>
      </c>
      <c r="E53" s="47">
        <v>28884.793999999998</v>
      </c>
      <c r="F53" s="52">
        <v>929.5339999999997</v>
      </c>
      <c r="G53" s="45"/>
      <c r="H53" s="46">
        <v>3.7050736886093323</v>
      </c>
      <c r="I53" s="464">
        <v>637.5699999999961</v>
      </c>
      <c r="J53" s="45"/>
      <c r="K53" s="47">
        <v>2.257106751445721</v>
      </c>
    </row>
    <row r="54" spans="1:11" s="1507" customFormat="1" ht="15" customHeight="1">
      <c r="A54" s="1505" t="s">
        <v>954</v>
      </c>
      <c r="B54" s="981"/>
      <c r="C54" s="981"/>
      <c r="D54" s="981"/>
      <c r="E54" s="981"/>
      <c r="F54" s="981"/>
      <c r="G54" s="981"/>
      <c r="H54" s="981"/>
      <c r="I54" s="981"/>
      <c r="J54" s="981"/>
      <c r="K54" s="981"/>
    </row>
    <row r="55" spans="1:11" s="1507" customFormat="1" ht="15" customHeight="1">
      <c r="A55" s="980" t="s">
        <v>955</v>
      </c>
      <c r="B55" s="981"/>
      <c r="C55" s="981"/>
      <c r="D55" s="981"/>
      <c r="E55" s="981"/>
      <c r="F55" s="981"/>
      <c r="G55" s="981"/>
      <c r="H55" s="981"/>
      <c r="I55" s="981"/>
      <c r="J55" s="981"/>
      <c r="K55" s="981"/>
    </row>
    <row r="56" spans="1:12" ht="30" customHeight="1">
      <c r="A56" s="1531" t="str">
        <f>MS!A37</f>
        <v>*Adjusting credit write-off of Rs 2869.3 million (Rs 821.7 million principal and Rs 2047.6 million interest) as at mid Oct-2006 by Nepal Bank Ltd. and Rs 13.2 billion (Rs 4055.2 million principal and Rs 9099.3 million interest) by RBB as at mid Dec-2006</v>
      </c>
      <c r="B56" s="1531"/>
      <c r="C56" s="1531"/>
      <c r="D56" s="1531"/>
      <c r="E56" s="1531"/>
      <c r="F56" s="1531"/>
      <c r="G56" s="1531"/>
      <c r="H56" s="1531"/>
      <c r="I56" s="1531"/>
      <c r="J56" s="1531"/>
      <c r="K56" s="1531"/>
      <c r="L56" s="816"/>
    </row>
    <row r="57" ht="12.75">
      <c r="A57" t="str">
        <f>MS!A38</f>
        <v> p= provisional, e = estimates.</v>
      </c>
    </row>
    <row r="58" ht="12.75">
      <c r="A58" s="980"/>
    </row>
    <row r="59" ht="12.75">
      <c r="A59" s="980"/>
    </row>
  </sheetData>
  <sheetProtection/>
  <mergeCells count="5">
    <mergeCell ref="A56:K56"/>
    <mergeCell ref="A1:K1"/>
    <mergeCell ref="A2:K2"/>
    <mergeCell ref="I5:K5"/>
    <mergeCell ref="F5:H5"/>
  </mergeCells>
  <printOptions horizontalCentered="1"/>
  <pageMargins left="0.4" right="0.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3">
      <selection activeCell="A23" sqref="A23:I23"/>
    </sheetView>
  </sheetViews>
  <sheetFormatPr defaultColWidth="9.140625" defaultRowHeight="12.75"/>
  <cols>
    <col min="1" max="1" width="10.00390625" style="1168" customWidth="1"/>
    <col min="2" max="2" width="8.140625" style="1168" bestFit="1" customWidth="1"/>
    <col min="3" max="3" width="9.7109375" style="1168" customWidth="1"/>
    <col min="4" max="4" width="8.140625" style="1168" bestFit="1" customWidth="1"/>
    <col min="5" max="5" width="9.7109375" style="1168" customWidth="1"/>
    <col min="6" max="6" width="8.140625" style="1168" bestFit="1" customWidth="1"/>
    <col min="7" max="7" width="9.7109375" style="1168" customWidth="1"/>
    <col min="8" max="8" width="8.140625" style="1168" bestFit="1" customWidth="1"/>
    <col min="9" max="9" width="9.7109375" style="1168" customWidth="1"/>
    <col min="10" max="16384" width="9.140625" style="1168" customWidth="1"/>
  </cols>
  <sheetData>
    <row r="1" spans="1:10" ht="12.75">
      <c r="A1" s="1564" t="s">
        <v>386</v>
      </c>
      <c r="B1" s="1564"/>
      <c r="C1" s="1564"/>
      <c r="D1" s="1564"/>
      <c r="E1" s="1564"/>
      <c r="F1" s="1564"/>
      <c r="G1" s="1564"/>
      <c r="H1" s="1564"/>
      <c r="I1" s="1564"/>
      <c r="J1" s="150"/>
    </row>
    <row r="2" spans="1:10" ht="15.75">
      <c r="A2" s="1565" t="s">
        <v>998</v>
      </c>
      <c r="B2" s="1565"/>
      <c r="C2" s="1565"/>
      <c r="D2" s="1565"/>
      <c r="E2" s="1565"/>
      <c r="F2" s="1565"/>
      <c r="G2" s="1565"/>
      <c r="H2" s="1565"/>
      <c r="I2" s="1565"/>
      <c r="J2" s="1164"/>
    </row>
    <row r="3" spans="1:9" ht="13.5" thickBot="1">
      <c r="A3" s="18"/>
      <c r="B3" s="18"/>
      <c r="C3" s="18"/>
      <c r="D3" s="1169"/>
      <c r="E3" s="103"/>
      <c r="F3" s="1169"/>
      <c r="G3" s="103"/>
      <c r="H3" s="1169"/>
      <c r="I3" s="103" t="s">
        <v>374</v>
      </c>
    </row>
    <row r="4" spans="1:9" ht="12.75">
      <c r="A4" s="1568" t="s">
        <v>444</v>
      </c>
      <c r="B4" s="1570" t="s">
        <v>983</v>
      </c>
      <c r="C4" s="1571"/>
      <c r="D4" s="1566" t="s">
        <v>2</v>
      </c>
      <c r="E4" s="1571"/>
      <c r="F4" s="1570" t="s">
        <v>3</v>
      </c>
      <c r="G4" s="1571"/>
      <c r="H4" s="1566" t="s">
        <v>471</v>
      </c>
      <c r="I4" s="1567"/>
    </row>
    <row r="5" spans="1:9" ht="24">
      <c r="A5" s="1569"/>
      <c r="B5" s="1204" t="s">
        <v>7</v>
      </c>
      <c r="C5" s="1205" t="s">
        <v>984</v>
      </c>
      <c r="D5" s="1204" t="s">
        <v>7</v>
      </c>
      <c r="E5" s="1205" t="s">
        <v>984</v>
      </c>
      <c r="F5" s="1206" t="s">
        <v>7</v>
      </c>
      <c r="G5" s="1205" t="s">
        <v>984</v>
      </c>
      <c r="H5" s="1204" t="s">
        <v>7</v>
      </c>
      <c r="I5" s="1207" t="s">
        <v>984</v>
      </c>
    </row>
    <row r="6" spans="1:9" ht="15.75" customHeight="1">
      <c r="A6" s="1170" t="s">
        <v>985</v>
      </c>
      <c r="B6" s="1171">
        <v>0</v>
      </c>
      <c r="C6" s="1172"/>
      <c r="D6" s="1171">
        <v>1440</v>
      </c>
      <c r="E6" s="1172">
        <v>3.4685</v>
      </c>
      <c r="F6" s="1173">
        <v>1000</v>
      </c>
      <c r="G6" s="1172">
        <v>2.506</v>
      </c>
      <c r="H6" s="1174">
        <v>0</v>
      </c>
      <c r="I6" s="1175">
        <v>0</v>
      </c>
    </row>
    <row r="7" spans="1:9" ht="15.75" customHeight="1">
      <c r="A7" s="1170" t="s">
        <v>986</v>
      </c>
      <c r="B7" s="1171">
        <v>0</v>
      </c>
      <c r="C7" s="1172"/>
      <c r="D7" s="1171">
        <v>0</v>
      </c>
      <c r="E7" s="1172">
        <v>0</v>
      </c>
      <c r="F7" s="1173">
        <v>1250</v>
      </c>
      <c r="G7" s="1172">
        <v>3.0606</v>
      </c>
      <c r="H7" s="1174">
        <v>0</v>
      </c>
      <c r="I7" s="1175">
        <v>0</v>
      </c>
    </row>
    <row r="8" spans="1:9" ht="15.75" customHeight="1">
      <c r="A8" s="1170" t="s">
        <v>987</v>
      </c>
      <c r="B8" s="1171">
        <v>9550</v>
      </c>
      <c r="C8" s="1172">
        <v>3.6448</v>
      </c>
      <c r="D8" s="1171">
        <v>2000</v>
      </c>
      <c r="E8" s="1172">
        <v>3.8467</v>
      </c>
      <c r="F8" s="1173">
        <v>1020</v>
      </c>
      <c r="G8" s="1172">
        <v>3.3775</v>
      </c>
      <c r="H8" s="1174">
        <v>0</v>
      </c>
      <c r="I8" s="1175">
        <v>0</v>
      </c>
    </row>
    <row r="9" spans="1:9" ht="15.75" customHeight="1">
      <c r="A9" s="1170" t="s">
        <v>988</v>
      </c>
      <c r="B9" s="1171">
        <v>0</v>
      </c>
      <c r="C9" s="1172"/>
      <c r="D9" s="1171">
        <v>300</v>
      </c>
      <c r="E9" s="1172">
        <v>3.0207</v>
      </c>
      <c r="F9" s="1173">
        <v>0</v>
      </c>
      <c r="G9" s="1172">
        <v>0</v>
      </c>
      <c r="H9" s="1174">
        <v>500</v>
      </c>
      <c r="I9" s="1175">
        <v>3.4401</v>
      </c>
    </row>
    <row r="10" spans="1:9" ht="15.75" customHeight="1">
      <c r="A10" s="1170" t="s">
        <v>989</v>
      </c>
      <c r="B10" s="1171">
        <v>0</v>
      </c>
      <c r="C10" s="1172"/>
      <c r="D10" s="1171">
        <v>830</v>
      </c>
      <c r="E10" s="1172">
        <v>1.9046</v>
      </c>
      <c r="F10" s="1173">
        <v>2620</v>
      </c>
      <c r="G10" s="1172">
        <v>1.5936</v>
      </c>
      <c r="H10" s="1174">
        <v>740</v>
      </c>
      <c r="I10" s="1175">
        <v>4.3315</v>
      </c>
    </row>
    <row r="11" spans="1:9" ht="15.75" customHeight="1">
      <c r="A11" s="1170" t="s">
        <v>990</v>
      </c>
      <c r="B11" s="1171">
        <v>950</v>
      </c>
      <c r="C11" s="1172">
        <v>2.2333</v>
      </c>
      <c r="D11" s="1171">
        <v>0</v>
      </c>
      <c r="E11" s="1172">
        <v>0</v>
      </c>
      <c r="F11" s="1173">
        <v>0</v>
      </c>
      <c r="G11" s="1172">
        <v>0</v>
      </c>
      <c r="H11" s="1174">
        <v>0</v>
      </c>
      <c r="I11" s="1175">
        <v>0</v>
      </c>
    </row>
    <row r="12" spans="1:9" ht="15.75" customHeight="1">
      <c r="A12" s="1170" t="s">
        <v>991</v>
      </c>
      <c r="B12" s="1171">
        <v>0</v>
      </c>
      <c r="C12" s="1172">
        <v>0</v>
      </c>
      <c r="D12" s="1171">
        <v>0</v>
      </c>
      <c r="E12" s="1172">
        <v>0</v>
      </c>
      <c r="F12" s="1173">
        <v>0</v>
      </c>
      <c r="G12" s="1172">
        <v>0</v>
      </c>
      <c r="H12" s="1174"/>
      <c r="I12" s="1175"/>
    </row>
    <row r="13" spans="1:9" ht="15.75" customHeight="1">
      <c r="A13" s="1170" t="s">
        <v>992</v>
      </c>
      <c r="B13" s="1171">
        <v>0</v>
      </c>
      <c r="C13" s="1172">
        <v>0</v>
      </c>
      <c r="D13" s="1171">
        <v>470</v>
      </c>
      <c r="E13" s="1176">
        <v>3.7437</v>
      </c>
      <c r="F13" s="1173">
        <v>2000</v>
      </c>
      <c r="G13" s="1176">
        <v>2.9419</v>
      </c>
      <c r="H13" s="1174"/>
      <c r="I13" s="1175"/>
    </row>
    <row r="14" spans="1:9" ht="15.75" customHeight="1">
      <c r="A14" s="1170" t="s">
        <v>993</v>
      </c>
      <c r="B14" s="1171">
        <v>0</v>
      </c>
      <c r="C14" s="1172">
        <v>0</v>
      </c>
      <c r="D14" s="1171">
        <v>930</v>
      </c>
      <c r="E14" s="1176">
        <v>4.006</v>
      </c>
      <c r="F14" s="1173">
        <v>1010</v>
      </c>
      <c r="G14" s="1176">
        <v>2.5443</v>
      </c>
      <c r="H14" s="1174"/>
      <c r="I14" s="1175"/>
    </row>
    <row r="15" spans="1:9" ht="15.75" customHeight="1">
      <c r="A15" s="1170" t="s">
        <v>356</v>
      </c>
      <c r="B15" s="1171">
        <v>0</v>
      </c>
      <c r="C15" s="1172">
        <v>0</v>
      </c>
      <c r="D15" s="1171">
        <v>0</v>
      </c>
      <c r="E15" s="1176">
        <v>0</v>
      </c>
      <c r="F15" s="1177">
        <v>1300</v>
      </c>
      <c r="G15" s="1176">
        <v>3.3656</v>
      </c>
      <c r="H15" s="1174"/>
      <c r="I15" s="1175"/>
    </row>
    <row r="16" spans="1:9" ht="15.75" customHeight="1">
      <c r="A16" s="1170" t="s">
        <v>357</v>
      </c>
      <c r="B16" s="1171">
        <v>0</v>
      </c>
      <c r="C16" s="1172">
        <v>0</v>
      </c>
      <c r="D16" s="1171">
        <v>3390</v>
      </c>
      <c r="E16" s="1176">
        <v>3.5012</v>
      </c>
      <c r="F16" s="1177">
        <v>6050</v>
      </c>
      <c r="G16" s="1176">
        <v>2.7965</v>
      </c>
      <c r="H16" s="1174"/>
      <c r="I16" s="1175"/>
    </row>
    <row r="17" spans="1:9" ht="15.75" customHeight="1">
      <c r="A17" s="1178" t="s">
        <v>358</v>
      </c>
      <c r="B17" s="1179">
        <v>0</v>
      </c>
      <c r="C17" s="1180">
        <v>0</v>
      </c>
      <c r="D17" s="1181">
        <v>4150</v>
      </c>
      <c r="E17" s="1182">
        <v>3.6783</v>
      </c>
      <c r="F17" s="1183">
        <v>2150</v>
      </c>
      <c r="G17" s="1182">
        <v>4.513486046511628</v>
      </c>
      <c r="H17" s="1181"/>
      <c r="I17" s="1184"/>
    </row>
    <row r="18" spans="1:9" ht="15.75" customHeight="1" thickBot="1">
      <c r="A18" s="1185" t="s">
        <v>361</v>
      </c>
      <c r="B18" s="1186">
        <f>SUM(B6:B17)</f>
        <v>10500</v>
      </c>
      <c r="C18" s="1187"/>
      <c r="D18" s="1186">
        <f>SUM(D6:D17)</f>
        <v>13510</v>
      </c>
      <c r="E18" s="1187"/>
      <c r="F18" s="1188">
        <f>SUM(F6:F17)</f>
        <v>18400</v>
      </c>
      <c r="G18" s="1189"/>
      <c r="H18" s="1190">
        <f>SUM(H6:H17)</f>
        <v>1240</v>
      </c>
      <c r="I18" s="1191"/>
    </row>
    <row r="19" s="1192" customFormat="1" ht="12.75">
      <c r="A19" s="443" t="s">
        <v>994</v>
      </c>
    </row>
    <row r="20" ht="12.75">
      <c r="A20" s="443" t="s">
        <v>995</v>
      </c>
    </row>
    <row r="21" ht="12.75">
      <c r="A21" s="443" t="s">
        <v>996</v>
      </c>
    </row>
    <row r="22" spans="1:9" ht="12.75">
      <c r="A22" s="1564" t="s">
        <v>387</v>
      </c>
      <c r="B22" s="1564"/>
      <c r="C22" s="1564"/>
      <c r="D22" s="1564"/>
      <c r="E22" s="1564"/>
      <c r="F22" s="1564"/>
      <c r="G22" s="1564"/>
      <c r="H22" s="1564"/>
      <c r="I22" s="1564"/>
    </row>
    <row r="23" spans="1:9" ht="15.75">
      <c r="A23" s="1565" t="s">
        <v>999</v>
      </c>
      <c r="B23" s="1565"/>
      <c r="C23" s="1565"/>
      <c r="D23" s="1565"/>
      <c r="E23" s="1565"/>
      <c r="F23" s="1565"/>
      <c r="G23" s="1565"/>
      <c r="H23" s="1565"/>
      <c r="I23" s="1565"/>
    </row>
    <row r="24" spans="1:9" ht="13.5" thickBot="1">
      <c r="A24" s="18"/>
      <c r="B24" s="18"/>
      <c r="C24" s="18"/>
      <c r="D24" s="1169"/>
      <c r="E24" s="103"/>
      <c r="F24" s="1169"/>
      <c r="G24" s="103"/>
      <c r="H24" s="1169"/>
      <c r="I24" s="103" t="s">
        <v>374</v>
      </c>
    </row>
    <row r="25" spans="1:9" ht="12.75">
      <c r="A25" s="1568" t="s">
        <v>444</v>
      </c>
      <c r="B25" s="1570" t="s">
        <v>983</v>
      </c>
      <c r="C25" s="1571"/>
      <c r="D25" s="1566" t="s">
        <v>2</v>
      </c>
      <c r="E25" s="1571"/>
      <c r="F25" s="1570" t="s">
        <v>3</v>
      </c>
      <c r="G25" s="1571"/>
      <c r="H25" s="1566" t="s">
        <v>471</v>
      </c>
      <c r="I25" s="1567"/>
    </row>
    <row r="26" spans="1:9" ht="24">
      <c r="A26" s="1569"/>
      <c r="B26" s="1206" t="s">
        <v>7</v>
      </c>
      <c r="C26" s="1205" t="s">
        <v>984</v>
      </c>
      <c r="D26" s="1204" t="s">
        <v>7</v>
      </c>
      <c r="E26" s="1205" t="s">
        <v>984</v>
      </c>
      <c r="F26" s="1206" t="s">
        <v>7</v>
      </c>
      <c r="G26" s="1205" t="s">
        <v>984</v>
      </c>
      <c r="H26" s="1204" t="s">
        <v>7</v>
      </c>
      <c r="I26" s="1207" t="s">
        <v>984</v>
      </c>
    </row>
    <row r="27" spans="1:9" ht="15.75" customHeight="1">
      <c r="A27" s="1170" t="s">
        <v>985</v>
      </c>
      <c r="B27" s="1173">
        <v>0</v>
      </c>
      <c r="C27" s="1172">
        <v>0</v>
      </c>
      <c r="D27" s="1171">
        <v>0</v>
      </c>
      <c r="E27" s="1172">
        <v>0</v>
      </c>
      <c r="F27" s="1193">
        <v>0</v>
      </c>
      <c r="G27" s="1172">
        <v>0</v>
      </c>
      <c r="H27" s="1194">
        <v>0</v>
      </c>
      <c r="I27" s="1175">
        <v>0</v>
      </c>
    </row>
    <row r="28" spans="1:9" ht="15.75" customHeight="1">
      <c r="A28" s="1170" t="s">
        <v>986</v>
      </c>
      <c r="B28" s="1173">
        <v>0</v>
      </c>
      <c r="C28" s="1172">
        <v>0</v>
      </c>
      <c r="D28" s="1171">
        <v>0</v>
      </c>
      <c r="E28" s="1172">
        <v>0</v>
      </c>
      <c r="F28" s="1193">
        <v>0</v>
      </c>
      <c r="G28" s="1172">
        <v>0</v>
      </c>
      <c r="H28" s="1194">
        <v>0</v>
      </c>
      <c r="I28" s="1175">
        <v>0</v>
      </c>
    </row>
    <row r="29" spans="1:9" ht="15.75" customHeight="1">
      <c r="A29" s="1170" t="s">
        <v>987</v>
      </c>
      <c r="B29" s="1173">
        <v>0</v>
      </c>
      <c r="C29" s="1172">
        <v>0</v>
      </c>
      <c r="D29" s="1171">
        <v>530</v>
      </c>
      <c r="E29" s="1172">
        <v>4.9897</v>
      </c>
      <c r="F29" s="1193">
        <v>0</v>
      </c>
      <c r="G29" s="1195">
        <v>0</v>
      </c>
      <c r="H29" s="1194">
        <v>0</v>
      </c>
      <c r="I29" s="1196">
        <v>0</v>
      </c>
    </row>
    <row r="30" spans="1:9" ht="15.75" customHeight="1">
      <c r="A30" s="1170" t="s">
        <v>988</v>
      </c>
      <c r="B30" s="1173">
        <v>49.6</v>
      </c>
      <c r="C30" s="1172">
        <v>2.4316</v>
      </c>
      <c r="D30" s="1171">
        <v>300</v>
      </c>
      <c r="E30" s="1172">
        <v>3.516</v>
      </c>
      <c r="F30" s="1193">
        <v>0</v>
      </c>
      <c r="G30" s="1195">
        <v>0</v>
      </c>
      <c r="H30" s="1194">
        <v>0</v>
      </c>
      <c r="I30" s="1196">
        <v>0</v>
      </c>
    </row>
    <row r="31" spans="1:9" ht="15.75" customHeight="1">
      <c r="A31" s="1170" t="s">
        <v>989</v>
      </c>
      <c r="B31" s="1173">
        <v>0</v>
      </c>
      <c r="C31" s="1172">
        <v>0</v>
      </c>
      <c r="D31" s="1171">
        <v>0</v>
      </c>
      <c r="E31" s="1172">
        <v>0</v>
      </c>
      <c r="F31" s="1193">
        <v>0</v>
      </c>
      <c r="G31" s="1172">
        <v>0</v>
      </c>
      <c r="H31" s="1194">
        <v>0</v>
      </c>
      <c r="I31" s="1175">
        <v>0</v>
      </c>
    </row>
    <row r="32" spans="1:9" ht="15.75" customHeight="1">
      <c r="A32" s="1170" t="s">
        <v>990</v>
      </c>
      <c r="B32" s="1173">
        <v>0</v>
      </c>
      <c r="C32" s="1172">
        <v>0</v>
      </c>
      <c r="D32" s="1171">
        <v>0</v>
      </c>
      <c r="E32" s="1172">
        <v>0</v>
      </c>
      <c r="F32" s="1193">
        <v>0</v>
      </c>
      <c r="G32" s="1172">
        <v>0</v>
      </c>
      <c r="H32" s="1194">
        <v>0</v>
      </c>
      <c r="I32" s="1175">
        <v>0</v>
      </c>
    </row>
    <row r="33" spans="1:9" ht="15.75" customHeight="1">
      <c r="A33" s="1170" t="s">
        <v>991</v>
      </c>
      <c r="B33" s="1173">
        <v>1072.2</v>
      </c>
      <c r="C33" s="1172">
        <v>2.2887</v>
      </c>
      <c r="D33" s="1171">
        <v>0</v>
      </c>
      <c r="E33" s="1172">
        <v>0</v>
      </c>
      <c r="F33" s="1193">
        <v>0</v>
      </c>
      <c r="G33" s="1172">
        <v>0</v>
      </c>
      <c r="H33" s="1194">
        <v>0</v>
      </c>
      <c r="I33" s="1175"/>
    </row>
    <row r="34" spans="1:9" ht="15.75" customHeight="1">
      <c r="A34" s="1170" t="s">
        <v>992</v>
      </c>
      <c r="B34" s="1173">
        <v>190</v>
      </c>
      <c r="C34" s="1172">
        <v>2.1122</v>
      </c>
      <c r="D34" s="1171">
        <v>0</v>
      </c>
      <c r="E34" s="1172">
        <v>0</v>
      </c>
      <c r="F34" s="1193">
        <v>0</v>
      </c>
      <c r="G34" s="1172">
        <v>0</v>
      </c>
      <c r="H34" s="1194">
        <v>0</v>
      </c>
      <c r="I34" s="1175"/>
    </row>
    <row r="35" spans="1:9" ht="15.75" customHeight="1">
      <c r="A35" s="1170" t="s">
        <v>993</v>
      </c>
      <c r="B35" s="1173">
        <v>0</v>
      </c>
      <c r="C35" s="1172">
        <v>0</v>
      </c>
      <c r="D35" s="1171">
        <v>0</v>
      </c>
      <c r="E35" s="1172">
        <v>0</v>
      </c>
      <c r="F35" s="1193">
        <v>0</v>
      </c>
      <c r="G35" s="1172">
        <v>0</v>
      </c>
      <c r="H35" s="1194">
        <v>0</v>
      </c>
      <c r="I35" s="1175"/>
    </row>
    <row r="36" spans="1:9" ht="15.75" customHeight="1">
      <c r="A36" s="1170" t="s">
        <v>356</v>
      </c>
      <c r="B36" s="1173">
        <v>0</v>
      </c>
      <c r="C36" s="1172">
        <v>0</v>
      </c>
      <c r="D36" s="1171">
        <v>0</v>
      </c>
      <c r="E36" s="1172">
        <v>0</v>
      </c>
      <c r="F36" s="1197">
        <v>0</v>
      </c>
      <c r="G36" s="1176">
        <v>0</v>
      </c>
      <c r="H36" s="1194">
        <v>0</v>
      </c>
      <c r="I36" s="1175"/>
    </row>
    <row r="37" spans="1:9" ht="15.75" customHeight="1">
      <c r="A37" s="1170" t="s">
        <v>357</v>
      </c>
      <c r="B37" s="1173">
        <v>0</v>
      </c>
      <c r="C37" s="1172">
        <v>0</v>
      </c>
      <c r="D37" s="1171">
        <v>0</v>
      </c>
      <c r="E37" s="1172">
        <v>0</v>
      </c>
      <c r="F37" s="1197">
        <v>0</v>
      </c>
      <c r="G37" s="1176">
        <v>0</v>
      </c>
      <c r="H37" s="1194">
        <v>0</v>
      </c>
      <c r="I37" s="1175"/>
    </row>
    <row r="38" spans="1:9" ht="15.75" customHeight="1">
      <c r="A38" s="1178" t="s">
        <v>358</v>
      </c>
      <c r="B38" s="1198">
        <v>0</v>
      </c>
      <c r="C38" s="1180">
        <v>0</v>
      </c>
      <c r="D38" s="1181">
        <v>0</v>
      </c>
      <c r="E38" s="1182">
        <v>0</v>
      </c>
      <c r="F38" s="1199">
        <v>0</v>
      </c>
      <c r="G38" s="1182">
        <v>0</v>
      </c>
      <c r="H38" s="1200">
        <v>0</v>
      </c>
      <c r="I38" s="1184"/>
    </row>
    <row r="39" spans="1:9" ht="15.75" customHeight="1" thickBot="1">
      <c r="A39" s="1185" t="s">
        <v>361</v>
      </c>
      <c r="B39" s="1201">
        <f>SUM(B27:B38)</f>
        <v>1311.8</v>
      </c>
      <c r="C39" s="1187"/>
      <c r="D39" s="1186">
        <f>SUM(D27:D38)</f>
        <v>830</v>
      </c>
      <c r="E39" s="1187"/>
      <c r="F39" s="1202">
        <f>SUM(F27:F38)</f>
        <v>0</v>
      </c>
      <c r="G39" s="1189">
        <v>0</v>
      </c>
      <c r="H39" s="1203">
        <f>SUM(H27:H38)</f>
        <v>0</v>
      </c>
      <c r="I39" s="1191">
        <v>0</v>
      </c>
    </row>
    <row r="40" spans="1:9" ht="12.75">
      <c r="A40" s="443" t="s">
        <v>994</v>
      </c>
      <c r="B40" s="1192"/>
      <c r="C40" s="1192"/>
      <c r="D40" s="1192"/>
      <c r="E40" s="1192"/>
      <c r="F40" s="1192"/>
      <c r="G40" s="1192"/>
      <c r="H40" s="1192"/>
      <c r="I40" s="1192"/>
    </row>
    <row r="41" ht="12.75">
      <c r="A41" s="443" t="s">
        <v>997</v>
      </c>
    </row>
    <row r="42" ht="12.75">
      <c r="A42" s="443" t="s">
        <v>996</v>
      </c>
    </row>
  </sheetData>
  <sheetProtection/>
  <mergeCells count="14">
    <mergeCell ref="H25:I25"/>
    <mergeCell ref="A25:A26"/>
    <mergeCell ref="B25:C25"/>
    <mergeCell ref="D25:E25"/>
    <mergeCell ref="F25:G25"/>
    <mergeCell ref="A1:I1"/>
    <mergeCell ref="A2:I2"/>
    <mergeCell ref="H4:I4"/>
    <mergeCell ref="A22:I22"/>
    <mergeCell ref="A23:I23"/>
    <mergeCell ref="A4:A5"/>
    <mergeCell ref="B4:C4"/>
    <mergeCell ref="D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zoomScalePageLayoutView="0" workbookViewId="0" topLeftCell="A16">
      <selection activeCell="B22" sqref="B22:F22"/>
    </sheetView>
  </sheetViews>
  <sheetFormatPr defaultColWidth="9.140625" defaultRowHeight="12.75"/>
  <cols>
    <col min="1" max="1" width="9.140625" style="1168" customWidth="1"/>
    <col min="2" max="2" width="14.140625" style="1168" customWidth="1"/>
    <col min="3" max="6" width="11.8515625" style="1168" customWidth="1"/>
    <col min="7" max="16384" width="9.140625" style="1168" customWidth="1"/>
  </cols>
  <sheetData>
    <row r="1" spans="2:7" ht="12.75">
      <c r="B1" s="1564" t="s">
        <v>168</v>
      </c>
      <c r="C1" s="1564"/>
      <c r="D1" s="1564"/>
      <c r="E1" s="1564"/>
      <c r="F1" s="1564"/>
      <c r="G1" s="150"/>
    </row>
    <row r="2" spans="2:7" ht="15.75">
      <c r="B2" s="1565" t="s">
        <v>1002</v>
      </c>
      <c r="C2" s="1565"/>
      <c r="D2" s="1565"/>
      <c r="E2" s="1565"/>
      <c r="F2" s="1565"/>
      <c r="G2" s="1164"/>
    </row>
    <row r="3" spans="2:6" ht="13.5" thickBot="1">
      <c r="B3" s="18"/>
      <c r="C3" s="18"/>
      <c r="D3" s="103"/>
      <c r="E3" s="103"/>
      <c r="F3" s="103" t="s">
        <v>374</v>
      </c>
    </row>
    <row r="4" spans="2:6" ht="12.75">
      <c r="B4" s="1242" t="s">
        <v>444</v>
      </c>
      <c r="C4" s="1243" t="s">
        <v>983</v>
      </c>
      <c r="D4" s="1165" t="s">
        <v>2</v>
      </c>
      <c r="E4" s="1243" t="s">
        <v>3</v>
      </c>
      <c r="F4" s="1167" t="s">
        <v>471</v>
      </c>
    </row>
    <row r="5" spans="2:6" ht="15.75" customHeight="1">
      <c r="B5" s="1170" t="s">
        <v>985</v>
      </c>
      <c r="C5" s="1208">
        <v>0</v>
      </c>
      <c r="D5" s="1209">
        <v>0</v>
      </c>
      <c r="E5" s="1208">
        <v>0</v>
      </c>
      <c r="F5" s="1210">
        <v>0</v>
      </c>
    </row>
    <row r="6" spans="2:6" ht="15.75" customHeight="1">
      <c r="B6" s="1170" t="s">
        <v>986</v>
      </c>
      <c r="C6" s="1208">
        <v>0</v>
      </c>
      <c r="D6" s="1209">
        <v>0</v>
      </c>
      <c r="E6" s="1208">
        <v>0</v>
      </c>
      <c r="F6" s="1210">
        <v>0</v>
      </c>
    </row>
    <row r="7" spans="2:6" ht="15.75" customHeight="1">
      <c r="B7" s="1170" t="s">
        <v>987</v>
      </c>
      <c r="C7" s="1208">
        <v>0</v>
      </c>
      <c r="D7" s="1209">
        <v>0</v>
      </c>
      <c r="E7" s="1208">
        <v>0</v>
      </c>
      <c r="F7" s="1210">
        <v>0</v>
      </c>
    </row>
    <row r="8" spans="2:6" ht="15.75" customHeight="1">
      <c r="B8" s="1170" t="s">
        <v>988</v>
      </c>
      <c r="C8" s="1208">
        <v>1050</v>
      </c>
      <c r="D8" s="1209">
        <v>0</v>
      </c>
      <c r="E8" s="1208">
        <v>0</v>
      </c>
      <c r="F8" s="1210">
        <v>0</v>
      </c>
    </row>
    <row r="9" spans="2:6" ht="15.75" customHeight="1">
      <c r="B9" s="1170" t="s">
        <v>989</v>
      </c>
      <c r="C9" s="1208">
        <v>1610</v>
      </c>
      <c r="D9" s="1209">
        <v>0</v>
      </c>
      <c r="E9" s="1208">
        <v>0</v>
      </c>
      <c r="F9" s="1210">
        <v>0</v>
      </c>
    </row>
    <row r="10" spans="2:6" ht="15.75" customHeight="1">
      <c r="B10" s="1170" t="s">
        <v>990</v>
      </c>
      <c r="C10" s="1208">
        <v>0</v>
      </c>
      <c r="D10" s="1209">
        <v>0</v>
      </c>
      <c r="E10" s="1208">
        <v>0</v>
      </c>
      <c r="F10" s="1210">
        <v>2000</v>
      </c>
    </row>
    <row r="11" spans="2:6" ht="15.75" customHeight="1">
      <c r="B11" s="1170" t="s">
        <v>991</v>
      </c>
      <c r="C11" s="1208">
        <v>2800</v>
      </c>
      <c r="D11" s="1209">
        <v>450</v>
      </c>
      <c r="E11" s="1208">
        <v>0</v>
      </c>
      <c r="F11" s="1210"/>
    </row>
    <row r="12" spans="2:6" ht="15.75" customHeight="1">
      <c r="B12" s="1170" t="s">
        <v>992</v>
      </c>
      <c r="C12" s="1208">
        <v>300</v>
      </c>
      <c r="D12" s="1209">
        <v>0</v>
      </c>
      <c r="E12" s="1208">
        <v>0</v>
      </c>
      <c r="F12" s="1210"/>
    </row>
    <row r="13" spans="2:6" ht="15.75" customHeight="1">
      <c r="B13" s="1170" t="s">
        <v>993</v>
      </c>
      <c r="C13" s="1208">
        <v>0</v>
      </c>
      <c r="D13" s="1209">
        <v>0</v>
      </c>
      <c r="E13" s="1211">
        <v>0</v>
      </c>
      <c r="F13" s="1210"/>
    </row>
    <row r="14" spans="2:6" ht="15.75" customHeight="1">
      <c r="B14" s="1170" t="s">
        <v>356</v>
      </c>
      <c r="C14" s="1208">
        <v>600</v>
      </c>
      <c r="D14" s="1209">
        <v>0</v>
      </c>
      <c r="E14" s="1211">
        <v>2000</v>
      </c>
      <c r="F14" s="1210"/>
    </row>
    <row r="15" spans="2:6" ht="15.75" customHeight="1">
      <c r="B15" s="1170" t="s">
        <v>357</v>
      </c>
      <c r="C15" s="1208">
        <v>0</v>
      </c>
      <c r="D15" s="1209">
        <v>0</v>
      </c>
      <c r="E15" s="1211">
        <v>0</v>
      </c>
      <c r="F15" s="1210"/>
    </row>
    <row r="16" spans="2:6" ht="15.75" customHeight="1">
      <c r="B16" s="1178" t="s">
        <v>358</v>
      </c>
      <c r="C16" s="1212">
        <v>320</v>
      </c>
      <c r="D16" s="1213">
        <v>0</v>
      </c>
      <c r="E16" s="1214">
        <v>0</v>
      </c>
      <c r="F16" s="1215"/>
    </row>
    <row r="17" spans="2:6" ht="15.75" customHeight="1" thickBot="1">
      <c r="B17" s="1185" t="s">
        <v>361</v>
      </c>
      <c r="C17" s="1216">
        <f>SUM(C5:C16)</f>
        <v>6680</v>
      </c>
      <c r="D17" s="1216">
        <f>SUM(D5:D16)</f>
        <v>450</v>
      </c>
      <c r="E17" s="1217">
        <f>SUM(E5:E16)</f>
        <v>2000</v>
      </c>
      <c r="F17" s="1218">
        <f>SUM(F5:F16)</f>
        <v>2000</v>
      </c>
    </row>
    <row r="18" ht="15.75" customHeight="1">
      <c r="B18" s="443" t="s">
        <v>1001</v>
      </c>
    </row>
    <row r="19" ht="15.75" customHeight="1">
      <c r="B19" s="443" t="s">
        <v>996</v>
      </c>
    </row>
    <row r="20" ht="17.25" customHeight="1">
      <c r="B20" s="443"/>
    </row>
    <row r="21" spans="2:6" ht="17.25" customHeight="1">
      <c r="B21" s="1572" t="s">
        <v>206</v>
      </c>
      <c r="C21" s="1572"/>
      <c r="D21" s="1572"/>
      <c r="E21" s="1572"/>
      <c r="F21" s="1572"/>
    </row>
    <row r="22" spans="2:6" ht="15.75">
      <c r="B22" s="1565" t="s">
        <v>1004</v>
      </c>
      <c r="C22" s="1565"/>
      <c r="D22" s="1565"/>
      <c r="E22" s="1565"/>
      <c r="F22" s="1565"/>
    </row>
    <row r="23" spans="2:6" ht="13.5" thickBot="1">
      <c r="B23" s="18"/>
      <c r="C23" s="18"/>
      <c r="D23" s="103"/>
      <c r="E23" s="103"/>
      <c r="F23" s="103" t="s">
        <v>374</v>
      </c>
    </row>
    <row r="24" spans="2:6" ht="12.75">
      <c r="B24" s="1242" t="s">
        <v>444</v>
      </c>
      <c r="C24" s="1243" t="s">
        <v>983</v>
      </c>
      <c r="D24" s="1165" t="s">
        <v>2</v>
      </c>
      <c r="E24" s="1165" t="s">
        <v>3</v>
      </c>
      <c r="F24" s="1167" t="s">
        <v>471</v>
      </c>
    </row>
    <row r="25" spans="2:6" ht="12.75">
      <c r="B25" s="1170" t="s">
        <v>985</v>
      </c>
      <c r="C25" s="1208">
        <v>0</v>
      </c>
      <c r="D25" s="1209">
        <v>0</v>
      </c>
      <c r="E25" s="1209">
        <v>2590</v>
      </c>
      <c r="F25" s="1210">
        <v>0</v>
      </c>
    </row>
    <row r="26" spans="2:6" ht="12.75">
      <c r="B26" s="1170" t="s">
        <v>986</v>
      </c>
      <c r="C26" s="1208">
        <v>0</v>
      </c>
      <c r="D26" s="1209">
        <v>0</v>
      </c>
      <c r="E26" s="1209">
        <v>1500</v>
      </c>
      <c r="F26" s="1210">
        <v>1000</v>
      </c>
    </row>
    <row r="27" spans="2:6" ht="12.75">
      <c r="B27" s="1170" t="s">
        <v>987</v>
      </c>
      <c r="C27" s="1208">
        <v>1500</v>
      </c>
      <c r="D27" s="1209">
        <v>0</v>
      </c>
      <c r="E27" s="1209">
        <v>1500</v>
      </c>
      <c r="F27" s="1210">
        <v>4570</v>
      </c>
    </row>
    <row r="28" spans="2:6" ht="12.75">
      <c r="B28" s="1170" t="s">
        <v>988</v>
      </c>
      <c r="C28" s="1208">
        <v>0</v>
      </c>
      <c r="D28" s="1209">
        <v>500</v>
      </c>
      <c r="E28" s="1209">
        <v>6150</v>
      </c>
      <c r="F28" s="1210">
        <v>0</v>
      </c>
    </row>
    <row r="29" spans="2:6" ht="12.75">
      <c r="B29" s="1170" t="s">
        <v>989</v>
      </c>
      <c r="C29" s="1208">
        <v>0</v>
      </c>
      <c r="D29" s="1209">
        <v>1500</v>
      </c>
      <c r="E29" s="1209">
        <v>750</v>
      </c>
      <c r="F29" s="1210">
        <v>0</v>
      </c>
    </row>
    <row r="30" spans="2:6" ht="12.75">
      <c r="B30" s="1170" t="s">
        <v>990</v>
      </c>
      <c r="C30" s="1208">
        <v>2570</v>
      </c>
      <c r="D30" s="1209">
        <v>2000</v>
      </c>
      <c r="E30" s="1209">
        <v>1070</v>
      </c>
      <c r="F30" s="1210">
        <v>0</v>
      </c>
    </row>
    <row r="31" spans="2:6" ht="12.75">
      <c r="B31" s="1170" t="s">
        <v>991</v>
      </c>
      <c r="C31" s="1208">
        <v>0</v>
      </c>
      <c r="D31" s="1209">
        <v>1000</v>
      </c>
      <c r="E31" s="1209">
        <v>0</v>
      </c>
      <c r="F31" s="1219"/>
    </row>
    <row r="32" spans="2:6" ht="12.75">
      <c r="B32" s="1170" t="s">
        <v>992</v>
      </c>
      <c r="C32" s="1208">
        <v>0</v>
      </c>
      <c r="D32" s="1209">
        <v>0</v>
      </c>
      <c r="E32" s="1209">
        <v>500</v>
      </c>
      <c r="F32" s="1219"/>
    </row>
    <row r="33" spans="2:6" ht="12.75">
      <c r="B33" s="1170" t="s">
        <v>993</v>
      </c>
      <c r="C33" s="1208">
        <v>1200</v>
      </c>
      <c r="D33" s="1209">
        <v>1500</v>
      </c>
      <c r="E33" s="1209">
        <v>0</v>
      </c>
      <c r="F33" s="1219"/>
    </row>
    <row r="34" spans="2:6" ht="12.75">
      <c r="B34" s="1170" t="s">
        <v>356</v>
      </c>
      <c r="C34" s="1208">
        <v>0</v>
      </c>
      <c r="D34" s="1209">
        <v>0</v>
      </c>
      <c r="E34" s="1220">
        <v>0</v>
      </c>
      <c r="F34" s="1210"/>
    </row>
    <row r="35" spans="2:6" ht="12.75">
      <c r="B35" s="1170" t="s">
        <v>357</v>
      </c>
      <c r="C35" s="1208">
        <v>0</v>
      </c>
      <c r="D35" s="1209">
        <v>0</v>
      </c>
      <c r="E35" s="1220">
        <v>0</v>
      </c>
      <c r="F35" s="1210"/>
    </row>
    <row r="36" spans="2:6" ht="12.75">
      <c r="B36" s="1178" t="s">
        <v>358</v>
      </c>
      <c r="C36" s="1212">
        <v>0</v>
      </c>
      <c r="D36" s="1213">
        <v>0</v>
      </c>
      <c r="E36" s="1213">
        <v>280</v>
      </c>
      <c r="F36" s="1215"/>
    </row>
    <row r="37" spans="2:6" ht="13.5" thickBot="1">
      <c r="B37" s="1185" t="s">
        <v>361</v>
      </c>
      <c r="C37" s="1216">
        <f>SUM(C25:C36)</f>
        <v>5270</v>
      </c>
      <c r="D37" s="1216">
        <f>SUM(D25:D36)</f>
        <v>6500</v>
      </c>
      <c r="E37" s="1221">
        <f>SUM(E25:E36)</f>
        <v>14340</v>
      </c>
      <c r="F37" s="1218">
        <f>SUM(F25:F36)</f>
        <v>5570</v>
      </c>
    </row>
    <row r="38" ht="12.75">
      <c r="B38" s="443" t="s">
        <v>1003</v>
      </c>
    </row>
    <row r="39" ht="12.75">
      <c r="B39" s="443" t="s">
        <v>996</v>
      </c>
    </row>
  </sheetData>
  <sheetProtection/>
  <mergeCells count="4">
    <mergeCell ref="B22:F22"/>
    <mergeCell ref="B21:F21"/>
    <mergeCell ref="B1:F1"/>
    <mergeCell ref="B2:F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00390625" style="18" bestFit="1" customWidth="1"/>
    <col min="15" max="15" width="6.8515625" style="18" bestFit="1" customWidth="1"/>
    <col min="16" max="16" width="9.00390625" style="18" customWidth="1"/>
    <col min="17" max="16384" width="9.140625" style="18" customWidth="1"/>
  </cols>
  <sheetData>
    <row r="1" spans="1:16" ht="15.75">
      <c r="A1" s="1553" t="s">
        <v>212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3"/>
      <c r="O1" s="1553"/>
      <c r="P1" s="1553"/>
    </row>
    <row r="2" spans="1:16" ht="20.25">
      <c r="A2" s="1573" t="s">
        <v>1005</v>
      </c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</row>
    <row r="3" spans="1:10" ht="12.75" hidden="1">
      <c r="A3" s="1574" t="s">
        <v>982</v>
      </c>
      <c r="B3" s="1574"/>
      <c r="C3" s="1574"/>
      <c r="D3" s="1574"/>
      <c r="E3" s="1574"/>
      <c r="F3" s="1574"/>
      <c r="G3" s="1574"/>
      <c r="H3" s="1574"/>
      <c r="I3" s="1574"/>
      <c r="J3" s="1574"/>
    </row>
    <row r="4" spans="1:16" ht="13.5" thickBot="1">
      <c r="A4" s="1222"/>
      <c r="B4" s="1222"/>
      <c r="C4" s="1222"/>
      <c r="D4" s="1222"/>
      <c r="E4" s="1222"/>
      <c r="F4" s="1222"/>
      <c r="G4" s="1222"/>
      <c r="H4" s="1222"/>
      <c r="I4" s="424"/>
      <c r="J4" s="424"/>
      <c r="K4" s="1222"/>
      <c r="L4" s="424"/>
      <c r="M4" s="103"/>
      <c r="N4" s="1222"/>
      <c r="O4" s="424"/>
      <c r="P4" s="103" t="s">
        <v>374</v>
      </c>
    </row>
    <row r="5" spans="1:16" ht="12.75">
      <c r="A5" s="1244"/>
      <c r="B5" s="1575" t="s">
        <v>1006</v>
      </c>
      <c r="C5" s="1576"/>
      <c r="D5" s="1577"/>
      <c r="E5" s="1575" t="s">
        <v>983</v>
      </c>
      <c r="F5" s="1576"/>
      <c r="G5" s="1577"/>
      <c r="H5" s="1576" t="s">
        <v>2</v>
      </c>
      <c r="I5" s="1576"/>
      <c r="J5" s="1577"/>
      <c r="K5" s="1576" t="s">
        <v>3</v>
      </c>
      <c r="L5" s="1576"/>
      <c r="M5" s="1577"/>
      <c r="N5" s="1576" t="s">
        <v>471</v>
      </c>
      <c r="O5" s="1576"/>
      <c r="P5" s="1578"/>
    </row>
    <row r="6" spans="1:16" s="1223" customFormat="1" ht="24">
      <c r="A6" s="1245" t="s">
        <v>444</v>
      </c>
      <c r="B6" s="1246" t="s">
        <v>1007</v>
      </c>
      <c r="C6" s="1247" t="s">
        <v>1008</v>
      </c>
      <c r="D6" s="1248" t="s">
        <v>1009</v>
      </c>
      <c r="E6" s="1246" t="s">
        <v>1007</v>
      </c>
      <c r="F6" s="1247" t="s">
        <v>1008</v>
      </c>
      <c r="G6" s="1248" t="s">
        <v>1009</v>
      </c>
      <c r="H6" s="1247" t="s">
        <v>1007</v>
      </c>
      <c r="I6" s="1247" t="s">
        <v>1008</v>
      </c>
      <c r="J6" s="1248" t="s">
        <v>1009</v>
      </c>
      <c r="K6" s="1247" t="s">
        <v>1007</v>
      </c>
      <c r="L6" s="1247" t="s">
        <v>1008</v>
      </c>
      <c r="M6" s="1248" t="s">
        <v>1009</v>
      </c>
      <c r="N6" s="1247" t="s">
        <v>1007</v>
      </c>
      <c r="O6" s="1247" t="s">
        <v>1008</v>
      </c>
      <c r="P6" s="1249" t="s">
        <v>1009</v>
      </c>
    </row>
    <row r="7" spans="1:16" ht="15" customHeight="1">
      <c r="A7" s="857" t="s">
        <v>985</v>
      </c>
      <c r="B7" s="1224">
        <v>735.39</v>
      </c>
      <c r="C7" s="1225">
        <v>0</v>
      </c>
      <c r="D7" s="1226">
        <f>SUM(B7-C7)</f>
        <v>735.39</v>
      </c>
      <c r="E7" s="1227">
        <v>1357.5</v>
      </c>
      <c r="F7" s="1228">
        <v>0</v>
      </c>
      <c r="G7" s="1229">
        <f>SUM(E7-F7)</f>
        <v>1357.5</v>
      </c>
      <c r="H7" s="1228">
        <v>1699.84</v>
      </c>
      <c r="I7" s="1228">
        <v>522.736</v>
      </c>
      <c r="J7" s="1229">
        <f>SUM(H7-I7)+0.01</f>
        <v>1177.1139999999998</v>
      </c>
      <c r="K7" s="1228">
        <v>6548.66</v>
      </c>
      <c r="L7" s="1228">
        <v>0</v>
      </c>
      <c r="M7" s="1229">
        <f aca="true" t="shared" si="0" ref="M7:M18">SUM(K7-L7)</f>
        <v>6548.66</v>
      </c>
      <c r="N7" s="1225">
        <v>2250.71</v>
      </c>
      <c r="O7" s="1225">
        <v>0</v>
      </c>
      <c r="P7" s="1230">
        <f aca="true" t="shared" si="1" ref="P7:P12">SUM(N7-O7)</f>
        <v>2250.71</v>
      </c>
    </row>
    <row r="8" spans="1:16" ht="15" customHeight="1">
      <c r="A8" s="857" t="s">
        <v>986</v>
      </c>
      <c r="B8" s="1224">
        <v>1337.1</v>
      </c>
      <c r="C8" s="1225">
        <v>0</v>
      </c>
      <c r="D8" s="1226">
        <f aca="true" t="shared" si="2" ref="D8:D18">SUM(B8-C8)</f>
        <v>1337.1</v>
      </c>
      <c r="E8" s="1227">
        <v>2067.5</v>
      </c>
      <c r="F8" s="1228">
        <v>0</v>
      </c>
      <c r="G8" s="1229">
        <f aca="true" t="shared" si="3" ref="G8:G18">SUM(E8-F8)</f>
        <v>2067.5</v>
      </c>
      <c r="H8" s="1228">
        <v>2160.84</v>
      </c>
      <c r="I8" s="1228">
        <v>0</v>
      </c>
      <c r="J8" s="1229">
        <f aca="true" t="shared" si="4" ref="J8:J19">SUM(H8-I8)</f>
        <v>2160.84</v>
      </c>
      <c r="K8" s="1228">
        <v>4746.41</v>
      </c>
      <c r="L8" s="1228">
        <v>0</v>
      </c>
      <c r="M8" s="1229">
        <f t="shared" si="0"/>
        <v>4746.41</v>
      </c>
      <c r="N8" s="1225">
        <v>4792.01</v>
      </c>
      <c r="O8" s="1225">
        <v>400.38</v>
      </c>
      <c r="P8" s="1230">
        <f t="shared" si="1"/>
        <v>4391.63</v>
      </c>
    </row>
    <row r="9" spans="1:16" ht="15" customHeight="1">
      <c r="A9" s="857" t="s">
        <v>987</v>
      </c>
      <c r="B9" s="1224">
        <v>3529.54</v>
      </c>
      <c r="C9" s="1225">
        <v>0</v>
      </c>
      <c r="D9" s="1226">
        <f t="shared" si="2"/>
        <v>3529.54</v>
      </c>
      <c r="E9" s="1227">
        <v>3687.8</v>
      </c>
      <c r="F9" s="1228">
        <v>0</v>
      </c>
      <c r="G9" s="1229">
        <f t="shared" si="3"/>
        <v>3687.8</v>
      </c>
      <c r="H9" s="1228">
        <v>3783.86</v>
      </c>
      <c r="I9" s="1228">
        <v>0</v>
      </c>
      <c r="J9" s="1229">
        <f t="shared" si="4"/>
        <v>3783.86</v>
      </c>
      <c r="K9" s="1228">
        <v>5593.18</v>
      </c>
      <c r="L9" s="1228">
        <v>0</v>
      </c>
      <c r="M9" s="1229">
        <f t="shared" si="0"/>
        <v>5593.18</v>
      </c>
      <c r="N9" s="1225">
        <v>7387.13</v>
      </c>
      <c r="O9" s="1225">
        <v>0</v>
      </c>
      <c r="P9" s="1230">
        <f t="shared" si="1"/>
        <v>7387.13</v>
      </c>
    </row>
    <row r="10" spans="1:16" ht="15" customHeight="1">
      <c r="A10" s="857" t="s">
        <v>988</v>
      </c>
      <c r="B10" s="1224">
        <v>2685.96</v>
      </c>
      <c r="C10" s="1225">
        <v>0</v>
      </c>
      <c r="D10" s="1226">
        <f t="shared" si="2"/>
        <v>2685.96</v>
      </c>
      <c r="E10" s="1227">
        <v>2435.07</v>
      </c>
      <c r="F10" s="1228">
        <v>1088.43</v>
      </c>
      <c r="G10" s="1229">
        <f t="shared" si="3"/>
        <v>1346.64</v>
      </c>
      <c r="H10" s="1228">
        <v>6195.489499999999</v>
      </c>
      <c r="I10" s="1228">
        <v>0</v>
      </c>
      <c r="J10" s="1229">
        <f t="shared" si="4"/>
        <v>6195.489499999999</v>
      </c>
      <c r="K10" s="1228">
        <v>5134.5</v>
      </c>
      <c r="L10" s="1228">
        <v>0</v>
      </c>
      <c r="M10" s="1229">
        <f t="shared" si="0"/>
        <v>5134.5</v>
      </c>
      <c r="N10" s="1225">
        <v>6602.39</v>
      </c>
      <c r="O10" s="1225">
        <v>0</v>
      </c>
      <c r="P10" s="1230">
        <f t="shared" si="1"/>
        <v>6602.39</v>
      </c>
    </row>
    <row r="11" spans="1:16" ht="15" customHeight="1">
      <c r="A11" s="857" t="s">
        <v>989</v>
      </c>
      <c r="B11" s="1224">
        <v>2257.5</v>
      </c>
      <c r="C11" s="1225">
        <v>496.34</v>
      </c>
      <c r="D11" s="1226">
        <f t="shared" si="2"/>
        <v>1761.16</v>
      </c>
      <c r="E11" s="1227">
        <v>3233.32</v>
      </c>
      <c r="F11" s="1228">
        <v>0</v>
      </c>
      <c r="G11" s="1229">
        <f t="shared" si="3"/>
        <v>3233.32</v>
      </c>
      <c r="H11" s="1228">
        <v>4826.32</v>
      </c>
      <c r="I11" s="1228">
        <v>0</v>
      </c>
      <c r="J11" s="1229">
        <f t="shared" si="4"/>
        <v>4826.32</v>
      </c>
      <c r="K11" s="1228">
        <v>6876.1</v>
      </c>
      <c r="L11" s="1228">
        <v>0</v>
      </c>
      <c r="M11" s="1229">
        <f t="shared" si="0"/>
        <v>6876.1</v>
      </c>
      <c r="N11" s="1225">
        <v>9124.41</v>
      </c>
      <c r="O11" s="1225">
        <v>0</v>
      </c>
      <c r="P11" s="1230">
        <f t="shared" si="1"/>
        <v>9124.41</v>
      </c>
    </row>
    <row r="12" spans="1:16" ht="15" customHeight="1">
      <c r="A12" s="857" t="s">
        <v>990</v>
      </c>
      <c r="B12" s="1224">
        <v>2901.58</v>
      </c>
      <c r="C12" s="1225">
        <v>0</v>
      </c>
      <c r="D12" s="1226">
        <f t="shared" si="2"/>
        <v>2901.58</v>
      </c>
      <c r="E12" s="1227">
        <v>4718.09</v>
      </c>
      <c r="F12" s="1228">
        <v>0</v>
      </c>
      <c r="G12" s="1229">
        <f t="shared" si="3"/>
        <v>4718.09</v>
      </c>
      <c r="H12" s="1228">
        <v>4487.173</v>
      </c>
      <c r="I12" s="1228">
        <v>131.742</v>
      </c>
      <c r="J12" s="1229">
        <f t="shared" si="4"/>
        <v>4355.431</v>
      </c>
      <c r="K12" s="1228">
        <v>5420.58</v>
      </c>
      <c r="L12" s="1228">
        <v>0</v>
      </c>
      <c r="M12" s="1229">
        <f t="shared" si="0"/>
        <v>5420.58</v>
      </c>
      <c r="N12" s="1225">
        <v>5915.13</v>
      </c>
      <c r="O12" s="1225">
        <v>0</v>
      </c>
      <c r="P12" s="1230">
        <f t="shared" si="1"/>
        <v>5915.13</v>
      </c>
    </row>
    <row r="13" spans="1:16" ht="15" customHeight="1">
      <c r="A13" s="857" t="s">
        <v>991</v>
      </c>
      <c r="B13" s="1224">
        <v>1893.9</v>
      </c>
      <c r="C13" s="1225">
        <v>0</v>
      </c>
      <c r="D13" s="1226">
        <f t="shared" si="2"/>
        <v>1893.9</v>
      </c>
      <c r="E13" s="1227">
        <v>2090.36</v>
      </c>
      <c r="F13" s="1228">
        <v>1750.53</v>
      </c>
      <c r="G13" s="1229">
        <f t="shared" si="3"/>
        <v>339.83000000000015</v>
      </c>
      <c r="H13" s="1228">
        <v>2934.97</v>
      </c>
      <c r="I13" s="1228">
        <v>0</v>
      </c>
      <c r="J13" s="1229">
        <f t="shared" si="4"/>
        <v>2934.97</v>
      </c>
      <c r="K13" s="1228">
        <v>3363.4045</v>
      </c>
      <c r="L13" s="1228">
        <v>511.488</v>
      </c>
      <c r="M13" s="1229">
        <f t="shared" si="0"/>
        <v>2851.9165000000003</v>
      </c>
      <c r="N13" s="1225"/>
      <c r="O13" s="1225"/>
      <c r="P13" s="1230"/>
    </row>
    <row r="14" spans="1:16" ht="15" customHeight="1">
      <c r="A14" s="857" t="s">
        <v>992</v>
      </c>
      <c r="B14" s="1224">
        <v>1962.72</v>
      </c>
      <c r="C14" s="1225">
        <v>0</v>
      </c>
      <c r="D14" s="1226">
        <f t="shared" si="2"/>
        <v>1962.72</v>
      </c>
      <c r="E14" s="1227">
        <v>2120.21</v>
      </c>
      <c r="F14" s="1228">
        <v>0</v>
      </c>
      <c r="G14" s="1229">
        <f t="shared" si="3"/>
        <v>2120.21</v>
      </c>
      <c r="H14" s="1228">
        <v>5263.02</v>
      </c>
      <c r="I14" s="1228">
        <v>0</v>
      </c>
      <c r="J14" s="1229">
        <f t="shared" si="4"/>
        <v>5263.02</v>
      </c>
      <c r="K14" s="1228">
        <v>7260.27</v>
      </c>
      <c r="L14" s="1228">
        <v>0</v>
      </c>
      <c r="M14" s="1229">
        <f t="shared" si="0"/>
        <v>7260.27</v>
      </c>
      <c r="N14" s="1225"/>
      <c r="O14" s="1225"/>
      <c r="P14" s="1230"/>
    </row>
    <row r="15" spans="1:16" ht="15" customHeight="1">
      <c r="A15" s="857" t="s">
        <v>993</v>
      </c>
      <c r="B15" s="1224">
        <v>2955.37</v>
      </c>
      <c r="C15" s="1225">
        <v>0</v>
      </c>
      <c r="D15" s="1226">
        <f t="shared" si="2"/>
        <v>2955.37</v>
      </c>
      <c r="E15" s="1227">
        <v>6237.81</v>
      </c>
      <c r="F15" s="1228">
        <v>0</v>
      </c>
      <c r="G15" s="1229">
        <f t="shared" si="3"/>
        <v>6237.81</v>
      </c>
      <c r="H15" s="1228">
        <v>3922.8</v>
      </c>
      <c r="I15" s="1228">
        <v>0</v>
      </c>
      <c r="J15" s="1229">
        <f t="shared" si="4"/>
        <v>3922.8</v>
      </c>
      <c r="K15" s="1225">
        <v>3531.87</v>
      </c>
      <c r="L15" s="1225">
        <v>0</v>
      </c>
      <c r="M15" s="1226">
        <f t="shared" si="0"/>
        <v>3531.87</v>
      </c>
      <c r="N15" s="1225"/>
      <c r="O15" s="1225"/>
      <c r="P15" s="1230"/>
    </row>
    <row r="16" spans="1:16" ht="15" customHeight="1">
      <c r="A16" s="857" t="s">
        <v>356</v>
      </c>
      <c r="B16" s="1224">
        <v>1971.17</v>
      </c>
      <c r="C16" s="1225">
        <v>408.86</v>
      </c>
      <c r="D16" s="1226">
        <f t="shared" si="2"/>
        <v>1562.31</v>
      </c>
      <c r="E16" s="1227">
        <v>3808.95</v>
      </c>
      <c r="F16" s="1228">
        <v>780.34</v>
      </c>
      <c r="G16" s="1229">
        <f t="shared" si="3"/>
        <v>3028.6099999999997</v>
      </c>
      <c r="H16" s="1228">
        <v>5023.75</v>
      </c>
      <c r="I16" s="1228">
        <v>0</v>
      </c>
      <c r="J16" s="1229">
        <f t="shared" si="4"/>
        <v>5023.75</v>
      </c>
      <c r="K16" s="1225">
        <v>4500.14</v>
      </c>
      <c r="L16" s="1225">
        <v>0</v>
      </c>
      <c r="M16" s="1226">
        <f t="shared" si="0"/>
        <v>4500.14</v>
      </c>
      <c r="N16" s="1225"/>
      <c r="O16" s="1225"/>
      <c r="P16" s="1230"/>
    </row>
    <row r="17" spans="1:16" ht="15" customHeight="1">
      <c r="A17" s="857" t="s">
        <v>357</v>
      </c>
      <c r="B17" s="1224">
        <v>4584.48</v>
      </c>
      <c r="C17" s="1225">
        <v>0</v>
      </c>
      <c r="D17" s="1226">
        <f t="shared" si="2"/>
        <v>4584.48</v>
      </c>
      <c r="E17" s="1227">
        <v>2288.94</v>
      </c>
      <c r="F17" s="1228">
        <v>0</v>
      </c>
      <c r="G17" s="1229">
        <f t="shared" si="3"/>
        <v>2288.94</v>
      </c>
      <c r="H17" s="1228">
        <v>9752.21</v>
      </c>
      <c r="I17" s="1228">
        <v>0</v>
      </c>
      <c r="J17" s="1229">
        <f t="shared" si="4"/>
        <v>9752.21</v>
      </c>
      <c r="K17" s="1225">
        <v>5395.53</v>
      </c>
      <c r="L17" s="1225">
        <v>0</v>
      </c>
      <c r="M17" s="1226">
        <f t="shared" si="0"/>
        <v>5395.53</v>
      </c>
      <c r="N17" s="1225"/>
      <c r="O17" s="1225"/>
      <c r="P17" s="1230"/>
    </row>
    <row r="18" spans="1:16" ht="15" customHeight="1">
      <c r="A18" s="1231" t="s">
        <v>358</v>
      </c>
      <c r="B18" s="1232">
        <v>3337.29</v>
      </c>
      <c r="C18" s="1233">
        <v>1132.25</v>
      </c>
      <c r="D18" s="1226">
        <f t="shared" si="2"/>
        <v>2205.04</v>
      </c>
      <c r="E18" s="1234">
        <v>3849.1</v>
      </c>
      <c r="F18" s="1235">
        <v>0</v>
      </c>
      <c r="G18" s="1226">
        <f t="shared" si="3"/>
        <v>3849.1</v>
      </c>
      <c r="H18" s="1225">
        <v>5827.24</v>
      </c>
      <c r="I18" s="1225">
        <v>0</v>
      </c>
      <c r="J18" s="1226">
        <f t="shared" si="4"/>
        <v>5827.24</v>
      </c>
      <c r="K18" s="1225">
        <v>6596.009</v>
      </c>
      <c r="L18" s="1225">
        <v>0</v>
      </c>
      <c r="M18" s="1226">
        <f t="shared" si="0"/>
        <v>6596.009</v>
      </c>
      <c r="N18" s="1225"/>
      <c r="O18" s="1225"/>
      <c r="P18" s="1230"/>
    </row>
    <row r="19" spans="1:16" s="1241" customFormat="1" ht="15" customHeight="1" thickBot="1">
      <c r="A19" s="1236" t="s">
        <v>361</v>
      </c>
      <c r="B19" s="1237">
        <f>SUM(B7:B18)</f>
        <v>30151.999999999996</v>
      </c>
      <c r="C19" s="1238">
        <f>SUM(C7:C18)</f>
        <v>2037.45</v>
      </c>
      <c r="D19" s="1239">
        <f>SUM(B19-C19)</f>
        <v>28114.549999999996</v>
      </c>
      <c r="E19" s="1237">
        <f>SUM(E7:E18)</f>
        <v>37894.65</v>
      </c>
      <c r="F19" s="1238">
        <f>SUM(F7:F18)</f>
        <v>3619.3</v>
      </c>
      <c r="G19" s="1239">
        <f>SUM(E19-F19)</f>
        <v>34275.35</v>
      </c>
      <c r="H19" s="1237">
        <f>SUM(H7:H18)</f>
        <v>55877.5125</v>
      </c>
      <c r="I19" s="1238">
        <f>SUM(I7:I18)</f>
        <v>654.478</v>
      </c>
      <c r="J19" s="1239">
        <f t="shared" si="4"/>
        <v>55223.034499999994</v>
      </c>
      <c r="K19" s="1237">
        <f>SUM(K7:K18)</f>
        <v>64966.6535</v>
      </c>
      <c r="L19" s="1238">
        <f>SUM(L7:L18)</f>
        <v>511.488</v>
      </c>
      <c r="M19" s="1239">
        <f>SUM(K19-L19)-0.01</f>
        <v>64455.1555</v>
      </c>
      <c r="N19" s="1237">
        <f>SUM(N7:N18)</f>
        <v>36071.78</v>
      </c>
      <c r="O19" s="1238">
        <f>SUM(O7:O18)</f>
        <v>400.38</v>
      </c>
      <c r="P19" s="1240">
        <f>SUM(N19-O19)</f>
        <v>35671.4</v>
      </c>
    </row>
    <row r="20" s="836" customFormat="1" ht="16.5" customHeight="1">
      <c r="A20" s="836" t="s">
        <v>1010</v>
      </c>
    </row>
  </sheetData>
  <sheetProtection/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0">
      <selection activeCell="S13" sqref="S13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140625" style="18" bestFit="1" customWidth="1"/>
    <col min="16" max="16" width="8.140625" style="18" customWidth="1"/>
    <col min="17" max="16384" width="9.140625" style="18" customWidth="1"/>
  </cols>
  <sheetData>
    <row r="1" spans="1:16" s="836" customFormat="1" ht="15.75">
      <c r="A1" s="1579" t="s">
        <v>261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  <c r="L1" s="1579"/>
      <c r="M1" s="1579"/>
      <c r="N1" s="1579"/>
      <c r="O1" s="1579"/>
      <c r="P1" s="1579"/>
    </row>
    <row r="2" spans="1:16" s="836" customFormat="1" ht="20.25">
      <c r="A2" s="1580" t="s">
        <v>1005</v>
      </c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</row>
    <row r="3" spans="1:10" ht="12.75" hidden="1">
      <c r="A3" s="1574" t="s">
        <v>982</v>
      </c>
      <c r="B3" s="1574"/>
      <c r="C3" s="1574"/>
      <c r="D3" s="1574"/>
      <c r="E3" s="1574"/>
      <c r="F3" s="1574"/>
      <c r="G3" s="1574"/>
      <c r="H3" s="1574"/>
      <c r="I3" s="1574"/>
      <c r="J3" s="1574"/>
    </row>
    <row r="4" spans="1:16" ht="13.5" thickBot="1">
      <c r="A4" s="1222"/>
      <c r="B4" s="1222"/>
      <c r="C4" s="1222"/>
      <c r="D4" s="1222"/>
      <c r="E4" s="1222"/>
      <c r="F4" s="1222"/>
      <c r="G4" s="1222"/>
      <c r="H4" s="1222"/>
      <c r="I4" s="424"/>
      <c r="J4" s="424"/>
      <c r="K4" s="1222"/>
      <c r="L4" s="424"/>
      <c r="M4" s="103"/>
      <c r="N4" s="1222"/>
      <c r="O4" s="424"/>
      <c r="P4" s="103" t="s">
        <v>1011</v>
      </c>
    </row>
    <row r="5" spans="1:16" ht="12.75">
      <c r="A5" s="1244"/>
      <c r="B5" s="1575" t="s">
        <v>1006</v>
      </c>
      <c r="C5" s="1576"/>
      <c r="D5" s="1577"/>
      <c r="E5" s="1575" t="s">
        <v>983</v>
      </c>
      <c r="F5" s="1576"/>
      <c r="G5" s="1577"/>
      <c r="H5" s="1576" t="s">
        <v>2</v>
      </c>
      <c r="I5" s="1576"/>
      <c r="J5" s="1577"/>
      <c r="K5" s="1576" t="s">
        <v>3</v>
      </c>
      <c r="L5" s="1576"/>
      <c r="M5" s="1577"/>
      <c r="N5" s="1576" t="s">
        <v>471</v>
      </c>
      <c r="O5" s="1576"/>
      <c r="P5" s="1578"/>
    </row>
    <row r="6" spans="1:16" s="1223" customFormat="1" ht="24">
      <c r="A6" s="1245" t="s">
        <v>444</v>
      </c>
      <c r="B6" s="1246" t="s">
        <v>1007</v>
      </c>
      <c r="C6" s="1247" t="s">
        <v>1008</v>
      </c>
      <c r="D6" s="1248" t="s">
        <v>1009</v>
      </c>
      <c r="E6" s="1246" t="s">
        <v>1007</v>
      </c>
      <c r="F6" s="1247" t="s">
        <v>1008</v>
      </c>
      <c r="G6" s="1248" t="s">
        <v>1009</v>
      </c>
      <c r="H6" s="1247" t="s">
        <v>1007</v>
      </c>
      <c r="I6" s="1247" t="s">
        <v>1008</v>
      </c>
      <c r="J6" s="1248" t="s">
        <v>1009</v>
      </c>
      <c r="K6" s="1247" t="s">
        <v>1007</v>
      </c>
      <c r="L6" s="1247" t="s">
        <v>1008</v>
      </c>
      <c r="M6" s="1248" t="s">
        <v>1009</v>
      </c>
      <c r="N6" s="1247" t="s">
        <v>1007</v>
      </c>
      <c r="O6" s="1247" t="s">
        <v>1008</v>
      </c>
      <c r="P6" s="1249" t="s">
        <v>1009</v>
      </c>
    </row>
    <row r="7" spans="1:16" ht="15" customHeight="1">
      <c r="A7" s="857" t="s">
        <v>985</v>
      </c>
      <c r="B7" s="1227">
        <v>9.8</v>
      </c>
      <c r="C7" s="1228">
        <v>0</v>
      </c>
      <c r="D7" s="1229">
        <f>SUM(B7-C7)</f>
        <v>9.8</v>
      </c>
      <c r="E7" s="1227">
        <v>18.2</v>
      </c>
      <c r="F7" s="1228">
        <v>0</v>
      </c>
      <c r="G7" s="1229">
        <f>SUM(E7-F7)</f>
        <v>18.2</v>
      </c>
      <c r="H7" s="1228">
        <v>24.1</v>
      </c>
      <c r="I7" s="1228">
        <v>7.4</v>
      </c>
      <c r="J7" s="1229">
        <f>SUM(H7-I7)</f>
        <v>16.700000000000003</v>
      </c>
      <c r="K7" s="1228">
        <v>87.5</v>
      </c>
      <c r="L7" s="1228">
        <v>0</v>
      </c>
      <c r="M7" s="1229">
        <f aca="true" t="shared" si="0" ref="M7:M18">SUM(K7-L7)</f>
        <v>87.5</v>
      </c>
      <c r="N7" s="1225">
        <v>34.55</v>
      </c>
      <c r="O7" s="1225">
        <v>0</v>
      </c>
      <c r="P7" s="1230">
        <f aca="true" t="shared" si="1" ref="P7:P12">SUM(N7-O7)</f>
        <v>34.55</v>
      </c>
    </row>
    <row r="8" spans="1:16" ht="15" customHeight="1">
      <c r="A8" s="857" t="s">
        <v>986</v>
      </c>
      <c r="B8" s="1227">
        <v>17.9</v>
      </c>
      <c r="C8" s="1228">
        <v>0</v>
      </c>
      <c r="D8" s="1229">
        <f aca="true" t="shared" si="2" ref="D8:D18">SUM(B8-C8)</f>
        <v>17.9</v>
      </c>
      <c r="E8" s="1227">
        <v>27.6</v>
      </c>
      <c r="F8" s="1228">
        <v>0</v>
      </c>
      <c r="G8" s="1229">
        <f aca="true" t="shared" si="3" ref="G8:G18">SUM(E8-F8)</f>
        <v>27.6</v>
      </c>
      <c r="H8" s="1228">
        <v>30.5</v>
      </c>
      <c r="I8" s="1228">
        <v>0</v>
      </c>
      <c r="J8" s="1229">
        <f aca="true" t="shared" si="4" ref="J8:J19">SUM(H8-I8)</f>
        <v>30.5</v>
      </c>
      <c r="K8" s="1228">
        <v>63.85</v>
      </c>
      <c r="L8" s="1228">
        <v>0</v>
      </c>
      <c r="M8" s="1229">
        <f t="shared" si="0"/>
        <v>63.85</v>
      </c>
      <c r="N8" s="1225">
        <v>72.9</v>
      </c>
      <c r="O8" s="1225">
        <v>6</v>
      </c>
      <c r="P8" s="1230">
        <f t="shared" si="1"/>
        <v>66.9</v>
      </c>
    </row>
    <row r="9" spans="1:16" ht="15" customHeight="1">
      <c r="A9" s="857" t="s">
        <v>987</v>
      </c>
      <c r="B9" s="1227">
        <v>47.6</v>
      </c>
      <c r="C9" s="1228">
        <v>0</v>
      </c>
      <c r="D9" s="1229">
        <f t="shared" si="2"/>
        <v>47.6</v>
      </c>
      <c r="E9" s="1227">
        <v>49.4</v>
      </c>
      <c r="F9" s="1228">
        <v>0</v>
      </c>
      <c r="G9" s="1229">
        <f t="shared" si="3"/>
        <v>49.4</v>
      </c>
      <c r="H9" s="1228">
        <v>53</v>
      </c>
      <c r="I9" s="1228">
        <v>0</v>
      </c>
      <c r="J9" s="1229">
        <f t="shared" si="4"/>
        <v>53</v>
      </c>
      <c r="K9" s="1228">
        <v>76.25</v>
      </c>
      <c r="L9" s="1228">
        <v>0</v>
      </c>
      <c r="M9" s="1229">
        <f t="shared" si="0"/>
        <v>76.25</v>
      </c>
      <c r="N9" s="1225">
        <v>115.9</v>
      </c>
      <c r="O9" s="1225">
        <v>0</v>
      </c>
      <c r="P9" s="1230">
        <f t="shared" si="1"/>
        <v>115.9</v>
      </c>
    </row>
    <row r="10" spans="1:16" ht="15" customHeight="1">
      <c r="A10" s="857" t="s">
        <v>988</v>
      </c>
      <c r="B10" s="1227">
        <v>36.4</v>
      </c>
      <c r="C10" s="1228">
        <v>0</v>
      </c>
      <c r="D10" s="1229">
        <f t="shared" si="2"/>
        <v>36.4</v>
      </c>
      <c r="E10" s="1227">
        <v>32.9</v>
      </c>
      <c r="F10" s="1228">
        <v>14.6</v>
      </c>
      <c r="G10" s="1229">
        <f t="shared" si="3"/>
        <v>18.299999999999997</v>
      </c>
      <c r="H10" s="1228">
        <v>84.35</v>
      </c>
      <c r="I10" s="1228">
        <v>0</v>
      </c>
      <c r="J10" s="1229">
        <f t="shared" si="4"/>
        <v>84.35</v>
      </c>
      <c r="K10" s="1228">
        <v>71.05</v>
      </c>
      <c r="L10" s="1228">
        <v>0</v>
      </c>
      <c r="M10" s="1229">
        <f t="shared" si="0"/>
        <v>71.05</v>
      </c>
      <c r="N10" s="1225">
        <v>104.1</v>
      </c>
      <c r="O10" s="1225">
        <v>0</v>
      </c>
      <c r="P10" s="1230">
        <f t="shared" si="1"/>
        <v>104.1</v>
      </c>
    </row>
    <row r="11" spans="1:16" ht="15" customHeight="1">
      <c r="A11" s="857" t="s">
        <v>989</v>
      </c>
      <c r="B11" s="1227">
        <v>30.4</v>
      </c>
      <c r="C11" s="1228">
        <v>6.7</v>
      </c>
      <c r="D11" s="1229">
        <f t="shared" si="2"/>
        <v>23.7</v>
      </c>
      <c r="E11" s="1227">
        <v>44.5</v>
      </c>
      <c r="F11" s="1228">
        <v>0</v>
      </c>
      <c r="G11" s="1229">
        <f t="shared" si="3"/>
        <v>44.5</v>
      </c>
      <c r="H11" s="1228">
        <v>65</v>
      </c>
      <c r="I11" s="1228">
        <v>0</v>
      </c>
      <c r="J11" s="1229">
        <f t="shared" si="4"/>
        <v>65</v>
      </c>
      <c r="K11" s="1228">
        <v>95.85</v>
      </c>
      <c r="L11" s="1228">
        <v>0</v>
      </c>
      <c r="M11" s="1229">
        <f t="shared" si="0"/>
        <v>95.85</v>
      </c>
      <c r="N11" s="1225">
        <v>143.4</v>
      </c>
      <c r="O11" s="1225">
        <v>0</v>
      </c>
      <c r="P11" s="1230">
        <f t="shared" si="1"/>
        <v>143.4</v>
      </c>
    </row>
    <row r="12" spans="1:16" ht="15" customHeight="1">
      <c r="A12" s="857" t="s">
        <v>990</v>
      </c>
      <c r="B12" s="1227">
        <v>39.2</v>
      </c>
      <c r="C12" s="1228">
        <v>0</v>
      </c>
      <c r="D12" s="1229">
        <f t="shared" si="2"/>
        <v>39.2</v>
      </c>
      <c r="E12" s="1227">
        <v>66.2</v>
      </c>
      <c r="F12" s="1228">
        <v>0</v>
      </c>
      <c r="G12" s="1229">
        <f t="shared" si="3"/>
        <v>66.2</v>
      </c>
      <c r="H12" s="1228">
        <v>62.3</v>
      </c>
      <c r="I12" s="1228">
        <v>1.8</v>
      </c>
      <c r="J12" s="1229">
        <f t="shared" si="4"/>
        <v>60.5</v>
      </c>
      <c r="K12" s="1228">
        <v>75.95</v>
      </c>
      <c r="L12" s="1228">
        <v>0</v>
      </c>
      <c r="M12" s="1229">
        <f t="shared" si="0"/>
        <v>75.95</v>
      </c>
      <c r="N12" s="1225">
        <v>93.3</v>
      </c>
      <c r="O12" s="1225">
        <v>0</v>
      </c>
      <c r="P12" s="1230">
        <f t="shared" si="1"/>
        <v>93.3</v>
      </c>
    </row>
    <row r="13" spans="1:16" ht="15" customHeight="1">
      <c r="A13" s="857" t="s">
        <v>991</v>
      </c>
      <c r="B13" s="1227">
        <v>25.7</v>
      </c>
      <c r="C13" s="1228">
        <v>0</v>
      </c>
      <c r="D13" s="1229">
        <f t="shared" si="2"/>
        <v>25.7</v>
      </c>
      <c r="E13" s="1227">
        <v>29.5</v>
      </c>
      <c r="F13" s="1228">
        <v>24.5</v>
      </c>
      <c r="G13" s="1229">
        <f t="shared" si="3"/>
        <v>5</v>
      </c>
      <c r="H13" s="1228">
        <v>41.2</v>
      </c>
      <c r="I13" s="1228">
        <v>0</v>
      </c>
      <c r="J13" s="1229">
        <f t="shared" si="4"/>
        <v>41.2</v>
      </c>
      <c r="K13" s="1228">
        <v>47.55</v>
      </c>
      <c r="L13" s="1228">
        <v>7.2</v>
      </c>
      <c r="M13" s="1229">
        <f t="shared" si="0"/>
        <v>40.349999999999994</v>
      </c>
      <c r="N13" s="1228"/>
      <c r="O13" s="1228"/>
      <c r="P13" s="1250"/>
    </row>
    <row r="14" spans="1:16" ht="15" customHeight="1">
      <c r="A14" s="857" t="s">
        <v>992</v>
      </c>
      <c r="B14" s="1227">
        <v>26.7</v>
      </c>
      <c r="C14" s="1228">
        <v>0</v>
      </c>
      <c r="D14" s="1229">
        <f t="shared" si="2"/>
        <v>26.7</v>
      </c>
      <c r="E14" s="1227">
        <v>29.9</v>
      </c>
      <c r="F14" s="1228">
        <v>0</v>
      </c>
      <c r="G14" s="1229">
        <f t="shared" si="3"/>
        <v>29.9</v>
      </c>
      <c r="H14" s="1228">
        <v>73.6</v>
      </c>
      <c r="I14" s="1228">
        <v>0</v>
      </c>
      <c r="J14" s="1229">
        <f t="shared" si="4"/>
        <v>73.6</v>
      </c>
      <c r="K14" s="1228">
        <v>102.5</v>
      </c>
      <c r="L14" s="1228">
        <v>0</v>
      </c>
      <c r="M14" s="1229">
        <f t="shared" si="0"/>
        <v>102.5</v>
      </c>
      <c r="N14" s="1228"/>
      <c r="O14" s="1228"/>
      <c r="P14" s="1250"/>
    </row>
    <row r="15" spans="1:16" ht="15" customHeight="1">
      <c r="A15" s="857" t="s">
        <v>993</v>
      </c>
      <c r="B15" s="1227">
        <v>40.6</v>
      </c>
      <c r="C15" s="1228">
        <v>0</v>
      </c>
      <c r="D15" s="1229">
        <f t="shared" si="2"/>
        <v>40.6</v>
      </c>
      <c r="E15" s="1227">
        <v>88</v>
      </c>
      <c r="F15" s="1228">
        <v>0</v>
      </c>
      <c r="G15" s="1229">
        <f t="shared" si="3"/>
        <v>88</v>
      </c>
      <c r="H15" s="1228">
        <v>54.7</v>
      </c>
      <c r="I15" s="1228">
        <v>0</v>
      </c>
      <c r="J15" s="1229">
        <f t="shared" si="4"/>
        <v>54.7</v>
      </c>
      <c r="K15" s="1225">
        <v>50.9</v>
      </c>
      <c r="L15" s="1225">
        <v>0</v>
      </c>
      <c r="M15" s="1226">
        <f t="shared" si="0"/>
        <v>50.9</v>
      </c>
      <c r="N15" s="1225"/>
      <c r="O15" s="1225"/>
      <c r="P15" s="1230"/>
    </row>
    <row r="16" spans="1:16" ht="15" customHeight="1">
      <c r="A16" s="857" t="s">
        <v>356</v>
      </c>
      <c r="B16" s="1227">
        <v>17.3</v>
      </c>
      <c r="C16" s="1228">
        <v>5.7</v>
      </c>
      <c r="D16" s="1229">
        <f t="shared" si="2"/>
        <v>11.600000000000001</v>
      </c>
      <c r="E16" s="1227">
        <v>53.9</v>
      </c>
      <c r="F16" s="1228">
        <v>11</v>
      </c>
      <c r="G16" s="1229">
        <f t="shared" si="3"/>
        <v>42.9</v>
      </c>
      <c r="H16" s="1228">
        <v>69.25</v>
      </c>
      <c r="I16" s="1228">
        <v>0</v>
      </c>
      <c r="J16" s="1229">
        <f t="shared" si="4"/>
        <v>69.25</v>
      </c>
      <c r="K16" s="1225">
        <v>67.5</v>
      </c>
      <c r="L16" s="1225">
        <v>0</v>
      </c>
      <c r="M16" s="1226">
        <f t="shared" si="0"/>
        <v>67.5</v>
      </c>
      <c r="N16" s="1225"/>
      <c r="O16" s="1225"/>
      <c r="P16" s="1230"/>
    </row>
    <row r="17" spans="1:16" ht="15" customHeight="1">
      <c r="A17" s="857" t="s">
        <v>357</v>
      </c>
      <c r="B17" s="1227">
        <v>62.35</v>
      </c>
      <c r="C17" s="1228">
        <v>0</v>
      </c>
      <c r="D17" s="1229">
        <f t="shared" si="2"/>
        <v>62.35</v>
      </c>
      <c r="E17" s="1227">
        <v>32.4</v>
      </c>
      <c r="F17" s="1228">
        <v>0</v>
      </c>
      <c r="G17" s="1229">
        <f t="shared" si="3"/>
        <v>32.4</v>
      </c>
      <c r="H17" s="1228">
        <v>133</v>
      </c>
      <c r="I17" s="1228">
        <v>0</v>
      </c>
      <c r="J17" s="1229">
        <f t="shared" si="4"/>
        <v>133</v>
      </c>
      <c r="K17" s="1225">
        <v>82.75</v>
      </c>
      <c r="L17" s="1225">
        <v>0</v>
      </c>
      <c r="M17" s="1226">
        <f t="shared" si="0"/>
        <v>82.75</v>
      </c>
      <c r="N17" s="1225"/>
      <c r="O17" s="1225"/>
      <c r="P17" s="1230"/>
    </row>
    <row r="18" spans="1:16" ht="15" customHeight="1">
      <c r="A18" s="1231" t="s">
        <v>358</v>
      </c>
      <c r="B18" s="1234">
        <v>44.85</v>
      </c>
      <c r="C18" s="1235">
        <v>15.2</v>
      </c>
      <c r="D18" s="1226">
        <f t="shared" si="2"/>
        <v>29.650000000000002</v>
      </c>
      <c r="E18" s="1234">
        <v>54.5</v>
      </c>
      <c r="F18" s="1235">
        <v>0</v>
      </c>
      <c r="G18" s="1226">
        <f t="shared" si="3"/>
        <v>54.5</v>
      </c>
      <c r="H18" s="1225">
        <v>78.8</v>
      </c>
      <c r="I18" s="1225">
        <v>0</v>
      </c>
      <c r="J18" s="1226">
        <f t="shared" si="4"/>
        <v>78.8</v>
      </c>
      <c r="K18" s="1225">
        <v>101.3</v>
      </c>
      <c r="L18" s="1225">
        <v>0</v>
      </c>
      <c r="M18" s="1226">
        <f t="shared" si="0"/>
        <v>101.3</v>
      </c>
      <c r="N18" s="1225"/>
      <c r="O18" s="1225"/>
      <c r="P18" s="1230"/>
    </row>
    <row r="19" spans="1:16" s="1241" customFormat="1" ht="15" customHeight="1" thickBot="1">
      <c r="A19" s="1236" t="s">
        <v>361</v>
      </c>
      <c r="B19" s="1237">
        <f>SUM(B7:B18)</f>
        <v>398.80000000000007</v>
      </c>
      <c r="C19" s="1238">
        <f>SUM(C7:C18)</f>
        <v>27.6</v>
      </c>
      <c r="D19" s="1239">
        <f>SUM(B19-C19)</f>
        <v>371.20000000000005</v>
      </c>
      <c r="E19" s="1237">
        <f>SUM(E7:E18)</f>
        <v>527</v>
      </c>
      <c r="F19" s="1238">
        <f>SUM(F7:F18)</f>
        <v>50.1</v>
      </c>
      <c r="G19" s="1239">
        <f>SUM(E19-F19)</f>
        <v>476.9</v>
      </c>
      <c r="H19" s="1237">
        <f>SUM(H7:H18)</f>
        <v>769.8</v>
      </c>
      <c r="I19" s="1238">
        <f>SUM(I7:I18)</f>
        <v>9.200000000000001</v>
      </c>
      <c r="J19" s="1239">
        <f t="shared" si="4"/>
        <v>760.5999999999999</v>
      </c>
      <c r="K19" s="1237">
        <f>SUM(K7:K18)</f>
        <v>922.9499999999999</v>
      </c>
      <c r="L19" s="1238">
        <f>SUM(L7:L18)</f>
        <v>7.2</v>
      </c>
      <c r="M19" s="1239">
        <f>SUM(K19-L19)</f>
        <v>915.7499999999999</v>
      </c>
      <c r="N19" s="1237">
        <f>SUM(N7:N18)</f>
        <v>564.15</v>
      </c>
      <c r="O19" s="1238">
        <f>SUM(O7:O18)</f>
        <v>6</v>
      </c>
      <c r="P19" s="1240">
        <f>SUM(N19-O19)</f>
        <v>558.15</v>
      </c>
    </row>
    <row r="20" s="836" customFormat="1" ht="16.5" customHeight="1">
      <c r="A20" s="836" t="s">
        <v>1010</v>
      </c>
    </row>
  </sheetData>
  <sheetProtection/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2008-03-12T05:42:12Z</cp:lastPrinted>
  <dcterms:created xsi:type="dcterms:W3CDTF">1996-10-14T23:33:28Z</dcterms:created>
  <dcterms:modified xsi:type="dcterms:W3CDTF">2022-02-16T07:14:31Z</dcterms:modified>
  <cp:category/>
  <cp:version/>
  <cp:contentType/>
  <cp:contentStatus/>
</cp:coreProperties>
</file>