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812" activeTab="0"/>
  </bookViews>
  <sheets>
    <sheet name="cover" sheetId="1" r:id="rId1"/>
    <sheet name="RGDP" sheetId="2" r:id="rId2"/>
    <sheet name="GDP by Expenditure" sheetId="3" r:id="rId3"/>
    <sheet name="manu. Production" sheetId="4" r:id="rId4"/>
    <sheet name="CPI" sheetId="5" r:id="rId5"/>
    <sheet name="CPI Annual" sheetId="6" r:id="rId6"/>
    <sheet name="CPI YOY" sheetId="7" r:id="rId7"/>
    <sheet name="Core CPI annual" sheetId="8" r:id="rId8"/>
    <sheet name="Core CPI" sheetId="9" r:id="rId9"/>
    <sheet name="WPI" sheetId="10" r:id="rId10"/>
    <sheet name="WPI Annual" sheetId="11" r:id="rId11"/>
    <sheet name="WPI YoY" sheetId="12" r:id="rId12"/>
    <sheet name="NSWI Annual" sheetId="13" r:id="rId13"/>
    <sheet name="NSWI" sheetId="14" r:id="rId14"/>
    <sheet name="Direction" sheetId="15" r:id="rId15"/>
    <sheet name="X-IND" sheetId="16" r:id="rId16"/>
    <sheet name="X-Others" sheetId="17" r:id="rId17"/>
    <sheet name="M-Ind" sheetId="18" r:id="rId18"/>
    <sheet name="M-Others" sheetId="19" r:id="rId19"/>
    <sheet name="BOP" sheetId="20" r:id="rId20"/>
    <sheet name="M-India_$" sheetId="21" r:id="rId21"/>
    <sheet name="Reserve" sheetId="22" r:id="rId22"/>
    <sheet name="Reserve$" sheetId="23" r:id="rId23"/>
    <sheet name="Ex Rate" sheetId="24" r:id="rId24"/>
    <sheet name="GBO" sheetId="25" r:id="rId25"/>
    <sheet name="NDBoG" sheetId="26" r:id="rId26"/>
    <sheet name="ODD" sheetId="27" r:id="rId27"/>
    <sheet name="Revenue" sheetId="28" r:id="rId28"/>
    <sheet name="fresh_tbs" sheetId="29" r:id="rId29"/>
    <sheet name="MS" sheetId="30" r:id="rId30"/>
    <sheet name="M AC" sheetId="31" r:id="rId31"/>
    <sheet name="RM" sheetId="32" r:id="rId32"/>
    <sheet name="A&amp;L of Com" sheetId="33" r:id="rId33"/>
    <sheet name="Deposit" sheetId="34" r:id="rId34"/>
    <sheet name="Sectorwise loan" sheetId="35" r:id="rId35"/>
    <sheet name="Security wise" sheetId="36" r:id="rId36"/>
    <sheet name="Claims on gove" sheetId="37" r:id="rId37"/>
    <sheet name="outright" sheetId="38" r:id="rId38"/>
    <sheet name="repo" sheetId="39" r:id="rId39"/>
    <sheet name="forex_nrs" sheetId="40" r:id="rId40"/>
    <sheet name="forex_$" sheetId="41" r:id="rId41"/>
    <sheet name="IC_purchase" sheetId="42" r:id="rId42"/>
    <sheet name="slf_interbank" sheetId="43" r:id="rId43"/>
    <sheet name="int" sheetId="44" r:id="rId44"/>
    <sheet name="tb_91" sheetId="45" r:id="rId45"/>
    <sheet name="tb_364" sheetId="46" r:id="rId46"/>
    <sheet name="interbank_rate" sheetId="47" r:id="rId47"/>
    <sheet name="Stock Market Indicators" sheetId="48" r:id="rId48"/>
    <sheet name="Public Issue Approval" sheetId="49" r:id="rId49"/>
    <sheet name="Listed co" sheetId="50" r:id="rId50"/>
    <sheet name="SHARE MKT ACTIVITIES" sheetId="51" r:id="rId51"/>
  </sheets>
  <externalReferences>
    <externalReference r:id="rId54"/>
  </externalReferences>
  <definedNames>
    <definedName name="_xlnm.Print_Area" localSheetId="32">'A&amp;L of Com'!$A$1:$K$57</definedName>
    <definedName name="_xlnm.Print_Area" localSheetId="36">'Claims on gove'!$A$1:$S$68</definedName>
    <definedName name="_xlnm.Print_Area" localSheetId="0">'cover'!$A$1:$I$66</definedName>
    <definedName name="_xlnm.Print_Area" localSheetId="43">'int'!$A$66:$V$108</definedName>
    <definedName name="_xlnm.Print_Area" localSheetId="30">'M AC'!$A$1:$K$50</definedName>
    <definedName name="_xlnm.Print_Area" localSheetId="3">'manu. Production'!$A$1:$G$65</definedName>
    <definedName name="_xlnm.Print_Area" localSheetId="29">'MS'!$A$1:$K$38</definedName>
    <definedName name="_xlnm.Print_Area" localSheetId="25">'NDBoG'!$A$1:$L$28</definedName>
    <definedName name="_xlnm.Print_Area" localSheetId="31">'RM'!$B$1:$L$28</definedName>
    <definedName name="_xlnm.Print_Titles" localSheetId="48">'Public Issue Approval'!$4:$5</definedName>
  </definedNames>
  <calcPr fullCalcOnLoad="1"/>
</workbook>
</file>

<file path=xl/sharedStrings.xml><?xml version="1.0" encoding="utf-8"?>
<sst xmlns="http://schemas.openxmlformats.org/spreadsheetml/2006/main" count="3718" uniqueCount="1830">
  <si>
    <t>14/3/2008 (2064/12/1)</t>
  </si>
  <si>
    <t>Lumbini Bank Ltd.</t>
  </si>
  <si>
    <t>10/3/2008 (2064/11/27)</t>
  </si>
  <si>
    <t>2/20/2008 (2064/11/8)</t>
  </si>
  <si>
    <t>11/3/2008 (2064/11/28)</t>
  </si>
  <si>
    <t xml:space="preserve">Gross Foreign Exchange Holdings of the Banking Sector in US$ </t>
  </si>
  <si>
    <t>1.5-3.75</t>
  </si>
  <si>
    <t>9.5-12</t>
  </si>
  <si>
    <t>6.50-13.5</t>
  </si>
  <si>
    <t>Kumari Bank Ltd.</t>
  </si>
  <si>
    <t>24/03/2008  (2064/12/11)</t>
  </si>
  <si>
    <t>4/24/2008  (2065/1/12)</t>
  </si>
  <si>
    <t>Laxmi Bank Ltd.</t>
  </si>
  <si>
    <t>3/4/2008  (2064/12/21)</t>
  </si>
  <si>
    <t>5/2/2008  (2064/1/20)</t>
  </si>
  <si>
    <t>Sanima Bikash Bank Ltd.</t>
  </si>
  <si>
    <t>5/7/2008  (2064/1/25)</t>
  </si>
  <si>
    <t>Paschimanchal Finance Co.Ltd.</t>
  </si>
  <si>
    <t>4/4/2008 (2064/12/22)</t>
  </si>
  <si>
    <t>5/19/2008 (2064/2/6)</t>
  </si>
  <si>
    <t>2.0-6.50</t>
  </si>
  <si>
    <t>2.5-5.75</t>
  </si>
  <si>
    <t>Prabhu Finance Company Ltd.</t>
  </si>
  <si>
    <t>Foreign Exchange Intervention (in US$)</t>
  </si>
  <si>
    <t>Apr/May</t>
  </si>
  <si>
    <t>KIST Merchant Banking And Finance</t>
  </si>
  <si>
    <t>4/24/2008 (2065/1/12)</t>
  </si>
  <si>
    <t>5/16/2008 (2065/2/3)</t>
  </si>
  <si>
    <t xml:space="preserve">ACE Development Bank Ltd. </t>
  </si>
  <si>
    <t>5/4/2008 (2065/1/22)</t>
  </si>
  <si>
    <t>5/25/2008 (2065/2/12)</t>
  </si>
  <si>
    <t>Goodwill Finance Ltd</t>
  </si>
  <si>
    <t>5/24/2008 (2065/1/22)</t>
  </si>
  <si>
    <t>5/25/2008 (2065/2/12</t>
  </si>
  <si>
    <t>Gorkha Development Bank Ltd</t>
  </si>
  <si>
    <t>5/6/2008 (2065/1/24)</t>
  </si>
  <si>
    <t>5/26/2008 (2065/2/13)</t>
  </si>
  <si>
    <t>Business Development Bank Ltd</t>
  </si>
  <si>
    <t>5/8/2008 (2065/1/26)</t>
  </si>
  <si>
    <t>5/29/2008 (2065/2/16)</t>
  </si>
  <si>
    <t>Himchuli Bikash Bank Ltd</t>
  </si>
  <si>
    <t>5/30/2008 (2065/2/17)</t>
  </si>
  <si>
    <t>United Finance Ltd</t>
  </si>
  <si>
    <t>Nepal Express Finance Ltd</t>
  </si>
  <si>
    <t>5/12/2008 (2065/1/30)</t>
  </si>
  <si>
    <t>6/2/2008 (2065/2/20)</t>
  </si>
  <si>
    <t>Royal Merchant Banking and Finance Ltd</t>
  </si>
  <si>
    <t>6/1/2008 (2065/2/19)</t>
  </si>
  <si>
    <t>ICFC Bittiya Sanstha Ltd</t>
  </si>
  <si>
    <t>5/13/2008 (2065/1/31)</t>
  </si>
  <si>
    <t>6/10/2008 (2065/2/28)</t>
  </si>
  <si>
    <t>5/15/2008 (2065/2/22)</t>
  </si>
  <si>
    <t>Agriculture Development Bank Ltd.</t>
  </si>
  <si>
    <t>Hydropower</t>
  </si>
  <si>
    <t>Mutual Fund</t>
  </si>
  <si>
    <t>Preferred Stock</t>
  </si>
  <si>
    <t>Promoter Share</t>
  </si>
  <si>
    <t>2008</t>
  </si>
  <si>
    <t xml:space="preserve"> A. Major Items</t>
  </si>
  <si>
    <t>Aluminium Section</t>
  </si>
  <si>
    <t>Batica hair oil</t>
  </si>
  <si>
    <t>Biscuits</t>
  </si>
  <si>
    <t>Brans</t>
  </si>
  <si>
    <t>Brooms</t>
  </si>
  <si>
    <t>Cardamom</t>
  </si>
  <si>
    <t>Catechue</t>
  </si>
  <si>
    <t>Cattlefeed</t>
  </si>
  <si>
    <t>Chemicals</t>
  </si>
  <si>
    <t>Cinnamon</t>
  </si>
  <si>
    <t>Copper Wire Rod</t>
  </si>
  <si>
    <t>Dried Ginger</t>
  </si>
  <si>
    <t>Fruits</t>
  </si>
  <si>
    <t>G.I. pipe</t>
  </si>
  <si>
    <t>Ghee (Vegetable)</t>
  </si>
  <si>
    <t>Ghee(Clarified)</t>
  </si>
  <si>
    <t>Ginger</t>
  </si>
  <si>
    <t>Handicraft Goods</t>
  </si>
  <si>
    <t>Herbs</t>
  </si>
  <si>
    <t>Juice</t>
  </si>
  <si>
    <t>Jute Goods</t>
  </si>
  <si>
    <t>Live Animals</t>
  </si>
  <si>
    <t>M.S. Pipe</t>
  </si>
  <si>
    <t>Marble Slab</t>
  </si>
  <si>
    <t>Medicine (Ayurvedic)</t>
  </si>
  <si>
    <t>Mustard &amp; Linseed</t>
  </si>
  <si>
    <t>Noodles</t>
  </si>
  <si>
    <t>Oil Cakes</t>
  </si>
  <si>
    <t xml:space="preserve">Gross Domestic Product </t>
  </si>
  <si>
    <t>Rs. in Million</t>
  </si>
  <si>
    <t>Agriculture</t>
  </si>
  <si>
    <t xml:space="preserve">   Agriculture and Forestry</t>
  </si>
  <si>
    <t xml:space="preserve">   Fishery</t>
  </si>
  <si>
    <t>Non-Agriculture</t>
  </si>
  <si>
    <t xml:space="preserve"> Industry</t>
  </si>
  <si>
    <t xml:space="preserve">   Mining and Quarrying</t>
  </si>
  <si>
    <t xml:space="preserve">   Manufacturing</t>
  </si>
  <si>
    <t xml:space="preserve">   Electricity Gas and Water</t>
  </si>
  <si>
    <t xml:space="preserve">   Construction</t>
  </si>
  <si>
    <t xml:space="preserve"> Service</t>
  </si>
  <si>
    <t xml:space="preserve">   Wholesale and Retail Trade</t>
  </si>
  <si>
    <t xml:space="preserve">   Hotels and Restaurant</t>
  </si>
  <si>
    <t xml:space="preserve">   Transport, Storage and Communications</t>
  </si>
  <si>
    <t xml:space="preserve">   Financial Intermediation</t>
  </si>
  <si>
    <t xml:space="preserve">   Real Estate, Renting and Business </t>
  </si>
  <si>
    <t xml:space="preserve">   Public Administration and Defence</t>
  </si>
  <si>
    <t xml:space="preserve">   Education</t>
  </si>
  <si>
    <t xml:space="preserve">   Health and Social Work</t>
  </si>
  <si>
    <t xml:space="preserve">   Other Community, Social and Personal Service </t>
  </si>
  <si>
    <t>Total GVA including FISIM</t>
  </si>
  <si>
    <t>Financial intermediation indirectly measured</t>
  </si>
  <si>
    <t>GDP at basic prices</t>
  </si>
  <si>
    <t>Taxes less subsidies on products</t>
  </si>
  <si>
    <t>GDP at producers price</t>
  </si>
  <si>
    <t xml:space="preserve">   Real Estate, Renting and Business Activities</t>
  </si>
  <si>
    <t xml:space="preserve">   Other Community, Social and Personal Service</t>
  </si>
  <si>
    <t>F-Final estimate</t>
  </si>
  <si>
    <t>R-Revised estimate</t>
  </si>
  <si>
    <t xml:space="preserve">P-Preliminary estimate </t>
  </si>
  <si>
    <t>Source: Central Bureau of Statistics</t>
  </si>
  <si>
    <t>Gross Domestic Product by Expenditure and Gross National Disposable Income</t>
  </si>
  <si>
    <t>(at Current Prices)</t>
  </si>
  <si>
    <t>Total Consumption</t>
  </si>
  <si>
    <t xml:space="preserve">    Government Consumption</t>
  </si>
  <si>
    <t xml:space="preserve">    Private Consumption</t>
  </si>
  <si>
    <t xml:space="preserve">    Nonprofit Institutions</t>
  </si>
  <si>
    <t>Gross Capital Formation</t>
  </si>
  <si>
    <t xml:space="preserve">   Gross Fixed Capital Formation</t>
  </si>
  <si>
    <t xml:space="preserve">        Government</t>
  </si>
  <si>
    <t xml:space="preserve">        Private</t>
  </si>
  <si>
    <t xml:space="preserve">   Change in Stock *</t>
  </si>
  <si>
    <t>Domestic Demand</t>
  </si>
  <si>
    <t>Net Exports of Goods and Services</t>
  </si>
  <si>
    <t xml:space="preserve">   Imports</t>
  </si>
  <si>
    <t xml:space="preserve">   Exports</t>
  </si>
  <si>
    <t>Gross Domestic Product  at Producers Price</t>
  </si>
  <si>
    <t>Net Factor Income</t>
  </si>
  <si>
    <t>Gross National Income (GNI)</t>
  </si>
  <si>
    <t>Net Transfer</t>
  </si>
  <si>
    <t>Gross National Disposable Income (GNDI)</t>
  </si>
  <si>
    <t>Percentage of GDP</t>
  </si>
  <si>
    <t xml:space="preserve"> 2/ Adjusting the exchange valuation gain of Rs 9871.37 million.</t>
  </si>
  <si>
    <t>Balance Check</t>
  </si>
  <si>
    <t xml:space="preserve"> 1/ Adjusting the exchange valuation loss of Rs. 13421.15 million.</t>
  </si>
  <si>
    <t xml:space="preserve"> 2/ Adjusting the exchange valuation gain of Rs. 9796.28 million.</t>
  </si>
  <si>
    <t>4. Reserve Money (Use)</t>
  </si>
  <si>
    <t>5. Govt Overdraft</t>
  </si>
  <si>
    <t>1 Adjusting the exchange valuation loss of Rs 13421.15 million</t>
  </si>
  <si>
    <t>2. Adjusting the exchange valuation gain of Rs 9796.28 million</t>
  </si>
  <si>
    <t xml:space="preserve"> 2/ Adjusting the exchange valuation gain of Rs 75.09 million</t>
  </si>
  <si>
    <t>Paper</t>
  </si>
  <si>
    <t>Particle Board</t>
  </si>
  <si>
    <t>Pashmina</t>
  </si>
  <si>
    <t>Plastic Utensils</t>
  </si>
  <si>
    <t>Polyster Yarn</t>
  </si>
  <si>
    <t>Raw Jute</t>
  </si>
  <si>
    <t>Readymade garment</t>
  </si>
  <si>
    <t>Ricebran Oil</t>
  </si>
  <si>
    <t>Rosin</t>
  </si>
  <si>
    <t>Shoes and Sandles</t>
  </si>
  <si>
    <t>Skin</t>
  </si>
  <si>
    <t>Soap</t>
  </si>
  <si>
    <t>Stone and Sand</t>
  </si>
  <si>
    <t>Tarpentine</t>
  </si>
  <si>
    <t>Textiles*</t>
  </si>
  <si>
    <t>Thread</t>
  </si>
  <si>
    <t>Tooth Paste</t>
  </si>
  <si>
    <t>Turmeric</t>
  </si>
  <si>
    <t>Vegetable</t>
  </si>
  <si>
    <t>Wire</t>
  </si>
  <si>
    <t>Zinc Oxide</t>
  </si>
  <si>
    <t>Zinc sheet</t>
  </si>
  <si>
    <t xml:space="preserve"> B. Others</t>
  </si>
  <si>
    <t xml:space="preserve"> Total(A+B)</t>
  </si>
  <si>
    <t xml:space="preserve"> P = Provisional</t>
  </si>
  <si>
    <t xml:space="preserve"> *= including P.P. Fabric</t>
  </si>
  <si>
    <t xml:space="preserve">         (a) Hessian</t>
  </si>
  <si>
    <t xml:space="preserve">         (b) Sackings</t>
  </si>
  <si>
    <t xml:space="preserve">         (c) Twines</t>
  </si>
  <si>
    <t>Handicraft ( Metal and Wooden )</t>
  </si>
  <si>
    <t>Nepalese Paper &amp; Paper Products</t>
  </si>
  <si>
    <t>Nigerseed</t>
  </si>
  <si>
    <t>Readymade Garments</t>
  </si>
  <si>
    <t>Readymade Leather Goods</t>
  </si>
  <si>
    <t>Silverware and Jewelleries</t>
  </si>
  <si>
    <t>Tanned Skin</t>
  </si>
  <si>
    <t>Tea</t>
  </si>
  <si>
    <t>Woolen Carpet</t>
  </si>
  <si>
    <t xml:space="preserve">    Total  (A+B)</t>
  </si>
  <si>
    <t>Agri. Equip.&amp; Parts</t>
  </si>
  <si>
    <t>Aluminium Ingot, Billet &amp; Rod</t>
  </si>
  <si>
    <t>Baby Food &amp; Milk Products</t>
  </si>
  <si>
    <t>Bitumen</t>
  </si>
  <si>
    <t>Books and Magazines</t>
  </si>
  <si>
    <t>Cement</t>
  </si>
  <si>
    <t>Chemical Fertilizer</t>
  </si>
  <si>
    <t>Coal</t>
  </si>
  <si>
    <t>Coldrolled Sheet Incoil</t>
  </si>
  <si>
    <t>Cooking Stoves</t>
  </si>
  <si>
    <t>Cosmetics</t>
  </si>
  <si>
    <t>Cuminseeds and Peppers</t>
  </si>
  <si>
    <t>Dry Cell Battery</t>
  </si>
  <si>
    <t>Electrical Equipment</t>
  </si>
  <si>
    <t>Enamel &amp; Other Paints</t>
  </si>
  <si>
    <t>Glass Sheet and G.Wares</t>
  </si>
  <si>
    <t>Hotrolled Sheet Incoil</t>
  </si>
  <si>
    <t>Incense Sticks</t>
  </si>
  <si>
    <t>Insecticides</t>
  </si>
  <si>
    <t>M.S. Billet</t>
  </si>
  <si>
    <t>M.S. Wire Rod</t>
  </si>
  <si>
    <t>Medicine</t>
  </si>
  <si>
    <t>Molasses Sugar</t>
  </si>
  <si>
    <t>Other Machinery &amp; Parts</t>
  </si>
  <si>
    <t>Other Stationary Goods</t>
  </si>
  <si>
    <t>Petroleum Products</t>
  </si>
  <si>
    <t>Pipe and Pipe Fittings</t>
  </si>
  <si>
    <t>Radio, TV, Deck &amp; Parts</t>
  </si>
  <si>
    <t>Raw Cotton</t>
  </si>
  <si>
    <t>Rice</t>
  </si>
  <si>
    <t>Salt</t>
  </si>
  <si>
    <t>Sanitaryware</t>
  </si>
  <si>
    <t>Shoes &amp; Sandles</t>
  </si>
  <si>
    <t>Steel Sheet</t>
  </si>
  <si>
    <t>Sugar</t>
  </si>
  <si>
    <t>Textiles</t>
  </si>
  <si>
    <t>Tobacco</t>
  </si>
  <si>
    <t>Tyre Tubes,Flapes</t>
  </si>
  <si>
    <t>Vegetables</t>
  </si>
  <si>
    <t>Vehicles &amp; Spare Parts</t>
  </si>
  <si>
    <t>Wire Products</t>
  </si>
  <si>
    <t xml:space="preserve"> Total (A+B)</t>
  </si>
  <si>
    <t xml:space="preserve"> R=Revised</t>
  </si>
  <si>
    <t xml:space="preserve"> P=Provisional</t>
  </si>
  <si>
    <t>Aircraft Spareparts</t>
  </si>
  <si>
    <t>Bags</t>
  </si>
  <si>
    <t>Betelnut</t>
  </si>
  <si>
    <t>Button</t>
  </si>
  <si>
    <t>Camera</t>
  </si>
  <si>
    <t>Cigarette Paper</t>
  </si>
  <si>
    <t>Clove</t>
  </si>
  <si>
    <t>Coconut Oil</t>
  </si>
  <si>
    <t>Computer Parts</t>
  </si>
  <si>
    <t>Copper Wire Rod,Scrapes &amp; Sheets</t>
  </si>
  <si>
    <t>Cosmetic Goods</t>
  </si>
  <si>
    <t>Crude Coconut Oil</t>
  </si>
  <si>
    <t>Crude Palm Oil</t>
  </si>
  <si>
    <t>Crude Soyabean Oil</t>
  </si>
  <si>
    <t>Cuminseed</t>
  </si>
  <si>
    <t>Door Locks</t>
  </si>
  <si>
    <t>Drycell Battery</t>
  </si>
  <si>
    <t>Edible Oil</t>
  </si>
  <si>
    <t>Electrical Goods</t>
  </si>
  <si>
    <t>Fastener</t>
  </si>
  <si>
    <t>Flash Light</t>
  </si>
  <si>
    <t>G.I.Wire</t>
  </si>
  <si>
    <t>Glasswares</t>
  </si>
  <si>
    <t>Gold</t>
  </si>
  <si>
    <t>M.S.Wire Rod</t>
  </si>
  <si>
    <t>Medical Equip.&amp; Tools</t>
  </si>
  <si>
    <t>Office Equip.&amp; Stationary</t>
  </si>
  <si>
    <t>Other Machinary &amp; Parts</t>
  </si>
  <si>
    <t>Other Stationaries</t>
  </si>
  <si>
    <t>P.V.C.Compound</t>
  </si>
  <si>
    <t>Palm Oil</t>
  </si>
  <si>
    <t>Parafin Wax</t>
  </si>
  <si>
    <t>Pipe &amp; Pipe Fittings</t>
  </si>
  <si>
    <t>Polythene Granules</t>
  </si>
  <si>
    <t>Powder Milk</t>
  </si>
  <si>
    <t>Raw Silk</t>
  </si>
  <si>
    <t>Raw Wool</t>
  </si>
  <si>
    <t>Shoes and Sandals</t>
  </si>
  <si>
    <t>Silver</t>
  </si>
  <si>
    <t xml:space="preserve"> National Urban Consumer Price Index</t>
  </si>
  <si>
    <t>National Urban Consumer Price Index (Monthly Series)</t>
  </si>
  <si>
    <t>Annual Average Core CPI Inflation**</t>
  </si>
  <si>
    <t>Core CPI Inflation**</t>
  </si>
  <si>
    <t>2006</t>
  </si>
  <si>
    <t>2007</t>
  </si>
  <si>
    <t>Direction of Foreign Trae*</t>
  </si>
  <si>
    <t>Summary of Balance of Payment Presentation</t>
  </si>
  <si>
    <t>Sectorwise Outstanding Credit of Commercial Banks</t>
  </si>
  <si>
    <t>Outstanding Credit of Commercial Banks: Classified by Type of Security</t>
  </si>
  <si>
    <t>Outright Sale Auction*</t>
  </si>
  <si>
    <t>Outright Purchase Auction*</t>
  </si>
  <si>
    <t>Repo Auction*</t>
  </si>
  <si>
    <t>Reverse Repo Auction*</t>
  </si>
  <si>
    <t>Right Shares issuing approval in 2007-08</t>
  </si>
  <si>
    <t>Bonus share listed in 2007-08</t>
  </si>
  <si>
    <t>Issuing approval of debenture in 2007/08</t>
  </si>
  <si>
    <t>Listed Companies and Their Market Capitalization</t>
  </si>
  <si>
    <t>Share Market Activities</t>
  </si>
  <si>
    <t xml:space="preserve"> Turnover Details</t>
  </si>
  <si>
    <t>Small Cardamom</t>
  </si>
  <si>
    <t>Steel Rod &amp; Sheet</t>
  </si>
  <si>
    <t>Storage Battery</t>
  </si>
  <si>
    <t>Synthetic &amp; Natural Rubber</t>
  </si>
  <si>
    <t>Synthetic Carpet</t>
  </si>
  <si>
    <t>Telecommunication Equip. Parts</t>
  </si>
  <si>
    <t>Tello</t>
  </si>
  <si>
    <t>Textile Dyes</t>
  </si>
  <si>
    <t>Threads</t>
  </si>
  <si>
    <t>Toys</t>
  </si>
  <si>
    <t>Transport Equip.&amp; Parts</t>
  </si>
  <si>
    <t>Tyre,Tube &amp; Flaps</t>
  </si>
  <si>
    <t>Umbrella and Parts</t>
  </si>
  <si>
    <t>Video Television &amp; Parts</t>
  </si>
  <si>
    <t>Watches &amp; Bands</t>
  </si>
  <si>
    <t>Writing &amp; Printing Paper</t>
  </si>
  <si>
    <t>X-Ray Film</t>
  </si>
  <si>
    <t>Zinc Ingot</t>
  </si>
  <si>
    <t xml:space="preserve"> R= Revised</t>
  </si>
  <si>
    <t>Table 39</t>
  </si>
  <si>
    <t>Table 40</t>
  </si>
  <si>
    <t>Table 41</t>
  </si>
  <si>
    <t>Table 42</t>
  </si>
  <si>
    <t>2.0-5.50</t>
  </si>
  <si>
    <t>1.5-6.75</t>
  </si>
  <si>
    <t>1.75-5.75</t>
  </si>
  <si>
    <t>5.0-7.5</t>
  </si>
  <si>
    <t>6.0-7.5</t>
  </si>
  <si>
    <t>*Adjusting credit write-off of Rs 2869.3 million (Rs 821.7 million in principal and Rs 2047.6 million in interest) as at mid October 2006 by Nepal Bank Ltd. and Rs 13.2 billion (Rs 4055.2 million in principal and Rs 9099.3 million in interest) by RBB as at mid December 2006</t>
  </si>
  <si>
    <t>Kaski Finance Ltd.</t>
  </si>
  <si>
    <t>5/18/2008 (2065/2/5)</t>
  </si>
  <si>
    <t>6/27/2008 (2065/3/13)</t>
  </si>
  <si>
    <t>Shikhar Bittiya Sansthan Ltd.</t>
  </si>
  <si>
    <t>6/21/2008 (2065/3/8)</t>
  </si>
  <si>
    <t>NEFINSCO</t>
  </si>
  <si>
    <t>Clean Energy Development Bank</t>
  </si>
  <si>
    <t>5/23/2008 (2065/2/10)</t>
  </si>
  <si>
    <t>6/19/2008 (2065/3/5)</t>
  </si>
  <si>
    <t>Reliable Investment Bittiya Sanstha</t>
  </si>
  <si>
    <t>7/7/2008 (2065/3/23)</t>
  </si>
  <si>
    <t>NMB &amp; NCML</t>
  </si>
  <si>
    <t>Lord Buddha Financial Institution</t>
  </si>
  <si>
    <t>6/29/2008 (2065/3/15)</t>
  </si>
  <si>
    <t>Subechchha Bikash Bank</t>
  </si>
  <si>
    <t>(Based on the Annual Data of 2007/08)</t>
  </si>
  <si>
    <t>Banking Sub Index</t>
  </si>
  <si>
    <t xml:space="preserve">Monthly Turnover:                      </t>
  </si>
  <si>
    <t xml:space="preserve">       Amount (Rs.Million)</t>
  </si>
  <si>
    <t xml:space="preserve">Ratio of Monthly Turnover to Market Capitalization (%) </t>
  </si>
  <si>
    <t xml:space="preserve">Ratio of  Market Capitalization to GDP(%) </t>
  </si>
  <si>
    <t>Global Bank Ltd.</t>
  </si>
  <si>
    <t>7/1/2008 (2065/3/17)</t>
  </si>
  <si>
    <t>7/9/2008 (2065/3/25)</t>
  </si>
  <si>
    <t>Pasupati Development Bank Ltd.</t>
  </si>
  <si>
    <t>7/13/2008 (2065/3/29)</t>
  </si>
  <si>
    <t>NEFINSCO &amp; NCML</t>
  </si>
  <si>
    <t>Gorkha Finance Ltd.</t>
  </si>
  <si>
    <t>Nepal Awas Bikash Bitta Company</t>
  </si>
  <si>
    <t>6/24/2008 (2065/3/10)</t>
  </si>
  <si>
    <t>Kathmandu Finance Limited</t>
  </si>
  <si>
    <t>7/30/2008 (2065/4/15)</t>
  </si>
  <si>
    <t>Neco Insurance Company Ltd.</t>
  </si>
  <si>
    <t>National Hydro Power Company Ltd.</t>
  </si>
  <si>
    <t>7/28/2008 (2065/4/13)</t>
  </si>
  <si>
    <t>Machhapuchchhre Bank Ltd.</t>
  </si>
  <si>
    <t>7/2/2008 (2065/3/18)</t>
  </si>
  <si>
    <t>7/29/2008 (2065/4/14)</t>
  </si>
  <si>
    <t>Yeti Finance Ltd.</t>
  </si>
  <si>
    <t>Gandaki Bikash Bank Ltd.</t>
  </si>
  <si>
    <t>Nepal Investment Bank</t>
  </si>
  <si>
    <t>6/16/2008 (2065/3/2)</t>
  </si>
  <si>
    <t>Nabil Bank Ltd.</t>
  </si>
  <si>
    <t>6/13/2008 (2065/3/30)</t>
  </si>
  <si>
    <t>Listing Date</t>
  </si>
  <si>
    <t>Rastriya Beema Sansthan</t>
  </si>
  <si>
    <t>30-04-064</t>
  </si>
  <si>
    <t>Sagarmatha Insurance</t>
  </si>
  <si>
    <t>21-04-064</t>
  </si>
  <si>
    <t>Universal Finance</t>
  </si>
  <si>
    <t>31-04-064</t>
  </si>
  <si>
    <t>Peoples Finance</t>
  </si>
  <si>
    <t>General Finance ltd</t>
  </si>
  <si>
    <t>30-05-064</t>
  </si>
  <si>
    <t>Pachhimanchal Finance Ltd</t>
  </si>
  <si>
    <t>13-08-064</t>
  </si>
  <si>
    <t>Everest Bank Ltd</t>
  </si>
  <si>
    <t>24-08-064</t>
  </si>
  <si>
    <t>Nabil Bank Ltd</t>
  </si>
  <si>
    <t>Aliance Insurance Company</t>
  </si>
  <si>
    <t>27-08-064</t>
  </si>
  <si>
    <t>Nepal Investment Bank Ltd</t>
  </si>
  <si>
    <t>19-09-064</t>
  </si>
  <si>
    <t>Nepal Film Development Company Ltd</t>
  </si>
  <si>
    <t>Nepal Awabas Bitta Company Ltd</t>
  </si>
  <si>
    <t>14-10-064</t>
  </si>
  <si>
    <t>Nepal Industrial and Commercial Bank</t>
  </si>
  <si>
    <t>17-10-064</t>
  </si>
  <si>
    <t>Siddhartha Bank Ltd</t>
  </si>
  <si>
    <t>21-10-064</t>
  </si>
  <si>
    <t>Nepal Finance and Savings</t>
  </si>
  <si>
    <t>01-11-064</t>
  </si>
  <si>
    <t>Swabalamban Development Bank</t>
  </si>
  <si>
    <t>12-11-064</t>
  </si>
  <si>
    <t>Chhimek Development Bank</t>
  </si>
  <si>
    <t>Standard Chartered Bank</t>
  </si>
  <si>
    <t>Bishal Bazar Company Ltd</t>
  </si>
  <si>
    <t>17-11-064</t>
  </si>
  <si>
    <t>Shree Investment and Finance</t>
  </si>
  <si>
    <t>24-11-064</t>
  </si>
  <si>
    <t>Mahalaxmi Finance Ltd</t>
  </si>
  <si>
    <t>Kumari Bank Ltd</t>
  </si>
  <si>
    <t>01-12-064</t>
  </si>
  <si>
    <t>Deprosc Bank Ltd</t>
  </si>
  <si>
    <t>Annapurna Finance Compay</t>
  </si>
  <si>
    <t>Himalayan Bank Ltd</t>
  </si>
  <si>
    <t>15-12-064</t>
  </si>
  <si>
    <t>Nepal Housing and Merchant Finance</t>
  </si>
  <si>
    <t>Standard Finance Ltd</t>
  </si>
  <si>
    <t>Development Credit Bank LTd</t>
  </si>
  <si>
    <t>Fewa Finance Company Ltd</t>
  </si>
  <si>
    <t>13-01-065</t>
  </si>
  <si>
    <t>Lalitpur Finance Ltd</t>
  </si>
  <si>
    <t>Royal Merchant Bank and Finance</t>
  </si>
  <si>
    <t>Premier Finance Company</t>
  </si>
  <si>
    <t>20-01-065</t>
  </si>
  <si>
    <t>Central Finance Ltd</t>
  </si>
  <si>
    <t>Narayani Finance Ltd</t>
  </si>
  <si>
    <t>Birgunj Finance Ltd</t>
  </si>
  <si>
    <t>National Finance Ltd</t>
  </si>
  <si>
    <t>26-01-065</t>
  </si>
  <si>
    <t>Kathmandu Finance Ltd</t>
  </si>
  <si>
    <t>Guheshworil Merchant Banking &amp; Finance Ltd.</t>
  </si>
  <si>
    <t>Nepal Share Markets Ltd</t>
  </si>
  <si>
    <t>International Leasing and Finance</t>
  </si>
  <si>
    <t>31-01-065</t>
  </si>
  <si>
    <t>14-02-065</t>
  </si>
  <si>
    <t>23-02-065</t>
  </si>
  <si>
    <t>27-02-065</t>
  </si>
  <si>
    <t>Srijana Finance Ltd</t>
  </si>
  <si>
    <t>04-03-065</t>
  </si>
  <si>
    <t>Butwal Finance Ltd</t>
  </si>
  <si>
    <t>17-03-065</t>
  </si>
  <si>
    <t>Nirdhan Uthan Bank LTd</t>
  </si>
  <si>
    <t xml:space="preserve">N M B Bank Limited </t>
  </si>
  <si>
    <t>Mid July</t>
  </si>
  <si>
    <t xml:space="preserve"> P  Provisional</t>
  </si>
  <si>
    <t>5/27/2008 (2065/2/14)</t>
  </si>
  <si>
    <t>6/25/2008 (2065/3/11)</t>
  </si>
  <si>
    <t>Sagarmatha Merchant and Finance</t>
  </si>
  <si>
    <t>7/6/2008 (2065/3/22)</t>
  </si>
  <si>
    <t>Triveni Bikash Bank</t>
  </si>
  <si>
    <t>7/17/2008 (2065/4/2)</t>
  </si>
  <si>
    <t>International Leasing and Finance Ltd.</t>
  </si>
  <si>
    <t>6/9/2008 (2065/2/27)</t>
  </si>
  <si>
    <t>Annapurna Bikash Bank Ltd.</t>
  </si>
  <si>
    <t>Nepal Housing &amp; Merchant Finance</t>
  </si>
  <si>
    <t>Sahayogi Bikash Bank</t>
  </si>
  <si>
    <t>6/17/2008 (2065/3/3)</t>
  </si>
  <si>
    <t>Shree Investment Finance Ltd.</t>
  </si>
  <si>
    <t>6/23/2008 (2065/3/9)</t>
  </si>
  <si>
    <t>Premier Insurance Co Ltd.</t>
  </si>
  <si>
    <t>6/26/2008 (2065/3/12)</t>
  </si>
  <si>
    <t>Standard Finance Ltd.</t>
  </si>
  <si>
    <t>6/3/2008 (2065/2/21)</t>
  </si>
  <si>
    <t>6/30/2008 (2065/3/16)</t>
  </si>
  <si>
    <t>Guheshwori Merchant Banking &amp; Finance</t>
  </si>
  <si>
    <t>5/6/2008 (2065/2/23)</t>
  </si>
  <si>
    <t>7/15/2008 (2065/3/31)</t>
  </si>
  <si>
    <t>Narayani Finance Ltd.</t>
  </si>
  <si>
    <t>7/31/2008 (2065/4/16)</t>
  </si>
  <si>
    <t>Himalayan General Insurance</t>
  </si>
  <si>
    <t>6/6/2008 (2065/2/24)</t>
  </si>
  <si>
    <t>Himalayan Bank Ltd.</t>
  </si>
  <si>
    <t>6/22/2008 (2065/3/8)</t>
  </si>
  <si>
    <t>Debenture Total</t>
  </si>
  <si>
    <t>Monetary and Credit Aggregates</t>
  </si>
  <si>
    <t>Sectorwise Credit Flows from Commercial Banks</t>
  </si>
  <si>
    <t>Securitywise Credit Flows from Commercial Banks</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</si>
  <si>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</si>
  <si>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</si>
  <si>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</si>
  <si>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</si>
  <si>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</si>
  <si>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</si>
  <si>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</si>
  <si>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Table 43</t>
  </si>
  <si>
    <t>Table 44</t>
  </si>
  <si>
    <t xml:space="preserve"> 6 On Bills Guarantee</t>
  </si>
  <si>
    <t xml:space="preserve"> 7 Guarantee</t>
  </si>
  <si>
    <t xml:space="preserve">      7.1 Government Guarantee</t>
  </si>
  <si>
    <t xml:space="preserve">      7.2 Institutional Guarantee</t>
  </si>
  <si>
    <t xml:space="preserve">      7.3 Personal Guarantee</t>
  </si>
  <si>
    <t xml:space="preserve">      7.4 Group Guarantee</t>
  </si>
  <si>
    <t xml:space="preserve">      7.5 On Other Guarantee</t>
  </si>
  <si>
    <t xml:space="preserve"> 8 Credit Card</t>
  </si>
  <si>
    <t xml:space="preserve"> 9 Earthquake Victim Loan</t>
  </si>
  <si>
    <t xml:space="preserve"> 10 Others</t>
  </si>
  <si>
    <t xml:space="preserve"> 1 Agriculture</t>
  </si>
  <si>
    <t xml:space="preserve">     1.1 Farming /Farming Service</t>
  </si>
  <si>
    <t xml:space="preserve">     1.2 Tea</t>
  </si>
  <si>
    <t xml:space="preserve">     1.3 Animals Farming/Service</t>
  </si>
  <si>
    <t xml:space="preserve">     1.4 Forest, Fish Farming, Shlauter</t>
  </si>
  <si>
    <t xml:space="preserve">     1.5 Other Agriculture &amp; Agricultural Services</t>
  </si>
  <si>
    <t xml:space="preserve"> 2 Mines</t>
  </si>
  <si>
    <t xml:space="preserve">     2.1 Metals (Iron, Lead etc.)</t>
  </si>
  <si>
    <t xml:space="preserve">     2.2 Charcoal</t>
  </si>
  <si>
    <t xml:space="preserve">     2.3 Graphite</t>
  </si>
  <si>
    <t xml:space="preserve">     2.4 Magnesite</t>
  </si>
  <si>
    <t xml:space="preserve">     2.5 Chalks</t>
  </si>
  <si>
    <t xml:space="preserve">     2.6 Oil &amp; Gas Extraction</t>
  </si>
  <si>
    <t xml:space="preserve">     2.7 About Mines Others</t>
  </si>
  <si>
    <t xml:space="preserve">     3.1 Food Production ( Packing, Processing)</t>
  </si>
  <si>
    <t xml:space="preserve">     3.2 Sugar</t>
  </si>
  <si>
    <t xml:space="preserve">     3.3 Drining Materials (Bear, Alcohol, Soda etc)</t>
  </si>
  <si>
    <t xml:space="preserve">         3.3.1 Alcohol</t>
  </si>
  <si>
    <t xml:space="preserve">         3.3.2 Non-Alcohol</t>
  </si>
  <si>
    <t xml:space="preserve">     3.4 Tobaco</t>
  </si>
  <si>
    <t xml:space="preserve">     3.5 Handicrafts</t>
  </si>
  <si>
    <t xml:space="preserve">     3.6 Sunpat</t>
  </si>
  <si>
    <t xml:space="preserve">     3.7 Textile Production &amp; Ready Made Clothings</t>
  </si>
  <si>
    <t xml:space="preserve">     3.8 Loging &amp; Timber Production / Furniture</t>
  </si>
  <si>
    <t xml:space="preserve">     3.9 Paper</t>
  </si>
  <si>
    <t xml:space="preserve">     3.10 Printing &amp; Publishing</t>
  </si>
  <si>
    <t xml:space="preserve">     3.11 Industrial &amp; Agricultural</t>
  </si>
  <si>
    <t xml:space="preserve">     3.12 Medicine</t>
  </si>
  <si>
    <t xml:space="preserve">     3.13 Processed Oil &amp; Charcoal Production</t>
  </si>
  <si>
    <t xml:space="preserve">     3.14 Rasin &amp; Tarpin</t>
  </si>
  <si>
    <t xml:space="preserve">     3.15 Rubber Tyre</t>
  </si>
  <si>
    <t xml:space="preserve">     3.16 Leather</t>
  </si>
  <si>
    <t xml:space="preserve">     3.17 Plastic</t>
  </si>
  <si>
    <t xml:space="preserve">     3.18 Cement</t>
  </si>
  <si>
    <t xml:space="preserve">     3.19 Stone, Soil &amp; Lead Production</t>
  </si>
  <si>
    <t xml:space="preserve">     3.20 Metals - Basic Iron &amp; Steel Plants</t>
  </si>
  <si>
    <t xml:space="preserve">     3.21 Metals - Other Plants</t>
  </si>
  <si>
    <t xml:space="preserve">     3.22 Miscellaneous Productions</t>
  </si>
  <si>
    <t xml:space="preserve"> 4 Construction</t>
  </si>
  <si>
    <t xml:space="preserve">     4.1 Residential</t>
  </si>
  <si>
    <t xml:space="preserve">     4.2 Non Residential</t>
  </si>
  <si>
    <t xml:space="preserve">     4.3 Heavy Constructions (Highway, Bridges etc)</t>
  </si>
  <si>
    <t xml:space="preserve"> 5 Metal Productions,Machinary &amp; Electrical Tools &amp; fitting</t>
  </si>
  <si>
    <t xml:space="preserve">     5.1 Fabricated Metal Equipments</t>
  </si>
  <si>
    <t xml:space="preserve">     5.2 Machine Tools</t>
  </si>
  <si>
    <t xml:space="preserve">     5.3 Machinary - Agricultural</t>
  </si>
  <si>
    <t xml:space="preserve">     5.4 Machinary - Construction, Oil, Mines</t>
  </si>
  <si>
    <t xml:space="preserve">     5.5 Machinary - Office &amp; Computing</t>
  </si>
  <si>
    <t xml:space="preserve">     5.6 Machinary - Others</t>
  </si>
  <si>
    <t xml:space="preserve">     5.7 Electrical Equipments</t>
  </si>
  <si>
    <t xml:space="preserve">     5.8 Home Equipments</t>
  </si>
  <si>
    <t xml:space="preserve">     5.9 Communications Equipments</t>
  </si>
  <si>
    <t xml:space="preserve">     5.10 Electronic Parts</t>
  </si>
  <si>
    <t xml:space="preserve">     5.11 Medical Equipments</t>
  </si>
  <si>
    <t>Company</t>
  </si>
  <si>
    <t>no of shares</t>
  </si>
  <si>
    <t>parvalue</t>
  </si>
  <si>
    <t>Siddharta Devt. Bank</t>
  </si>
  <si>
    <t>Nepal SBI Bank LTd</t>
  </si>
  <si>
    <t>NIDC Capital Markets Ltd</t>
  </si>
  <si>
    <t xml:space="preserve">     5.12 Generators</t>
  </si>
  <si>
    <t xml:space="preserve">     5.13 Turbines</t>
  </si>
  <si>
    <t xml:space="preserve"> 6 Transportation Equipment Production &amp; Fitting</t>
  </si>
  <si>
    <t xml:space="preserve">     6.1 Vehicles,Vehicle Parts</t>
  </si>
  <si>
    <t xml:space="preserve">     6.2 Jet Boat</t>
  </si>
  <si>
    <t xml:space="preserve">     6.3 Aircraft &amp; Aircraft Parts</t>
  </si>
  <si>
    <t xml:space="preserve">     6.4 Other Parts about Transportation</t>
  </si>
  <si>
    <t xml:space="preserve"> 7 Transportation, Communications &amp; Public Services</t>
  </si>
  <si>
    <t xml:space="preserve">     7.1 Railways &amp; Passengers Vehicles</t>
  </si>
  <si>
    <t xml:space="preserve">     7.2 Truck Services &amp; Store Arrangements</t>
  </si>
  <si>
    <t xml:space="preserve">     7.3 Water Transportation</t>
  </si>
  <si>
    <t xml:space="preserve">     7.4 Pipe Lines Except Natural Gas</t>
  </si>
  <si>
    <t xml:space="preserve">     7.5 Communications</t>
  </si>
  <si>
    <t xml:space="preserve">     7.6 Electricity</t>
  </si>
  <si>
    <t xml:space="preserve">     7.7 Gas &amp; Gas Pipe Line Services</t>
  </si>
  <si>
    <t xml:space="preserve">     7.8 Other Services</t>
  </si>
  <si>
    <t xml:space="preserve"> 8 Wholesaler &amp; Retailers</t>
  </si>
  <si>
    <t xml:space="preserve">     8.1 Wholesale Business - Durable Commodities</t>
  </si>
  <si>
    <t xml:space="preserve">     8.2 Wholesale Business - Non Durable Commodities</t>
  </si>
  <si>
    <t xml:space="preserve">     8.3 Automative Dealer/ Franchise</t>
  </si>
  <si>
    <t xml:space="preserve">     8.4 Other Retail Business</t>
  </si>
  <si>
    <t xml:space="preserve">     8.5 Import Business</t>
  </si>
  <si>
    <t xml:space="preserve">     8.6 Export Business</t>
  </si>
  <si>
    <t xml:space="preserve"> 9 Finance, Insurance &amp; Fixed Assets</t>
  </si>
  <si>
    <t xml:space="preserve">     9.1 Commercial Banks</t>
  </si>
  <si>
    <t xml:space="preserve">     9.2 Finance Companies</t>
  </si>
  <si>
    <t xml:space="preserve">     9.3 Development Banks</t>
  </si>
  <si>
    <t xml:space="preserve">     9.4 Rural Development Banks</t>
  </si>
  <si>
    <t xml:space="preserve">     9.5 Saving &amp; Debt Cooperatives</t>
  </si>
  <si>
    <t xml:space="preserve">     9.6 Pension Fund &amp; Insurance Companies</t>
  </si>
  <si>
    <t xml:space="preserve">     9.7 Other Financial Institutions</t>
  </si>
  <si>
    <t xml:space="preserve">     9.8 Local Government ( VDC/Municipality/DDC)</t>
  </si>
  <si>
    <t xml:space="preserve">     9.9 Non Financial Government Institutions</t>
  </si>
  <si>
    <t xml:space="preserve">     9.10 Private Non Financial Institutions</t>
  </si>
  <si>
    <t xml:space="preserve">     9.11 Real States</t>
  </si>
  <si>
    <t xml:space="preserve">     9.12 Other Investment Instutions</t>
  </si>
  <si>
    <t>1/</t>
  </si>
  <si>
    <t>2/</t>
  </si>
  <si>
    <t>1. Foreign Deposits</t>
  </si>
  <si>
    <t>3. Financial Institutions</t>
  </si>
  <si>
    <t>3.1 Deposit collection Institution</t>
  </si>
  <si>
    <t>3.2 Non-Deposit Financial Institutions</t>
  </si>
  <si>
    <t xml:space="preserve">           a. Insurance Companies</t>
  </si>
  <si>
    <t xml:space="preserve">           b. Employees Provident Fund</t>
  </si>
  <si>
    <t xml:space="preserve">          c. Citizen Investment Trust</t>
  </si>
  <si>
    <t xml:space="preserve">          d. Others</t>
  </si>
  <si>
    <t>3.3 Other Financial Institutions</t>
  </si>
  <si>
    <t>4. Govt Corporations</t>
  </si>
  <si>
    <t>5. Non Govt Corporations</t>
  </si>
  <si>
    <t>6. Inter Bank deposits</t>
  </si>
  <si>
    <t>7. Non Profit Organisations</t>
  </si>
  <si>
    <t>8. Individuals</t>
  </si>
  <si>
    <t>9. Miscellaneous</t>
  </si>
  <si>
    <t>Total*</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</si>
  <si>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</si>
  <si>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</si>
  <si>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</si>
  <si>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</si>
  <si>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</si>
  <si>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</si>
  <si>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 xml:space="preserve"> 10 Service Industries</t>
  </si>
  <si>
    <t xml:space="preserve">     10.1 Tourism (Treaking, Mountaining, Resort, Rafting, Camping etc</t>
  </si>
  <si>
    <t xml:space="preserve">     10.2 Hotel</t>
  </si>
  <si>
    <t xml:space="preserve">     10.3 Advertising Agency</t>
  </si>
  <si>
    <t xml:space="preserve">     10.4 Automotive Services</t>
  </si>
  <si>
    <t xml:space="preserve">     10.5 Health Services</t>
  </si>
  <si>
    <t xml:space="preserve">     10.6 Hospitals, Clinic etc</t>
  </si>
  <si>
    <t xml:space="preserve">     10.7 Educational Services</t>
  </si>
  <si>
    <t xml:space="preserve">     10.8 Entertainment, Recreation, Films</t>
  </si>
  <si>
    <t xml:space="preserve">     10.9 Other Service companies</t>
  </si>
  <si>
    <t xml:space="preserve"> 11 Consumable Loan</t>
  </si>
  <si>
    <t xml:space="preserve">     11.1 Gold, Silver</t>
  </si>
  <si>
    <t xml:space="preserve">     11.2 Fixed A/c Receipt</t>
  </si>
  <si>
    <t xml:space="preserve">     11.3 Guarantee Bond</t>
  </si>
  <si>
    <t xml:space="preserve">     11.4 Credit Card</t>
  </si>
  <si>
    <t xml:space="preserve"> 12 Local Government</t>
  </si>
  <si>
    <t xml:space="preserve"> 13 Others</t>
  </si>
  <si>
    <t xml:space="preserve">Fresh Treasury Bills </t>
  </si>
  <si>
    <t>Weighted Average Treasury Bills Rate(364 day)</t>
  </si>
  <si>
    <t>Summary of Balance of Payments Presentation</t>
  </si>
  <si>
    <t xml:space="preserve"> </t>
  </si>
  <si>
    <t>2005/06</t>
  </si>
  <si>
    <t>2006/07</t>
  </si>
  <si>
    <t>Aug</t>
  </si>
  <si>
    <t>Amount</t>
  </si>
  <si>
    <t>1. Foreign Assets, Net</t>
  </si>
  <si>
    <t xml:space="preserve">     1.1.  Foreign Assets</t>
  </si>
  <si>
    <t xml:space="preserve">     1.2 Foreign Currency Deposits</t>
  </si>
  <si>
    <t xml:space="preserve">     1.3 Other Foreign Liabilities</t>
  </si>
  <si>
    <t>2. Net Domestic Assets</t>
  </si>
  <si>
    <t xml:space="preserve">   2.1. Domestic Credit</t>
  </si>
  <si>
    <t xml:space="preserve">        a. Net Claims on Govt.</t>
  </si>
  <si>
    <t xml:space="preserve">            i. Claims on Govt.</t>
  </si>
  <si>
    <t xml:space="preserve">             ii. Govt. Deposits</t>
  </si>
  <si>
    <t xml:space="preserve">       b. Claims on Non-Financial Govt. Ent.</t>
  </si>
  <si>
    <t xml:space="preserve">       c. Claims on Financial Institutions</t>
  </si>
  <si>
    <t xml:space="preserve">              i. Government </t>
  </si>
  <si>
    <t xml:space="preserve">              ii. Non-government</t>
  </si>
  <si>
    <t xml:space="preserve">   2.2. Net Non-monetary Liabilities</t>
  </si>
  <si>
    <t>3. Broad Money (M2)</t>
  </si>
  <si>
    <t xml:space="preserve">  3.1. Money Supply (M1)</t>
  </si>
  <si>
    <t xml:space="preserve">        a. Currency</t>
  </si>
  <si>
    <t xml:space="preserve">         b. Demand Deposits</t>
  </si>
  <si>
    <t xml:space="preserve">  3.2. Time Deposits</t>
  </si>
  <si>
    <t>4. Broad Money Liquidity (M3)</t>
  </si>
  <si>
    <t>2. V D Committee</t>
  </si>
  <si>
    <t>Total deposits includes current, saving and fixed deposits but excludes marging deposits</t>
  </si>
  <si>
    <t>Heads/ Banks</t>
  </si>
  <si>
    <t xml:space="preserve"> 3 About Productions</t>
  </si>
  <si>
    <t xml:space="preserve">      5.1 Fixed Assets</t>
  </si>
  <si>
    <t xml:space="preserve">             5.1.1 Lands  &amp; Buildings</t>
  </si>
  <si>
    <t xml:space="preserve">             5.1.2 Machinary &amp; Tools</t>
  </si>
  <si>
    <t xml:space="preserve">             5.1.3 Furniture &amp; Fixture</t>
  </si>
  <si>
    <t xml:space="preserve">             5.1.4 Vehicles</t>
  </si>
  <si>
    <t xml:space="preserve">             5.1.5 Other Fixed Assets</t>
  </si>
  <si>
    <t xml:space="preserve">      5.2 Current  Assets</t>
  </si>
  <si>
    <t xml:space="preserve">             5.2.1 Agricultural Products</t>
  </si>
  <si>
    <t xml:space="preserve">                      5.2.1.1 Rice</t>
  </si>
  <si>
    <t xml:space="preserve">                      5.2.1.2 Raw Jute</t>
  </si>
  <si>
    <t xml:space="preserve">                      5.2.1.3 Other Agricultural Products</t>
  </si>
  <si>
    <t xml:space="preserve">             5.2.2 Other Non Agricultural Products</t>
  </si>
  <si>
    <t xml:space="preserve">                      5.2.2.1 Raw Materials</t>
  </si>
  <si>
    <t xml:space="preserve">                      5.2.2.2 Semi Ready Made Goods</t>
  </si>
  <si>
    <t xml:space="preserve">                      5.2.2.3 Readymade Goods</t>
  </si>
  <si>
    <t xml:space="preserve">                                  5.2.2.3.1 Salt, Sugar, Ghee, Oil</t>
  </si>
  <si>
    <t xml:space="preserve">                                  5.2.2.3.2 Clothing</t>
  </si>
  <si>
    <t xml:space="preserve">                                  5.2.2.3.3 Other Goods</t>
  </si>
  <si>
    <t xml:space="preserve">      6.1 Domestic Bills</t>
  </si>
  <si>
    <t xml:space="preserve">      6.2 Foreign Bills</t>
  </si>
  <si>
    <t xml:space="preserve">             6.2.1 Import Bill &amp; Letter of Credit</t>
  </si>
  <si>
    <t xml:space="preserve">             6.2.2 Export Bill</t>
  </si>
  <si>
    <t xml:space="preserve">             6.2.3 Against  Export Bill</t>
  </si>
  <si>
    <t xml:space="preserve">             6.2.4 Other Foreign Bills</t>
  </si>
  <si>
    <t>Check</t>
  </si>
  <si>
    <t>Table 33</t>
  </si>
  <si>
    <t>Lacs</t>
  </si>
  <si>
    <t>Name of Corporation</t>
  </si>
  <si>
    <t>Aug-07</t>
  </si>
  <si>
    <t>Sept-07</t>
  </si>
  <si>
    <t>Oct.07</t>
  </si>
  <si>
    <t>Nov.07</t>
  </si>
  <si>
    <t>Dec.07</t>
  </si>
  <si>
    <t>Jan.08</t>
  </si>
  <si>
    <t>Feb-08</t>
  </si>
  <si>
    <t>Mar.08</t>
  </si>
  <si>
    <t>Apr.08</t>
  </si>
  <si>
    <t>May.08</t>
  </si>
  <si>
    <t>June .08</t>
  </si>
  <si>
    <t>Amcunt</t>
  </si>
  <si>
    <t xml:space="preserve">     1. Industrial</t>
  </si>
  <si>
    <t xml:space="preserve">         1.1 Agricultural Lime Industries Ltd.</t>
  </si>
  <si>
    <t xml:space="preserve">         1.2 Birjung Sugar Mills Ltd.</t>
  </si>
  <si>
    <t xml:space="preserve">         1.3 Dairy Development Corporation</t>
  </si>
  <si>
    <t xml:space="preserve">         1.4 Herbs Production and Processing Center Ltd.</t>
  </si>
  <si>
    <t xml:space="preserve">         1.5 Hetauda Cement Industries Ltd.</t>
  </si>
  <si>
    <t xml:space="preserve">         1.6 Janakpur Cigaratte Factory Ltd.</t>
  </si>
  <si>
    <t xml:space="preserve">         1.7 Limbini Sugar Mills Ltd.</t>
  </si>
  <si>
    <t xml:space="preserve">         1.8 Nepal Rosin and Terpentine Ltd.</t>
  </si>
  <si>
    <t xml:space="preserve">         1.9 Royal Drugs LTd.</t>
  </si>
  <si>
    <t xml:space="preserve">         1.10 Udaypur Cement Industries Ltd.</t>
  </si>
  <si>
    <t xml:space="preserve">         1.11 Nepal Orient and Magnesite Pvt. LTd.</t>
  </si>
  <si>
    <t xml:space="preserve">         1.12 Himal Cement Company</t>
  </si>
  <si>
    <t xml:space="preserve">         1.13 Hetauda Textile Industries Ltd.</t>
  </si>
  <si>
    <t xml:space="preserve">         1.14 Bhaktapur Brick Factory</t>
  </si>
  <si>
    <t xml:space="preserve">         1.15 Others</t>
  </si>
  <si>
    <t xml:space="preserve">     2 Trading</t>
  </si>
  <si>
    <t xml:space="preserve">         2.1 Agriculture Input Corporation</t>
  </si>
  <si>
    <t xml:space="preserve">         2.2 Cottage Indutries Development Corporation</t>
  </si>
  <si>
    <t xml:space="preserve">         2.3 National Trading Ltd.</t>
  </si>
  <si>
    <t xml:space="preserve">         2.4 Nepal Food Corporation</t>
  </si>
  <si>
    <t xml:space="preserve">         2.5 Nepal Oil Corporation</t>
  </si>
  <si>
    <t xml:space="preserve">         2.6 The Timbre Corporation of Nepal</t>
  </si>
  <si>
    <t xml:space="preserve">         2.7 Others</t>
  </si>
  <si>
    <t xml:space="preserve">     3 Financial</t>
  </si>
  <si>
    <t xml:space="preserve">         3.1 Agriculture Development Bank</t>
  </si>
  <si>
    <t xml:space="preserve">         3.2 Nepal Industrial Development Corporation</t>
  </si>
  <si>
    <t xml:space="preserve">         3.3 Rastria Banijya Bank</t>
  </si>
  <si>
    <t xml:space="preserve">         3.4 Credit Insurance and Loan Guarantee Corp. Pvt. Ltd.</t>
  </si>
  <si>
    <t xml:space="preserve">         3.5 Nepal Housing Development Finance Company</t>
  </si>
  <si>
    <t xml:space="preserve">         3.6 Nepal Stock Exchange</t>
  </si>
  <si>
    <t xml:space="preserve">         3.7 Citizen Investment Fund</t>
  </si>
  <si>
    <t xml:space="preserve">         3.8 National Insurance Corporation</t>
  </si>
  <si>
    <t xml:space="preserve">         3.9 Others</t>
  </si>
  <si>
    <t xml:space="preserve">     4 Service Oriented</t>
  </si>
  <si>
    <t xml:space="preserve">         4.1 Insutrial Area Management Ltd.</t>
  </si>
  <si>
    <t xml:space="preserve">         4.2 National Construction Company Nepal Ltd.</t>
  </si>
  <si>
    <t xml:space="preserve">         4.3 Nepal Traportaion and Warehouse Management Co. Ltd.</t>
  </si>
  <si>
    <t xml:space="preserve">         4.4 Nepal Engineering Consultancy Service Center Ltd.</t>
  </si>
  <si>
    <t xml:space="preserve">         4.5 Nepal Airlines Corporation</t>
  </si>
  <si>
    <t xml:space="preserve">         4.6 National Productivity and Economic Development Center Ltd.</t>
  </si>
  <si>
    <t xml:space="preserve">         4.7 Nepal Transportation Corporation</t>
  </si>
  <si>
    <t xml:space="preserve">         4.8 Others</t>
  </si>
  <si>
    <t xml:space="preserve">     5 Other Government Corporations</t>
  </si>
  <si>
    <t xml:space="preserve">         5.1 Cultural Corporation</t>
  </si>
  <si>
    <t xml:space="preserve">         5.2 Gorakhapatra Corporation</t>
  </si>
  <si>
    <t xml:space="preserve">         5.3 Janak Educationa Material Center Ltd.</t>
  </si>
  <si>
    <t xml:space="preserve">         5.4 Nepal Television</t>
  </si>
  <si>
    <t xml:space="preserve">         5.5 Rural Housing Company Ltd.</t>
  </si>
  <si>
    <t xml:space="preserve">         5.6 Nepal Water Supply Corporation</t>
  </si>
  <si>
    <t xml:space="preserve">         5.7 Nepal Electricity Authority</t>
  </si>
  <si>
    <t xml:space="preserve">         5.8 Nepal Telecommunication Corporation</t>
  </si>
  <si>
    <t xml:space="preserve">         5.9 Civial Aviation Authority</t>
  </si>
  <si>
    <t xml:space="preserve">         5.10 Others</t>
  </si>
  <si>
    <t xml:space="preserve">Financial </t>
  </si>
  <si>
    <t xml:space="preserve">Non-financial </t>
  </si>
  <si>
    <t>Capitalised Interest</t>
  </si>
  <si>
    <t xml:space="preserve">    Financial </t>
  </si>
  <si>
    <t xml:space="preserve">   Non-financial</t>
  </si>
  <si>
    <t>Amount (Rs in million)</t>
  </si>
  <si>
    <t>Real Sector</t>
  </si>
  <si>
    <t>Table 52</t>
  </si>
  <si>
    <t>Claims on Government Enterprises</t>
  </si>
  <si>
    <t>Real Gross Domestic Product</t>
  </si>
  <si>
    <t>Reserve Money</t>
  </si>
  <si>
    <t>Rs in million</t>
  </si>
  <si>
    <t>1. Foreign Assets</t>
  </si>
  <si>
    <t xml:space="preserve">   1.1 Gold</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</si>
  <si>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</si>
  <si>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</si>
  <si>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</si>
  <si>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</si>
  <si>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</si>
  <si>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</si>
  <si>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Govt. Papers</t>
  </si>
  <si>
    <t xml:space="preserve">   2.4 Loans and Advances</t>
  </si>
  <si>
    <t>3. Claims on Non-Financial Govt. Ent.</t>
  </si>
  <si>
    <t>4. Claims on Financial Institutions</t>
  </si>
  <si>
    <t xml:space="preserve">     4.1 Government </t>
  </si>
  <si>
    <t xml:space="preserve">     4.2 Non-government</t>
  </si>
  <si>
    <t>5. Claims on Banks</t>
  </si>
  <si>
    <t xml:space="preserve">     5.1 Refinance</t>
  </si>
  <si>
    <t xml:space="preserve">     5.2 Repo Lending</t>
  </si>
  <si>
    <t>6. Claims on Private Sector</t>
  </si>
  <si>
    <t>7. Other Assets</t>
  </si>
  <si>
    <t xml:space="preserve">   Assets = Liabilities</t>
  </si>
  <si>
    <t>8.  Reserve Money</t>
  </si>
  <si>
    <t xml:space="preserve">    8.1 Currency Outside Banks</t>
  </si>
  <si>
    <t xml:space="preserve">    8.2 Currency Held by Commercial Banks</t>
  </si>
  <si>
    <t xml:space="preserve">    8.3 Deposits of Commercial Banks</t>
  </si>
  <si>
    <t xml:space="preserve">    8.4 Other Deposits</t>
  </si>
  <si>
    <t>9.  Govt. Deposits</t>
  </si>
  <si>
    <t>10.  Foreign Liabilities</t>
  </si>
  <si>
    <t xml:space="preserve">    10.1 Foreign Deposits</t>
  </si>
  <si>
    <t xml:space="preserve">    10.2 IMF Trust Fund</t>
  </si>
  <si>
    <t xml:space="preserve">    10.3 Use of Fund Resources</t>
  </si>
  <si>
    <t xml:space="preserve">    10.4 SAF</t>
  </si>
  <si>
    <t xml:space="preserve">    10.5 ESAF</t>
  </si>
  <si>
    <t xml:space="preserve">    10.7 CSI </t>
  </si>
  <si>
    <t>11. Capital and Reserve</t>
  </si>
  <si>
    <t>12. Other Liabilities</t>
  </si>
  <si>
    <t>NFA</t>
  </si>
  <si>
    <t>NDA</t>
  </si>
  <si>
    <t>Other Items, net</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</si>
  <si>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</si>
  <si>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</si>
  <si>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</si>
  <si>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</si>
  <si>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</si>
  <si>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</si>
  <si>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Margin Deposits</t>
  </si>
  <si>
    <t>2. Borrowings from Rastra Bank</t>
  </si>
  <si>
    <t>3. Foreign Liabilities</t>
  </si>
  <si>
    <t>4. Other Liabilities</t>
  </si>
  <si>
    <t xml:space="preserve">     4.1 Paid-up Capital</t>
  </si>
  <si>
    <t xml:space="preserve">     4.2 General Reserves</t>
  </si>
  <si>
    <t xml:space="preserve">     4.3 Other Liabilities</t>
  </si>
  <si>
    <t>6. Liquid Funds</t>
  </si>
  <si>
    <t xml:space="preserve">   6.1. Cash in Hand</t>
  </si>
  <si>
    <t xml:space="preserve">   6.2. Balance with Rastra Bank</t>
  </si>
  <si>
    <t xml:space="preserve">   6.3. Foreign Currency in Hand</t>
  </si>
  <si>
    <t xml:space="preserve">   6.4. Balance Held Abroad</t>
  </si>
  <si>
    <t xml:space="preserve">   6.5. Cash in Transit</t>
  </si>
  <si>
    <t>7. Loans and Advances</t>
  </si>
  <si>
    <t xml:space="preserve">   7.1. Claims on Government</t>
  </si>
  <si>
    <t xml:space="preserve">   7.2. Claims on  Non-Financial Govt. Ent.</t>
  </si>
  <si>
    <t xml:space="preserve">   7.3. Claims on Financial Ent.</t>
  </si>
  <si>
    <t xml:space="preserve">           a.  Principal</t>
  </si>
  <si>
    <t xml:space="preserve">           b.  Interest Accrued</t>
  </si>
  <si>
    <t xml:space="preserve">   7.5. Foreign Bills Purchased &amp; Discounted</t>
  </si>
  <si>
    <t>Credit Deposit Ratio</t>
  </si>
  <si>
    <t>Liquidity Deposit Ratio</t>
  </si>
  <si>
    <t>Total Domestic Deposit</t>
  </si>
  <si>
    <t>Total Foreign Deposits</t>
  </si>
  <si>
    <t>Table 1</t>
  </si>
  <si>
    <t>Table 2</t>
  </si>
  <si>
    <t>(1995/96 = 100)</t>
  </si>
  <si>
    <t>Weight</t>
  </si>
  <si>
    <t>%</t>
  </si>
  <si>
    <t>Column 5</t>
  </si>
  <si>
    <t>Column 8</t>
  </si>
  <si>
    <t>3</t>
  </si>
  <si>
    <t>Over 3</t>
  </si>
  <si>
    <t>Over 4</t>
  </si>
  <si>
    <t>Over 5</t>
  </si>
  <si>
    <t>Over 7</t>
  </si>
  <si>
    <t>1.    OVERALL INDEX</t>
  </si>
  <si>
    <t>1.1. FOOD &amp; BEVERAGES</t>
  </si>
  <si>
    <t>Grains and Cereal Products</t>
  </si>
  <si>
    <t xml:space="preserve">       Rice and Rice Products</t>
  </si>
  <si>
    <t>1.2 Wheat and Wheat Flour</t>
  </si>
  <si>
    <t>1.3 Other Grains and Cereal products</t>
  </si>
  <si>
    <t>Pulses</t>
  </si>
  <si>
    <t xml:space="preserve">Vegetables and Fruits </t>
  </si>
  <si>
    <t>Table No.</t>
  </si>
  <si>
    <t>3.1 All Vegetables</t>
  </si>
  <si>
    <t>3.1.1 Vegetables without Leafy Green</t>
  </si>
  <si>
    <t>3.1.2 Leafy Green Vegetables</t>
  </si>
  <si>
    <t>3.2 Fruits and Nuts</t>
  </si>
  <si>
    <t>3.2.1 Fruits</t>
  </si>
  <si>
    <t>3.2.2 Nuts</t>
  </si>
  <si>
    <t>Spices</t>
  </si>
  <si>
    <t>Meat, Fish and Eggs</t>
  </si>
  <si>
    <t>Milk and Milk Products</t>
  </si>
  <si>
    <t>Oil and Ghee</t>
  </si>
  <si>
    <t>Sugar and Related Products</t>
  </si>
  <si>
    <t>Beverages</t>
  </si>
  <si>
    <t>9.1 Non Alcoholic Beverages</t>
  </si>
  <si>
    <t>9.2 Alcoholic Beverages</t>
  </si>
  <si>
    <t>Restaurant Meals</t>
  </si>
  <si>
    <t>1.2. NON-FOOD &amp; SERVICES</t>
  </si>
  <si>
    <t>Cloth, Clothing &amp; Sewing Services</t>
  </si>
  <si>
    <t xml:space="preserve">       Cloths</t>
  </si>
  <si>
    <t xml:space="preserve">       Clothings</t>
  </si>
  <si>
    <t>11.3 Sewing Services</t>
  </si>
  <si>
    <t>Footwear</t>
  </si>
  <si>
    <t>Housing goods and Services</t>
  </si>
  <si>
    <t>13.1 House Furnishing and Household Goods</t>
  </si>
  <si>
    <t>13.2 House Rent</t>
  </si>
  <si>
    <t>13.3 Cleaning Supplies</t>
  </si>
  <si>
    <t xml:space="preserve">       Fuel, Light and Water</t>
  </si>
  <si>
    <t>Transport and Communication</t>
  </si>
  <si>
    <t>14.1 Transport</t>
  </si>
  <si>
    <t>14.1.1 Public Transport</t>
  </si>
  <si>
    <t>14.1.2 Private Transport</t>
  </si>
  <si>
    <t>14.2 Communication</t>
  </si>
  <si>
    <t>Medical and Personal Care</t>
  </si>
  <si>
    <t>15.1 Medical Care</t>
  </si>
  <si>
    <t>15.2 Personal Care</t>
  </si>
  <si>
    <t>Education, Reading and Recreation</t>
  </si>
  <si>
    <t>16.1 Education</t>
  </si>
  <si>
    <t>16.2 Reading and Recreation</t>
  </si>
  <si>
    <t>16.3 Religious Activities</t>
  </si>
  <si>
    <t>Tobacco and Related Products</t>
  </si>
  <si>
    <t>Urban Consumer Price Index : Kathmandu Valley</t>
  </si>
  <si>
    <t>Urban Consumer Price Index : Terai</t>
  </si>
  <si>
    <t>Urban Consumer Price Index : Hills</t>
  </si>
  <si>
    <t>P = Provisional.</t>
  </si>
  <si>
    <t>Table 7</t>
  </si>
  <si>
    <t>Revised</t>
  </si>
  <si>
    <t>OVERALL (Adjusted)</t>
  </si>
  <si>
    <t>FOOD AND BEVERAGES (Adjusted)</t>
  </si>
  <si>
    <t>Rice and Rice Products</t>
  </si>
  <si>
    <t>Wheat and Wheat Flour</t>
  </si>
  <si>
    <t>Other Grains and Cereal Products</t>
  </si>
  <si>
    <t>Vegetables and Fruits</t>
  </si>
  <si>
    <t>ALL VEGETABLES</t>
  </si>
  <si>
    <t>VEG WITHOUT LEAFY GREEN</t>
  </si>
  <si>
    <t>LEAFY GREEN VEGETABLES</t>
  </si>
  <si>
    <t>FRUITS &amp; NUTS</t>
  </si>
  <si>
    <t>FRUITS</t>
  </si>
  <si>
    <t>NUTS</t>
  </si>
  <si>
    <t>NON ALCOHOLIC BEVERAGES</t>
  </si>
  <si>
    <t>ALCOHOLIC BEVERAGES</t>
  </si>
  <si>
    <t>NON-FOOD AND SERVICES (Adjusted)</t>
  </si>
  <si>
    <t>CLOTH</t>
  </si>
  <si>
    <t>CLOTHING</t>
  </si>
  <si>
    <t>SEWING SERVICES</t>
  </si>
  <si>
    <t>House Furnishing and Household Goods</t>
  </si>
  <si>
    <t>House Rent</t>
  </si>
  <si>
    <t>Cleaning Supplies</t>
  </si>
  <si>
    <t>Fuel, Light and Water</t>
  </si>
  <si>
    <t>TRANSPORT &amp; COMMUNICATION</t>
  </si>
  <si>
    <t>Transport</t>
  </si>
  <si>
    <t xml:space="preserve">PUBLIC TRANSPORT </t>
  </si>
  <si>
    <t xml:space="preserve">PRIVATE TRANSPORT </t>
  </si>
  <si>
    <t>Communication</t>
  </si>
  <si>
    <t>MEDICAL CARE</t>
  </si>
  <si>
    <t>PERSONAL CARE</t>
  </si>
  <si>
    <t>EDUCATION</t>
  </si>
  <si>
    <t>READING AND RECREATION</t>
  </si>
  <si>
    <t>RELIGIUS ACTIVITIES</t>
  </si>
  <si>
    <t>P: Provisional</t>
  </si>
  <si>
    <t>**Based on the exclusion principle by excluding rice and rice products, vegetables and fruits, fuel, light and water and transports.</t>
  </si>
  <si>
    <t>Total weight excluded 31.58</t>
  </si>
  <si>
    <t>Total weight included 68.42</t>
  </si>
  <si>
    <t>Table 8</t>
  </si>
  <si>
    <t xml:space="preserve">     2005/06P</t>
  </si>
  <si>
    <t>INDEX</t>
  </si>
  <si>
    <t>%CHANGES</t>
  </si>
  <si>
    <t>Average</t>
  </si>
  <si>
    <t>P: Provisional.</t>
  </si>
  <si>
    <t>Table 9</t>
  </si>
  <si>
    <t>Nepal Rastra Bank</t>
  </si>
  <si>
    <t>Research Department</t>
  </si>
  <si>
    <t>Price Division</t>
  </si>
  <si>
    <t>National Wholesale Price Index</t>
  </si>
  <si>
    <t>(1999/00 = 100)</t>
  </si>
  <si>
    <t>S.</t>
  </si>
  <si>
    <t>N.</t>
  </si>
  <si>
    <t>Groups and Sub-groups</t>
  </si>
  <si>
    <t>Weight %</t>
  </si>
  <si>
    <t>1. Overall Index</t>
  </si>
  <si>
    <t>1.1 Agricultural Commodities</t>
  </si>
  <si>
    <t>1.1.1</t>
  </si>
  <si>
    <t xml:space="preserve">        Foodgrains </t>
  </si>
  <si>
    <t>1.1.2</t>
  </si>
  <si>
    <t xml:space="preserve">       Cash Crops </t>
  </si>
  <si>
    <t xml:space="preserve"> National Wholesale Price Index</t>
  </si>
  <si>
    <t>(2004/05 = 100)</t>
  </si>
  <si>
    <t>Army  &amp; Police Forces</t>
  </si>
  <si>
    <t>Private Institutions</t>
  </si>
  <si>
    <t>Worker</t>
  </si>
  <si>
    <t>(Annual Average)</t>
  </si>
  <si>
    <t>1.1.3</t>
  </si>
  <si>
    <t xml:space="preserve">        Pulses </t>
  </si>
  <si>
    <t>1.1.4</t>
  </si>
  <si>
    <t xml:space="preserve">        Fruits and Vegetables</t>
  </si>
  <si>
    <t>1.1.5</t>
  </si>
  <si>
    <t xml:space="preserve">        Spices </t>
  </si>
  <si>
    <t>1.1.6</t>
  </si>
  <si>
    <t xml:space="preserve">        Livestock Production</t>
  </si>
  <si>
    <t>1.2 Domestic Manufactured Commodities</t>
  </si>
  <si>
    <t>1.2.1</t>
  </si>
  <si>
    <t xml:space="preserve">        Food-Related Products</t>
  </si>
  <si>
    <t>1.2.2</t>
  </si>
  <si>
    <t xml:space="preserve">        Beverages and Tobacco </t>
  </si>
  <si>
    <t>1.2.3</t>
  </si>
  <si>
    <t xml:space="preserve">        Construction Materials</t>
  </si>
  <si>
    <t>1.2.4</t>
  </si>
  <si>
    <t xml:space="preserve">        Others </t>
  </si>
  <si>
    <t>1.3 Imported Commodities</t>
  </si>
  <si>
    <t>1.3.1</t>
  </si>
  <si>
    <t xml:space="preserve">        Petroleum Products and Coal</t>
  </si>
  <si>
    <t>1.3.2</t>
  </si>
  <si>
    <t xml:space="preserve">        Chemical Fertilizers and Chemical Goods</t>
  </si>
  <si>
    <t>1.3.3</t>
  </si>
  <si>
    <t xml:space="preserve">        Transport Vehicles and Machinery Goods</t>
  </si>
  <si>
    <t xml:space="preserve">        Electric and Electronic Goods</t>
  </si>
  <si>
    <t>Source: http://www.nepalstock.com/reports/monthly.php</t>
  </si>
  <si>
    <t xml:space="preserve">        Drugs and Medicine</t>
  </si>
  <si>
    <t xml:space="preserve">        Textile-Related Products</t>
  </si>
  <si>
    <t>1.3.4</t>
  </si>
  <si>
    <t xml:space="preserve">        Others</t>
  </si>
  <si>
    <t>P = Provisional</t>
  </si>
  <si>
    <t>R = Revised</t>
  </si>
  <si>
    <t>* Revised</t>
  </si>
  <si>
    <t>Note: Some adjustment has been done on Agricultural commodities to make annual average 100</t>
  </si>
  <si>
    <t>Table 10</t>
  </si>
  <si>
    <t>National Salary and Wage Rate Index</t>
  </si>
  <si>
    <t>(2004/05=100)</t>
  </si>
  <si>
    <t>S.No.</t>
  </si>
  <si>
    <t>Groups/Sub-groups</t>
  </si>
  <si>
    <t>Mid-Jul</t>
  </si>
  <si>
    <t>5 over 3</t>
  </si>
  <si>
    <t>5 over 4</t>
  </si>
  <si>
    <t>8 over 5</t>
  </si>
  <si>
    <t>8 over 7</t>
  </si>
  <si>
    <t>Overall Index</t>
  </si>
  <si>
    <t>Salary Index</t>
  </si>
  <si>
    <t>Officers</t>
  </si>
  <si>
    <t>Non Officers</t>
  </si>
  <si>
    <t>Civil Service</t>
  </si>
  <si>
    <t>Public Corporations</t>
  </si>
  <si>
    <t>Bank &amp; Financial Institutions</t>
  </si>
  <si>
    <t>Army &amp;Police Forces</t>
  </si>
  <si>
    <t>Education</t>
  </si>
  <si>
    <t>Private Organisations</t>
  </si>
  <si>
    <t>Wage Rate Index</t>
  </si>
  <si>
    <t>Agricultural Labourer</t>
  </si>
  <si>
    <t>Male</t>
  </si>
  <si>
    <t>Female</t>
  </si>
  <si>
    <t>Industrial Labourer</t>
  </si>
  <si>
    <t>High Skilled</t>
  </si>
  <si>
    <t>Skilled</t>
  </si>
  <si>
    <t>Semi Skilled</t>
  </si>
  <si>
    <t>Unskilled</t>
  </si>
  <si>
    <t>Construction Labourer</t>
  </si>
  <si>
    <t>Mason</t>
  </si>
  <si>
    <t>Carpenter</t>
  </si>
  <si>
    <t>worker</t>
  </si>
  <si>
    <t>P : Provisional</t>
  </si>
  <si>
    <t>Table 11</t>
  </si>
  <si>
    <t>Table 12</t>
  </si>
  <si>
    <t>(On Cash Basis)</t>
  </si>
  <si>
    <t>Heads</t>
  </si>
  <si>
    <t>Sanctioned Expenditure</t>
  </si>
  <si>
    <t xml:space="preserve">   Recurrent</t>
  </si>
  <si>
    <t xml:space="preserve">   Capital</t>
  </si>
  <si>
    <t xml:space="preserve">       a.Domestic Resources &amp; Loans </t>
  </si>
  <si>
    <t xml:space="preserve">       b.Foreign Cash Grants</t>
  </si>
  <si>
    <t xml:space="preserve">   Principal Repayment</t>
  </si>
  <si>
    <t xml:space="preserve">   Others</t>
  </si>
  <si>
    <t>Unspent Government Balance</t>
  </si>
  <si>
    <t>Actual Expenduture</t>
  </si>
  <si>
    <t xml:space="preserve">   Revenue</t>
  </si>
  <si>
    <t xml:space="preserve">   Foreign  Grants</t>
  </si>
  <si>
    <t xml:space="preserve">   Non-Budgetary Receipts,net</t>
  </si>
  <si>
    <t xml:space="preserve">   Others  #</t>
  </si>
  <si>
    <t xml:space="preserve">   V.A.T.</t>
  </si>
  <si>
    <t>Deficits(-) Surplus(+)</t>
  </si>
  <si>
    <t>Sources of Financing</t>
  </si>
  <si>
    <t xml:space="preserve">   Internal Loans</t>
  </si>
  <si>
    <t xml:space="preserve">     Domestic Borrowings</t>
  </si>
  <si>
    <t xml:space="preserve">       a. Treasury Bills</t>
  </si>
  <si>
    <t xml:space="preserve">       b. Development Bonds</t>
  </si>
  <si>
    <t xml:space="preserve">       c. National Saving Certificates</t>
  </si>
  <si>
    <t xml:space="preserve">       d. Citizen Saving Certificates</t>
  </si>
  <si>
    <t xml:space="preserve">     Others@</t>
  </si>
  <si>
    <t xml:space="preserve">   Foreign  Loans</t>
  </si>
  <si>
    <t xml:space="preserve"> +    As per NRB records.</t>
  </si>
  <si>
    <t xml:space="preserve"> ++ Minus (-) indicates surplus.</t>
  </si>
  <si>
    <t>Table 13</t>
  </si>
  <si>
    <t xml:space="preserve"> Treasury Bills</t>
  </si>
  <si>
    <t>a. Banking Sector</t>
  </si>
  <si>
    <t xml:space="preserve">   i. Nepal Rastra Bank</t>
  </si>
  <si>
    <t xml:space="preserve">  ii. Commercial Banks</t>
  </si>
  <si>
    <t>b. Non-Banking Sector</t>
  </si>
  <si>
    <t xml:space="preserve">     (of which ADB/N)</t>
  </si>
  <si>
    <t xml:space="preserve"> Development Bonds</t>
  </si>
  <si>
    <t xml:space="preserve">   i. Nepal Rastra Bank </t>
  </si>
  <si>
    <t xml:space="preserve">b. Non-Banking Sector </t>
  </si>
  <si>
    <t xml:space="preserve"> National Saving Certificates</t>
  </si>
  <si>
    <t xml:space="preserve"> Citizen Saving Bonds</t>
  </si>
  <si>
    <t xml:space="preserve"> Special Bonds</t>
  </si>
  <si>
    <t xml:space="preserve">  i. Commercial Banks</t>
  </si>
  <si>
    <t>b.Non-Banking Sector</t>
  </si>
  <si>
    <t xml:space="preserve">    (Of which duty drawback)</t>
  </si>
  <si>
    <t>Short Term Loan &amp; Advances</t>
  </si>
  <si>
    <t xml:space="preserve"> Grand Total</t>
  </si>
  <si>
    <t xml:space="preserve">  a  Banking Sector</t>
  </si>
  <si>
    <t xml:space="preserve">   i  NRB </t>
  </si>
  <si>
    <t xml:space="preserve"> b. Non-Banking Sector</t>
  </si>
  <si>
    <t>Sept</t>
  </si>
  <si>
    <t>National Urban Consumer Price Index (Annual Average)</t>
  </si>
  <si>
    <t>Core CPI Inflation (Annual Average)</t>
  </si>
  <si>
    <t>National Wholesale Price Index (Annual Average)</t>
  </si>
  <si>
    <t>National Salary and Wage Rate Index (Annual Average)</t>
  </si>
  <si>
    <t>Net Domestic Borrowings of the GON</t>
  </si>
  <si>
    <t>(At 2000/01 Prices)</t>
  </si>
  <si>
    <t>The Ratio Imports from India against US$ Payment to Total Imports from India (%)</t>
  </si>
  <si>
    <t>Composition %</t>
  </si>
  <si>
    <t xml:space="preserve"> Changes</t>
  </si>
  <si>
    <t>Changes</t>
  </si>
  <si>
    <t>Annual Manufacturing Production Index</t>
  </si>
  <si>
    <t>Description</t>
  </si>
  <si>
    <t>Weight*</t>
  </si>
  <si>
    <t>2005-06</t>
  </si>
  <si>
    <t>2006-07</t>
  </si>
  <si>
    <t>2007-08**</t>
  </si>
  <si>
    <t>2007-08</t>
  </si>
  <si>
    <t>Overall Index of Manufacturing Production</t>
  </si>
  <si>
    <t>Vegetable, Oils &amp; Fats</t>
  </si>
  <si>
    <t>Vegetable ghee</t>
  </si>
  <si>
    <t>Mustard oil</t>
  </si>
  <si>
    <t>Soyabean oil</t>
  </si>
  <si>
    <t>Dairy Products</t>
  </si>
  <si>
    <t>Processed Milk</t>
  </si>
  <si>
    <t>Grain Mill Products, Prepared Animal Feeds</t>
  </si>
  <si>
    <t>Wheat flour</t>
  </si>
  <si>
    <t>Animal feed</t>
  </si>
  <si>
    <t>Other Food Products</t>
  </si>
  <si>
    <t>Biscuit</t>
  </si>
  <si>
    <t>Processed tea</t>
  </si>
  <si>
    <t>Liquor rectified</t>
  </si>
  <si>
    <t>Beer</t>
  </si>
  <si>
    <t>Soft drink</t>
  </si>
  <si>
    <t>Tobacco Products</t>
  </si>
  <si>
    <t>Cigarette</t>
  </si>
  <si>
    <t>Yarn</t>
  </si>
  <si>
    <t>Cotton clothes</t>
  </si>
  <si>
    <t>Synthetic clothes</t>
  </si>
  <si>
    <t>Other Textiles</t>
  </si>
  <si>
    <t>Woolen carpet</t>
  </si>
  <si>
    <t>Jute goods</t>
  </si>
  <si>
    <t>Knitted and Crocheted Fabrics</t>
  </si>
  <si>
    <t>Wearing Apparel</t>
  </si>
  <si>
    <t>Garment</t>
  </si>
  <si>
    <t>Tanning and Dressing of Leather</t>
  </si>
  <si>
    <t>Processed leather</t>
  </si>
  <si>
    <t>Saw Milling and Planning of Wood</t>
  </si>
  <si>
    <t>Wood sawn</t>
  </si>
  <si>
    <t>Paper &amp; Paper Products</t>
  </si>
  <si>
    <t>Paper excluding newsprint</t>
  </si>
  <si>
    <t xml:space="preserve">Publishing, Printing and Reproducing </t>
  </si>
  <si>
    <t>of Recorded Media</t>
  </si>
  <si>
    <t>Newspaper</t>
  </si>
  <si>
    <t>Other Chemical Products</t>
  </si>
  <si>
    <t>Plastic Product</t>
  </si>
  <si>
    <t>plastic product</t>
  </si>
  <si>
    <t>Non Metallic Mineral Products</t>
  </si>
  <si>
    <t>Bricks</t>
  </si>
  <si>
    <t>Other Fabricated Metal Product</t>
  </si>
  <si>
    <t>Iron rod &amp; billets</t>
  </si>
  <si>
    <t>Casting of Metal</t>
  </si>
  <si>
    <t>Domestic metal product</t>
  </si>
  <si>
    <t>Electric Machinary Apparatus, Wire and Cable</t>
  </si>
  <si>
    <t>Electrical wire &amp; cable</t>
  </si>
  <si>
    <t>*Weights are based on Census of Manufacturing Establishments(CME) 2001/2002</t>
  </si>
  <si>
    <t>** Preliminary estimate</t>
  </si>
  <si>
    <t>Table  3</t>
  </si>
  <si>
    <t>(2003/04=100)</t>
  </si>
  <si>
    <t>Table 54</t>
  </si>
  <si>
    <t xml:space="preserve">                                    </t>
  </si>
  <si>
    <t>May/Jun</t>
  </si>
  <si>
    <t>(14.16)</t>
  </si>
  <si>
    <t>(2.28)</t>
  </si>
  <si>
    <t>(5.75)</t>
  </si>
  <si>
    <t>(5.92)</t>
  </si>
  <si>
    <t>Oct</t>
  </si>
  <si>
    <t>Nov</t>
  </si>
  <si>
    <t>Dec</t>
  </si>
  <si>
    <t>Jan</t>
  </si>
  <si>
    <t>Feb</t>
  </si>
  <si>
    <t>Mar</t>
  </si>
  <si>
    <t>Apr</t>
  </si>
  <si>
    <t>May</t>
  </si>
  <si>
    <t>June</t>
  </si>
  <si>
    <t>July</t>
  </si>
  <si>
    <t xml:space="preserve">Particulars                                                                    </t>
  </si>
  <si>
    <t>% Change</t>
  </si>
  <si>
    <t>Total</t>
  </si>
  <si>
    <t xml:space="preserve">Total </t>
  </si>
  <si>
    <t>Share %</t>
  </si>
  <si>
    <t>Manufacturing &amp; Processing</t>
  </si>
  <si>
    <t>Hotel</t>
  </si>
  <si>
    <t>Trading</t>
  </si>
  <si>
    <t>Others</t>
  </si>
  <si>
    <t>Financial Institutions</t>
  </si>
  <si>
    <t>Market Days</t>
  </si>
  <si>
    <t>Number of Companies Traded</t>
  </si>
  <si>
    <t>Number of Transactions</t>
  </si>
  <si>
    <t>Name of Issuing Company</t>
  </si>
  <si>
    <t>Permission Date</t>
  </si>
  <si>
    <t>(Rs. in million)</t>
  </si>
  <si>
    <t>Table 4</t>
  </si>
  <si>
    <t>Group</t>
  </si>
  <si>
    <t>Closing</t>
  </si>
  <si>
    <t>High</t>
  </si>
  <si>
    <t>Low</t>
  </si>
  <si>
    <t>4 over 1</t>
  </si>
  <si>
    <t>Commercial Banks</t>
  </si>
  <si>
    <t>Development Banks</t>
  </si>
  <si>
    <t>Share Units ('000)</t>
  </si>
  <si>
    <t>% Share of Value</t>
  </si>
  <si>
    <t>7over 4</t>
  </si>
  <si>
    <t>Table 5</t>
  </si>
  <si>
    <t>Table 6</t>
  </si>
  <si>
    <t xml:space="preserve">Current Macroeconomic Situation </t>
  </si>
  <si>
    <t>Monetary Survey</t>
  </si>
  <si>
    <t>Monetary Authorities' Account</t>
  </si>
  <si>
    <t>Condensed Assets and Liabilities of Commercial Banks</t>
  </si>
  <si>
    <t>National Urban Consumer Price Index</t>
  </si>
  <si>
    <t>Government Budgetary Operation</t>
  </si>
  <si>
    <t>Direction of Foreign Trade</t>
  </si>
  <si>
    <t>Gross Foreign Exchange Holdings of the Banking Sector</t>
  </si>
  <si>
    <t>To India</t>
  </si>
  <si>
    <t>To Other Countries</t>
  </si>
  <si>
    <t>From India</t>
  </si>
  <si>
    <t>From Other Countries</t>
  </si>
  <si>
    <t>With India</t>
  </si>
  <si>
    <t>With Other Countries</t>
  </si>
  <si>
    <t>India</t>
  </si>
  <si>
    <t>Other Countries</t>
  </si>
  <si>
    <t>* On customs data basis</t>
  </si>
  <si>
    <t>Table 14</t>
  </si>
  <si>
    <t>Table 15</t>
  </si>
  <si>
    <t>Table 16</t>
  </si>
  <si>
    <t>Table 17</t>
  </si>
  <si>
    <t>Table 18</t>
  </si>
  <si>
    <t>Convertible</t>
  </si>
  <si>
    <t>Inconvertible</t>
  </si>
  <si>
    <t>Commercial Bank</t>
  </si>
  <si>
    <t>Total Reserve</t>
  </si>
  <si>
    <t xml:space="preserve">      Share in total (in percent)</t>
  </si>
  <si>
    <t>Import Capacity(Equivalent Months)</t>
  </si>
  <si>
    <t>Merchandise</t>
  </si>
  <si>
    <t>Merchandise and Services</t>
  </si>
  <si>
    <t>Sources: Nepal Rastra Bank and Commercial Banks;  Estimated.</t>
  </si>
  <si>
    <t>Table 20</t>
  </si>
  <si>
    <r>
      <t xml:space="preserve">Exchange Rate of US Dollar
</t>
    </r>
    <r>
      <rPr>
        <sz val="12"/>
        <rFont val="Times New Roman"/>
        <family val="1"/>
      </rPr>
      <t>(NRs/US$)</t>
    </r>
  </si>
  <si>
    <t xml:space="preserve">FY </t>
  </si>
  <si>
    <t>Mid-Month</t>
  </si>
  <si>
    <t>Month End*</t>
  </si>
  <si>
    <t>Monthly Average*</t>
  </si>
  <si>
    <t>Buying</t>
  </si>
  <si>
    <t>Selling</t>
  </si>
  <si>
    <t>Average
Middle Rate</t>
  </si>
  <si>
    <t>Sep</t>
  </si>
  <si>
    <t>Jun</t>
  </si>
  <si>
    <t>Jul</t>
  </si>
  <si>
    <t>* As per Nepalese Calendar.</t>
  </si>
  <si>
    <t>Price of Oil and Gold in the International Market</t>
  </si>
  <si>
    <t>Mid-July</t>
  </si>
  <si>
    <t>Jul-Jul</t>
  </si>
  <si>
    <t>Oil ($/barrel)*</t>
  </si>
  <si>
    <t>*Crude Oil Brent</t>
  </si>
  <si>
    <t>Annual Avg</t>
  </si>
  <si>
    <t>Exchange Rate of US Dollar</t>
  </si>
  <si>
    <t xml:space="preserve"> Rs in million</t>
  </si>
  <si>
    <t>Particulars</t>
  </si>
  <si>
    <t>Table 19</t>
  </si>
  <si>
    <t>2007/08</t>
  </si>
  <si>
    <t xml:space="preserve">    10.2 PRGF</t>
  </si>
  <si>
    <t>3 Over 2</t>
  </si>
  <si>
    <t>NEPSE Index (Closing)*</t>
  </si>
  <si>
    <t>NEPSE Sensitive Index (Closing)**</t>
  </si>
  <si>
    <t xml:space="preserve">Number of Listed  Companies  </t>
  </si>
  <si>
    <t xml:space="preserve">       Number of Shares ('000)</t>
  </si>
  <si>
    <t>Twelve Months Rolling Standard Deviation</t>
  </si>
  <si>
    <t>2 Over 1</t>
  </si>
  <si>
    <t xml:space="preserve">Amount </t>
  </si>
  <si>
    <t>29/07/2007 (2064/4/13)</t>
  </si>
  <si>
    <t>Siddhartha Insurance Ltd.</t>
  </si>
  <si>
    <t>12/08/2007 (2064/4/27)</t>
  </si>
  <si>
    <t>Central Finance Company Ltd.</t>
  </si>
  <si>
    <t>3/08/2007 (2064/4/18)</t>
  </si>
  <si>
    <t>Right Shares Total</t>
  </si>
  <si>
    <t>Ordinary Shares Total</t>
  </si>
  <si>
    <t xml:space="preserve">Number of Listed Companies </t>
  </si>
  <si>
    <t xml:space="preserve">    Commercial Banks</t>
  </si>
  <si>
    <t xml:space="preserve">    Development Banks</t>
  </si>
  <si>
    <t xml:space="preserve">    Finance Companies</t>
  </si>
  <si>
    <t xml:space="preserve">    Insurance Companies</t>
  </si>
  <si>
    <t xml:space="preserve">   Electricity, Gas and Water</t>
  </si>
  <si>
    <r>
      <t>2007/08</t>
    </r>
    <r>
      <rPr>
        <vertAlign val="superscript"/>
        <sz val="10"/>
        <rFont val="universe"/>
        <family val="0"/>
      </rPr>
      <t>P</t>
    </r>
  </si>
  <si>
    <t>Mid - July</t>
  </si>
  <si>
    <t>3 Over</t>
  </si>
  <si>
    <t xml:space="preserve">5 Over </t>
  </si>
  <si>
    <t>Manufacturing &amp; Processing Entities</t>
  </si>
  <si>
    <t>Hotels</t>
  </si>
  <si>
    <t>Trading Entities</t>
  </si>
  <si>
    <t>Hydro Power Companies</t>
  </si>
  <si>
    <t>% change</t>
  </si>
  <si>
    <t>7 over 4</t>
  </si>
  <si>
    <t>Insurance Companies</t>
  </si>
  <si>
    <t>Finance Companies</t>
  </si>
  <si>
    <t>Hydro Power</t>
  </si>
  <si>
    <t>NEPSE Overall Index*</t>
  </si>
  <si>
    <t>NEPSE Sensitive Index**</t>
  </si>
  <si>
    <t>Share Unit</t>
  </si>
  <si>
    <t xml:space="preserve"> Share Amount </t>
  </si>
  <si>
    <t>5 over 2</t>
  </si>
  <si>
    <t>* Base: February 12, 1994</t>
  </si>
  <si>
    <t>** Base: July 16, 2006</t>
  </si>
  <si>
    <t>2007/08P</t>
  </si>
  <si>
    <t>Food &amp; Beverages</t>
  </si>
  <si>
    <t>Non-Food &amp; Services</t>
  </si>
  <si>
    <t>Domestic Goods</t>
  </si>
  <si>
    <t>Imported Goods</t>
  </si>
  <si>
    <t>Tradable Goods</t>
  </si>
  <si>
    <t>Non-Tradable Goods</t>
  </si>
  <si>
    <t>Govt. Controlled Goods</t>
  </si>
  <si>
    <t>Non-Controlled Goods</t>
  </si>
  <si>
    <t>Petroleum Product</t>
  </si>
  <si>
    <t>Non-Petroleum Product</t>
  </si>
  <si>
    <t>Index</t>
  </si>
  <si>
    <t>Mid- Months</t>
  </si>
  <si>
    <t>Resources</t>
  </si>
  <si>
    <r>
      <t xml:space="preserve">     Overdrafts</t>
    </r>
    <r>
      <rPr>
        <i/>
        <vertAlign val="superscript"/>
        <sz val="9"/>
        <rFont val="Times New Roman"/>
        <family val="1"/>
      </rPr>
      <t>++</t>
    </r>
  </si>
  <si>
    <t>@  Interest from Government Treasury transactions and others.</t>
  </si>
  <si>
    <r>
      <t>2007/08</t>
    </r>
    <r>
      <rPr>
        <b/>
        <vertAlign val="superscript"/>
        <sz val="9"/>
        <rFont val="Times New Roman"/>
        <family val="1"/>
      </rPr>
      <t>P</t>
    </r>
  </si>
  <si>
    <t>Amount Change</t>
  </si>
  <si>
    <t xml:space="preserve">   ii. Commercial Banks</t>
  </si>
  <si>
    <r>
      <t xml:space="preserve">Sources: </t>
    </r>
    <r>
      <rPr>
        <sz val="8"/>
        <rFont val="Times New Roman"/>
        <family val="1"/>
      </rPr>
      <t>h</t>
    </r>
    <r>
      <rPr>
        <u val="single"/>
        <sz val="8"/>
        <rFont val="Times New Roman"/>
        <family val="1"/>
      </rPr>
      <t>ttp://www.eia.doe.gov/emeu/international/crude1.xls</t>
    </r>
    <r>
      <rPr>
        <sz val="8"/>
        <rFont val="Times New Roman"/>
        <family val="1"/>
      </rPr>
      <t xml:space="preserve"> and </t>
    </r>
    <r>
      <rPr>
        <u val="single"/>
        <sz val="8"/>
        <rFont val="Times New Roman"/>
        <family val="1"/>
      </rPr>
      <t>http://www.kitco.com/gold.londonfix.html</t>
    </r>
  </si>
  <si>
    <t>** Refers to past London historical fix.</t>
  </si>
  <si>
    <t>Gold ($/ounce)**</t>
  </si>
  <si>
    <t>Monetary Aggregates</t>
  </si>
  <si>
    <t>Money Multiplier (M1)</t>
  </si>
  <si>
    <t>Money Multiplier (M2)</t>
  </si>
  <si>
    <t xml:space="preserve">       d. Claims on Private Sector</t>
  </si>
  <si>
    <t>5. Assets =  Liabilities</t>
  </si>
  <si>
    <t>Stock Market Indicators</t>
  </si>
  <si>
    <t>Public Issue Approval</t>
  </si>
  <si>
    <t>Market Capitalization of Listed Companies (Rs in million)</t>
  </si>
  <si>
    <t>Rs  in              million</t>
  </si>
  <si>
    <t>Rs               in million</t>
  </si>
  <si>
    <t>Group &amp; Sub-Groups</t>
  </si>
  <si>
    <t>Groups &amp; Sub-Groups</t>
  </si>
  <si>
    <t>Mid-Months</t>
  </si>
  <si>
    <t>4.Share in Trade Balance</t>
  </si>
  <si>
    <t xml:space="preserve">5.Share in Total Trade </t>
  </si>
  <si>
    <t xml:space="preserve">   Others (Freeze Account)</t>
  </si>
  <si>
    <t>Listed Companies and their Market Capitalization</t>
  </si>
  <si>
    <t>Share Market Activities and Turnover Details</t>
  </si>
  <si>
    <t>Outstanding Domestic Debt of the GON</t>
  </si>
  <si>
    <t xml:space="preserve">          a.  Government</t>
  </si>
  <si>
    <t xml:space="preserve">          b.  Non Government</t>
  </si>
  <si>
    <t xml:space="preserve">   7.4  Claims on Private Sector</t>
  </si>
  <si>
    <t xml:space="preserve"> #  Change in outstanding amount disbursed to VDC/Municipalities/DDC remaining unspent.</t>
  </si>
  <si>
    <t xml:space="preserve">         Claims on Private Sector*</t>
  </si>
  <si>
    <t xml:space="preserve">        Net Non-monetary Liabilities*</t>
  </si>
  <si>
    <t xml:space="preserve">        Domestic Credit*</t>
  </si>
  <si>
    <t xml:space="preserve">   Loans and Advances*</t>
  </si>
  <si>
    <t xml:space="preserve">        Claims on Private Sector*</t>
  </si>
  <si>
    <t>Lumbini General Insurance Co.Ltd.</t>
  </si>
  <si>
    <t>Seti Bittiya Sanstha Ltd.</t>
  </si>
  <si>
    <t>23/09/2007 (2064/6/6)</t>
  </si>
  <si>
    <t>Infrastructure Development Bank Ltd.</t>
  </si>
  <si>
    <t>3/10/2007 (2064/6/16)</t>
  </si>
  <si>
    <t>4/10/2007 (2064/6/17)</t>
  </si>
  <si>
    <t>Kuber Merchant Banking and Finance Ltd.</t>
  </si>
  <si>
    <t>Percentage Change</t>
  </si>
  <si>
    <t>Groups &amp; sub-groups</t>
  </si>
  <si>
    <t>Grains and Cereals Products</t>
  </si>
  <si>
    <t>Housing</t>
  </si>
  <si>
    <t>Jun/Jul</t>
  </si>
  <si>
    <t>Group &amp; sub-groups</t>
  </si>
  <si>
    <t>9/10/2007 (2064/6/22)</t>
  </si>
  <si>
    <t>14/10/2007 (2064/6/27)</t>
  </si>
  <si>
    <t>Nirdhan Uttan Bank Ltd.</t>
  </si>
  <si>
    <t>26/09/2007 (2064/6/9)</t>
  </si>
  <si>
    <t>Nepal Share Markets and Finance Ltd.</t>
  </si>
  <si>
    <t>28/09/2007 (2064/6/11)</t>
  </si>
  <si>
    <t>** Base; July 16, 2006</t>
  </si>
  <si>
    <t>8. Other Assets</t>
  </si>
  <si>
    <t>Factors Affecting Reserve Money</t>
  </si>
  <si>
    <t>Percent</t>
  </si>
  <si>
    <t xml:space="preserve">1. Net Foreign Assets </t>
  </si>
  <si>
    <t xml:space="preserve">    a. Foreign Assets</t>
  </si>
  <si>
    <t xml:space="preserve">    b. Foreign Liabilities</t>
  </si>
  <si>
    <t xml:space="preserve">2. Net Domestic Assets </t>
  </si>
  <si>
    <t>2.1 Domestic Credit</t>
  </si>
  <si>
    <t xml:space="preserve">  a. Claims on Govt.,Net</t>
  </si>
  <si>
    <t xml:space="preserve">            Claims on Govt.</t>
  </si>
  <si>
    <t xml:space="preserve">            Govt. Deposits</t>
  </si>
  <si>
    <t xml:space="preserve">   b. Claims on Govt. Ent.</t>
  </si>
  <si>
    <t xml:space="preserve">  d. Claims on Banks</t>
  </si>
  <si>
    <t xml:space="preserve">  e. Claims on Pvt. Sector</t>
  </si>
  <si>
    <t xml:space="preserve">   a.   Currency Outside NRB</t>
  </si>
  <si>
    <t>2008 e</t>
  </si>
  <si>
    <t xml:space="preserve">p  = provisional. </t>
  </si>
  <si>
    <t xml:space="preserve"> 1/ Adjusting the exchange valuation loss of  Rs. 13433.95 million.</t>
  </si>
  <si>
    <t xml:space="preserve"> e = estimates.</t>
  </si>
  <si>
    <t xml:space="preserve"> 1/ Adjusting the exchange valuation loss of  Rs. 12.8 million.</t>
  </si>
  <si>
    <t>National Wholesale Price Index (Monthly Series)</t>
  </si>
  <si>
    <t>Table 21</t>
  </si>
  <si>
    <t>Gross Foreign Exhange Holding of the Banking Sector</t>
  </si>
  <si>
    <t>National Urban Consumer Price Index (y-o-y)</t>
  </si>
  <si>
    <t>Core CPI Inflation (y-o-y)</t>
  </si>
  <si>
    <t>National Salary and Wage Rate Index (y-o-y)</t>
  </si>
  <si>
    <t>(y-o-y)</t>
  </si>
  <si>
    <t>National Wholesale Price Index (y-o-y)</t>
  </si>
  <si>
    <t>Total Exports</t>
  </si>
  <si>
    <t>Total Imports</t>
  </si>
  <si>
    <t>Total Trade Balance</t>
  </si>
  <si>
    <t>Total Foreign Trade</t>
  </si>
  <si>
    <t>1. Ratio of Exports to Import</t>
  </si>
  <si>
    <t>2.Share in Total Exports</t>
  </si>
  <si>
    <t>3.Share in Total Imports</t>
  </si>
  <si>
    <t>6. Share of  Exports and Imports in Total Trade</t>
  </si>
  <si>
    <t>Exports</t>
  </si>
  <si>
    <t>Imports</t>
  </si>
  <si>
    <t xml:space="preserve"> Exports of Major Commodities to India</t>
  </si>
  <si>
    <t>Market Capitalization (Rs. million)</t>
  </si>
  <si>
    <t>Total Paid up Value of Listed Shares (Rs. million)</t>
  </si>
  <si>
    <t>GDP at Current Price ( Rs. million)</t>
  </si>
  <si>
    <t xml:space="preserve">   c. Other Deposits</t>
  </si>
  <si>
    <t>2.2 Other Items, Net</t>
  </si>
  <si>
    <t>IME Financial Institution Ltd.</t>
  </si>
  <si>
    <t>31/10/2007 (2064/7/14)</t>
  </si>
  <si>
    <t xml:space="preserve">Paschimanchal Development Bank Ltd. </t>
  </si>
  <si>
    <t>4/11/2007 (2064/7/18)</t>
  </si>
  <si>
    <t>Bhrikuti Bikash Bank Ltd. </t>
  </si>
  <si>
    <t>12/11/2007 (2064/7/26)</t>
  </si>
  <si>
    <t>Capital Merchant Banking &amp; Finance Ltd.</t>
  </si>
  <si>
    <t xml:space="preserve">   c. Claims on Non-Gov Fin.Ent</t>
  </si>
  <si>
    <t xml:space="preserve">   b.  Deposits of Com. Banks</t>
  </si>
  <si>
    <t>Table 22</t>
  </si>
  <si>
    <t>Table 23</t>
  </si>
  <si>
    <t>Table 24</t>
  </si>
  <si>
    <t>Table 26</t>
  </si>
  <si>
    <t xml:space="preserve">3. Reserve Money </t>
  </si>
  <si>
    <t>Number of Listed Shares (000)</t>
  </si>
  <si>
    <t>Premier Finance Company Ltd.</t>
  </si>
  <si>
    <t>28/11/2007 (2064/8/12)</t>
  </si>
  <si>
    <t>Development Credit Bank Ltd.</t>
  </si>
  <si>
    <t>13/12/2007 (2067/8/27)</t>
  </si>
  <si>
    <t>Nepal Merchant Banking and Finance Ltd.</t>
  </si>
  <si>
    <t xml:space="preserve">   Value Added Tax</t>
  </si>
  <si>
    <t xml:space="preserve">   Customs</t>
  </si>
  <si>
    <t xml:space="preserve">   Income Tax</t>
  </si>
  <si>
    <t xml:space="preserve">   Excise</t>
  </si>
  <si>
    <t xml:space="preserve">   Registration Fee</t>
  </si>
  <si>
    <t>5.0-8.0</t>
  </si>
  <si>
    <t>6.0-7.75</t>
  </si>
  <si>
    <r>
      <t>#</t>
    </r>
    <r>
      <rPr>
        <sz val="10"/>
        <rFont val="Times New Roman"/>
        <family val="1"/>
      </rPr>
      <t xml:space="preserve"> The SLF rate is determined at the penal rate added to the weighted average discount rate of  91-day Treasury Bills of the preceding week.</t>
    </r>
  </si>
  <si>
    <t>( Rs in Million )</t>
  </si>
  <si>
    <t>2007/08 P</t>
  </si>
  <si>
    <t>Services: credit</t>
  </si>
  <si>
    <t>Services: debit</t>
  </si>
  <si>
    <t>O/W Education</t>
  </si>
  <si>
    <t>Government services:debit</t>
  </si>
  <si>
    <t>Income: credit</t>
  </si>
  <si>
    <t>Income: debit</t>
  </si>
  <si>
    <t>Balance on Goods,Services and Income</t>
  </si>
  <si>
    <t>Current transfers: credit</t>
  </si>
  <si>
    <t>Workers' remittances</t>
  </si>
  <si>
    <t>Current transfers: debit</t>
  </si>
  <si>
    <t>Other investment: assets</t>
  </si>
  <si>
    <t>Trade credits</t>
  </si>
  <si>
    <t>Other investment: liabilities</t>
  </si>
  <si>
    <t>Other sectors</t>
  </si>
  <si>
    <t>Currency and deposits</t>
  </si>
  <si>
    <t>Deposit money banks</t>
  </si>
  <si>
    <t>Other liabilities</t>
  </si>
  <si>
    <t>Reserve assets</t>
  </si>
  <si>
    <t>Changes in reserve net ( - increase )</t>
  </si>
  <si>
    <t xml:space="preserve">   Vechile Tax</t>
  </si>
  <si>
    <t xml:space="preserve">   Non-Tax Revenue</t>
  </si>
  <si>
    <t>Total  Revenue</t>
  </si>
  <si>
    <t>Source: MoF and NRB</t>
  </si>
  <si>
    <t>Table 25</t>
  </si>
  <si>
    <t>-</t>
  </si>
  <si>
    <t>Date of issue</t>
  </si>
  <si>
    <t>Issue Manager</t>
  </si>
  <si>
    <t>24/08/2007
 (2064/5/7)</t>
  </si>
  <si>
    <t>NMB</t>
  </si>
  <si>
    <t>02/09/2007
 (2064/5/16)</t>
  </si>
  <si>
    <t>Not Issued</t>
  </si>
  <si>
    <t>NCML</t>
  </si>
  <si>
    <t>30/10/2007 
(2064/7/13)</t>
  </si>
  <si>
    <t xml:space="preserve">2005 </t>
  </si>
  <si>
    <t xml:space="preserve">2006 </t>
  </si>
  <si>
    <t>*= Change in NFA is derived by taking mid-July as base and minus (-) sign indicates increase.</t>
  </si>
  <si>
    <t>* * = After adjusting exchange valuation gain/loss</t>
  </si>
  <si>
    <t>Period-end Buying Rate</t>
  </si>
  <si>
    <t>US $ in Million</t>
  </si>
  <si>
    <t>1. Gross Foreign Exchange Reserve</t>
  </si>
  <si>
    <t>2. Gold,SDR,IMF Gold Tranche</t>
  </si>
  <si>
    <t>3. Gross Foreign Assets(1+2)</t>
  </si>
  <si>
    <t>4. Foreign Liabilities</t>
  </si>
  <si>
    <t>5. Net Foreign Assets(3-4)</t>
  </si>
  <si>
    <t>6. Change in NFA (before adj. ex. val.)*</t>
  </si>
  <si>
    <t xml:space="preserve">7. Exchange Valuation </t>
  </si>
  <si>
    <t>8. Change in NFA (6+7)**</t>
  </si>
  <si>
    <t xml:space="preserve"> Exports of Major Commodities to Other Countries</t>
  </si>
  <si>
    <t>Imports of Selected Commodities From India</t>
  </si>
  <si>
    <t>Imports of Selected Commodities From Other Countries</t>
  </si>
  <si>
    <t xml:space="preserve">  Government Budgetary Operation+</t>
  </si>
  <si>
    <t>Government Revenue Collection</t>
  </si>
  <si>
    <t>Deposit Details of Commercial Banks</t>
  </si>
  <si>
    <t>30/11/2007
 (2064/8/14)</t>
  </si>
  <si>
    <t>ACE</t>
  </si>
  <si>
    <t>14/11/2007
 (2064/7/28)</t>
  </si>
  <si>
    <t>22/11/2007
 (2064/8/6)</t>
  </si>
  <si>
    <t>11/09/2007 
(2064/5/25)</t>
  </si>
  <si>
    <t>16/11/2007
 (2064/7/30)</t>
  </si>
  <si>
    <t>19/11/2007 
(2064/8/3)</t>
  </si>
  <si>
    <t>CIT</t>
  </si>
  <si>
    <t>02/12/2007 
(2064/8/16)</t>
  </si>
  <si>
    <t>02/12/2007
 (2064/8/16)</t>
  </si>
  <si>
    <t>10/12/2007
 (2064/8/24)</t>
  </si>
  <si>
    <t>09/12/2007
 (2064/8/23)</t>
  </si>
  <si>
    <t>28/12/2007 
(2064/9/13)</t>
  </si>
  <si>
    <t>03/01/2008 
(2064/9/19)</t>
  </si>
  <si>
    <t>08/01/2008 
(2064/9/24)</t>
  </si>
  <si>
    <t>NFL</t>
  </si>
  <si>
    <t>Nepal Investment Bank Ltd.</t>
  </si>
  <si>
    <t>9/1/2008 (2064/9/25) </t>
  </si>
  <si>
    <t>29/01/2008 
(2064/10/15)</t>
  </si>
  <si>
    <t>Sagarmatha Insurance Company Ltd.</t>
  </si>
  <si>
    <t>14/01/2008 (2064/9/30)</t>
  </si>
  <si>
    <t>Note:</t>
  </si>
  <si>
    <t>NIDC Capital Markets Limited (Bittiya Sanstha)</t>
  </si>
  <si>
    <t>Citizen Investment Trust</t>
  </si>
  <si>
    <t xml:space="preserve">Ace Development Bank Ltd. </t>
  </si>
  <si>
    <t>National Finance Limited (Bittiya Sanstha)</t>
  </si>
  <si>
    <t>Nepal Development &amp; Employment Bank</t>
  </si>
  <si>
    <t>6/2/2008  (2064/10/23)</t>
  </si>
  <si>
    <t>Siddhartha Development Bank Ltd. </t>
  </si>
  <si>
    <t>16/01/2008 (2064/10/2)</t>
  </si>
  <si>
    <t>Table 45</t>
  </si>
  <si>
    <t>2/10/2008 (2064/10/27)</t>
  </si>
  <si>
    <t>Prudential Bittiya Sanstha Ltd.</t>
  </si>
  <si>
    <t>3/14/2008 (2064/12/1)</t>
  </si>
  <si>
    <t>Siddhartha Bank Ltd.</t>
  </si>
  <si>
    <t>6/2/2008 (2064/10/23)</t>
  </si>
  <si>
    <t>2/25/2008 (2064/11/13)</t>
  </si>
  <si>
    <t>Nepal Electricity Authority</t>
  </si>
  <si>
    <t>25/01/2008 (2064/10/11)</t>
  </si>
  <si>
    <t>2/14/2008 (2064/11/2)</t>
  </si>
  <si>
    <t xml:space="preserve">                Principal*</t>
  </si>
  <si>
    <t xml:space="preserve">                Interest Accured*</t>
  </si>
  <si>
    <t>Annual</t>
  </si>
  <si>
    <t>A. Current Account</t>
  </si>
  <si>
    <t>Goods: Exports f.o.b.</t>
  </si>
  <si>
    <t>Oil</t>
  </si>
  <si>
    <t>Other</t>
  </si>
  <si>
    <t>Goods: Imports f.o.b.</t>
  </si>
  <si>
    <t>Balance on Goods</t>
  </si>
  <si>
    <t>Services: Net</t>
  </si>
  <si>
    <t>Travel</t>
  </si>
  <si>
    <t>Government n.i.e.</t>
  </si>
  <si>
    <t>Transportation</t>
  </si>
  <si>
    <t>Balance on Goods and Services</t>
  </si>
  <si>
    <t>Income: Net</t>
  </si>
  <si>
    <t>Transfers: Net</t>
  </si>
  <si>
    <t>Grants</t>
  </si>
  <si>
    <t>Pensions</t>
  </si>
  <si>
    <t>Other (Indian Excise Refund)</t>
  </si>
  <si>
    <t>B</t>
  </si>
  <si>
    <t>Capital Account (Capital Transfer)</t>
  </si>
  <si>
    <t>Total, Groups A plus B</t>
  </si>
  <si>
    <t>C</t>
  </si>
  <si>
    <t>Financial Account (Excluding Group E)</t>
  </si>
  <si>
    <t>Direct investment in Nepal</t>
  </si>
  <si>
    <t>Portfolio Investment</t>
  </si>
  <si>
    <t>Loans</t>
  </si>
  <si>
    <t>General Government</t>
  </si>
  <si>
    <t>Drawings</t>
  </si>
  <si>
    <t>Repayments</t>
  </si>
  <si>
    <t>Total, Group A through C</t>
  </si>
  <si>
    <t>D.</t>
  </si>
  <si>
    <t>Miscellaneous Items, Net</t>
  </si>
  <si>
    <t>Total, Group A through D</t>
  </si>
  <si>
    <t>E. Reserves and Related Items</t>
  </si>
  <si>
    <t>Use of Fund Credit and Loans</t>
  </si>
  <si>
    <t>Table 27</t>
  </si>
  <si>
    <t xml:space="preserve">   Local Authority Accounts </t>
  </si>
  <si>
    <t>2004/05</t>
  </si>
  <si>
    <t>Wtd. Int. Rate (%)</t>
  </si>
  <si>
    <t>August</t>
  </si>
  <si>
    <t>September</t>
  </si>
  <si>
    <t>October</t>
  </si>
  <si>
    <t>November</t>
  </si>
  <si>
    <t>December</t>
  </si>
  <si>
    <t>January</t>
  </si>
  <si>
    <t>February</t>
  </si>
  <si>
    <t>March</t>
  </si>
  <si>
    <t>April</t>
  </si>
  <si>
    <t>Wtd. Int. Rate = Weighted interest rate.</t>
  </si>
  <si>
    <t>* Since 2004/05, the outright sale auction of treasury bills has been used as a monetary</t>
  </si>
  <si>
    <t xml:space="preserve">   instrument at the initiative of NRB.</t>
  </si>
  <si>
    <t>* Since 2004/05, the outright purchase auction of treasury bills has been used as a monetary</t>
  </si>
  <si>
    <t>* Since 2004/05, the repo auction of treasury bills has been used as a monetary</t>
  </si>
  <si>
    <t>* Since 2004/05, the reverse repo auction of treasury bills has been used as a monetary</t>
  </si>
  <si>
    <t>Foreign Exchange Intervention*</t>
  </si>
  <si>
    <t>(First Eleven Months)</t>
  </si>
  <si>
    <t>2003/04</t>
  </si>
  <si>
    <t>Purchase</t>
  </si>
  <si>
    <t>Sale</t>
  </si>
  <si>
    <t>Net 
Injection</t>
  </si>
  <si>
    <t>* The purchase and sale of foreign exchange takes place at the request (initiative) of commercial banks.</t>
  </si>
  <si>
    <t>(US$ in million)</t>
  </si>
  <si>
    <t>(In million)</t>
  </si>
  <si>
    <t>IC Purchase</t>
  </si>
  <si>
    <t>US$ Sale</t>
  </si>
  <si>
    <t xml:space="preserve">                 </t>
  </si>
  <si>
    <t>Standing Liquidity Facility (SLF)*</t>
  </si>
  <si>
    <t>* Introduced as a safety valve for domestic payments system since 2004/05.</t>
  </si>
  <si>
    <t xml:space="preserve">   This fully collateralised lending facility takes place at the initiative of</t>
  </si>
  <si>
    <t xml:space="preserve">   commercial banks.</t>
  </si>
  <si>
    <t>Interbank Transaction (Amount)</t>
  </si>
  <si>
    <t>Fresh Treasury Bills</t>
  </si>
  <si>
    <t>NEPAL RASTRA BANK</t>
  </si>
  <si>
    <t>Structure of Interest Rates</t>
  </si>
  <si>
    <t>(Percent per annum)</t>
  </si>
  <si>
    <t>Year</t>
  </si>
  <si>
    <t>Mid-months</t>
  </si>
  <si>
    <t>Sept.</t>
  </si>
  <si>
    <t>A. Government Securities</t>
  </si>
  <si>
    <t>Treasury Bills* (28 days)#</t>
  </si>
  <si>
    <t>Treasury Bills* (91 days)#</t>
  </si>
  <si>
    <t>Treasury Bills* (182 days)#</t>
  </si>
  <si>
    <t>Treasury Bills* (364 days)#</t>
  </si>
  <si>
    <t>National Savings Certificates</t>
  </si>
  <si>
    <t>6.5-13.0</t>
  </si>
  <si>
    <t>Development Bonds</t>
  </si>
  <si>
    <t>3.0-8.0</t>
  </si>
  <si>
    <t>B. Nepal Rastra Bank</t>
  </si>
  <si>
    <t>CRR</t>
  </si>
  <si>
    <t>Bank and Refinance Rates</t>
  </si>
  <si>
    <t>2.0-5.5</t>
  </si>
  <si>
    <t>NRB Bonds Rate</t>
  </si>
  <si>
    <t>C. Interbank Rate #</t>
  </si>
  <si>
    <t>D. Commercial Banks</t>
  </si>
  <si>
    <t>1.  Deposit Rates</t>
  </si>
  <si>
    <t xml:space="preserve">     Savings Deposits</t>
  </si>
  <si>
    <t>2.0-5.0</t>
  </si>
  <si>
    <t>2.0-4.5</t>
  </si>
  <si>
    <t xml:space="preserve">     Time Deposits</t>
  </si>
  <si>
    <t>1 Month</t>
  </si>
  <si>
    <t>2.0-3.5</t>
  </si>
  <si>
    <t>1.5-3.5</t>
  </si>
  <si>
    <t>3 Months</t>
  </si>
  <si>
    <t>2.0-4.0</t>
  </si>
  <si>
    <t>1.5-4.0</t>
  </si>
  <si>
    <t>6 Months</t>
  </si>
  <si>
    <t>1.75-4.5</t>
  </si>
  <si>
    <t>1 Year</t>
  </si>
  <si>
    <t>2.75-5.75</t>
  </si>
  <si>
    <t>2.75-5.0</t>
  </si>
  <si>
    <t>2.25-5.0</t>
  </si>
  <si>
    <t>2 Years and Above</t>
  </si>
  <si>
    <t>3.0-6.00</t>
  </si>
  <si>
    <t>3.0-5.25</t>
  </si>
  <si>
    <t>2.5-5.25</t>
  </si>
  <si>
    <t>2  Lending Rates</t>
  </si>
  <si>
    <t xml:space="preserve">     Industry</t>
  </si>
  <si>
    <t>8.5-13.5</t>
  </si>
  <si>
    <t xml:space="preserve">     Agriculture</t>
  </si>
  <si>
    <t>10.5-13</t>
  </si>
  <si>
    <t>9.5-13</t>
  </si>
  <si>
    <t xml:space="preserve">     Export Bills</t>
  </si>
  <si>
    <t>4.0-11.5</t>
  </si>
  <si>
    <t>4.0-11.0</t>
  </si>
  <si>
    <t xml:space="preserve">     Commercial Loans</t>
  </si>
  <si>
    <t>9-14.5</t>
  </si>
  <si>
    <t>9-14.0</t>
  </si>
  <si>
    <t xml:space="preserve">     Overdrafts</t>
  </si>
  <si>
    <t>10.0-16.0</t>
  </si>
  <si>
    <t>10.0-15.5</t>
  </si>
  <si>
    <t>9.5-15.5</t>
  </si>
  <si>
    <t>CPI Inflation (annual average)</t>
  </si>
  <si>
    <t>D.  Financial Institution</t>
  </si>
  <si>
    <t>Agricultural Deveopment Bank of Nepal</t>
  </si>
  <si>
    <t xml:space="preserve">     To Cooperatives</t>
  </si>
  <si>
    <t xml:space="preserve">    To Others</t>
  </si>
  <si>
    <t>Nepal Industrial Development Corporation</t>
  </si>
  <si>
    <t>E.</t>
  </si>
  <si>
    <t>Finace Companies</t>
  </si>
  <si>
    <t>2 Years</t>
  </si>
  <si>
    <t>3 Years</t>
  </si>
  <si>
    <t>4 Years</t>
  </si>
  <si>
    <t>5 Years and above</t>
  </si>
  <si>
    <t xml:space="preserve">     Hire purchase</t>
  </si>
  <si>
    <t xml:space="preserve">     Housing</t>
  </si>
  <si>
    <t># Annual average weighted rate at the end of fiscal year (mid-July).</t>
  </si>
  <si>
    <t>* Weighted average discount rate.</t>
  </si>
  <si>
    <t>(Percent per Annum)</t>
  </si>
  <si>
    <t>Mid-month</t>
  </si>
  <si>
    <t>A. Policy Rates</t>
  </si>
  <si>
    <t>Bank Rate</t>
  </si>
  <si>
    <t>Refinance Rates Against Loans to:</t>
  </si>
  <si>
    <t>Sick Industries</t>
  </si>
  <si>
    <t>Rural Development Banks (RDBs)</t>
  </si>
  <si>
    <t>Total Imports from India</t>
  </si>
  <si>
    <t>Imports from India</t>
  </si>
  <si>
    <t>% of GDP</t>
  </si>
  <si>
    <t>A</t>
  </si>
  <si>
    <t xml:space="preserve">Gross Borrowings </t>
  </si>
  <si>
    <t xml:space="preserve">   Treasury Bills</t>
  </si>
  <si>
    <t xml:space="preserve">   Development Bonds</t>
  </si>
  <si>
    <t xml:space="preserve">   National Saving Certificates</t>
  </si>
  <si>
    <t xml:space="preserve">   Citizen Saving Bonds</t>
  </si>
  <si>
    <t xml:space="preserve">   Special Bonds</t>
  </si>
  <si>
    <t>Payments</t>
  </si>
  <si>
    <t>Net Domestic Borrowings (NDB) (A-B)</t>
  </si>
  <si>
    <t>D</t>
  </si>
  <si>
    <t xml:space="preserve">Overdraft </t>
  </si>
  <si>
    <t>LAA</t>
  </si>
  <si>
    <t>Overdraft (Excluding LAA)</t>
  </si>
  <si>
    <t>E</t>
  </si>
  <si>
    <t>NDB Excluding LAA</t>
  </si>
  <si>
    <t>F</t>
  </si>
  <si>
    <t>NDB net off Overdraft /GDP (E/F) Excluding LAA in %</t>
  </si>
  <si>
    <t>GDP at Producers' Price</t>
  </si>
  <si>
    <t>NDB net of Overdraft Borrowings (C+D)</t>
  </si>
  <si>
    <t>Table 53</t>
  </si>
  <si>
    <t>Imports from India against the US Dollar Payment</t>
  </si>
  <si>
    <t>Exports of Major Commodities to India</t>
  </si>
  <si>
    <t>Exports of Major Commodities to Other Countries</t>
  </si>
  <si>
    <t>Imports of Selected Commodities from India</t>
  </si>
  <si>
    <t>Imports of Selected Commodities from Other Countries</t>
  </si>
  <si>
    <t>Export Credit in Domestic Currency</t>
  </si>
  <si>
    <t>Export Credit in Foreign Currency</t>
  </si>
  <si>
    <r>
      <t>Standing Liquidity Facility (SLF) Penal Rate</t>
    </r>
    <r>
      <rPr>
        <vertAlign val="superscript"/>
        <sz val="10"/>
        <rFont val="Times New Roman"/>
        <family val="1"/>
      </rPr>
      <t>#</t>
    </r>
  </si>
  <si>
    <t>B. Government Securities</t>
  </si>
  <si>
    <t>T-bills* (28 days)</t>
  </si>
  <si>
    <t>T-bills* (91 days)</t>
  </si>
  <si>
    <t>T-bills* (182 days)</t>
  </si>
  <si>
    <t>T-bills* (364 days)</t>
  </si>
  <si>
    <t>3.0-6.75</t>
  </si>
  <si>
    <t>5.0-6.75</t>
  </si>
  <si>
    <t>National/Citizen SCs</t>
  </si>
  <si>
    <t>7.0-13.0</t>
  </si>
  <si>
    <t>6.0-13.0</t>
  </si>
  <si>
    <t>6.0-8.5</t>
  </si>
  <si>
    <t>6.0-8.0</t>
  </si>
  <si>
    <t>6.0-7.0</t>
  </si>
  <si>
    <t>C. Interbank Rate</t>
  </si>
  <si>
    <t>2.5-6.0</t>
  </si>
  <si>
    <t>1.75-5.0</t>
  </si>
  <si>
    <t>1.75-3.5</t>
  </si>
  <si>
    <t>1.50-4.0</t>
  </si>
  <si>
    <t>2.5-4.5</t>
  </si>
  <si>
    <t>3.0-7.0</t>
  </si>
  <si>
    <t>3.25-7.5</t>
  </si>
  <si>
    <t>3.0-6.0</t>
  </si>
  <si>
    <t>2.5-6.05</t>
  </si>
  <si>
    <t>2.5-6.4</t>
  </si>
  <si>
    <t>2.5-5.5</t>
  </si>
  <si>
    <t>8.50-14.0</t>
  </si>
  <si>
    <t>8.25-13.5</t>
  </si>
  <si>
    <t>8.0-13.5</t>
  </si>
  <si>
    <t>7.0-13.5</t>
  </si>
  <si>
    <t>10.5-14.5</t>
  </si>
  <si>
    <t>10-13</t>
  </si>
  <si>
    <t>4.0-12.5</t>
  </si>
  <si>
    <t>4.0-12.0</t>
  </si>
  <si>
    <t>5.0-11.5</t>
  </si>
  <si>
    <t>7.50-16.0</t>
  </si>
  <si>
    <t>8.0-14</t>
  </si>
  <si>
    <t>8.0-14.0</t>
  </si>
  <si>
    <t>10.0-17.0</t>
  </si>
  <si>
    <t>5-14.5</t>
  </si>
  <si>
    <t>6.5-14.5</t>
  </si>
  <si>
    <t>6.0-14.5</t>
  </si>
  <si>
    <t>Weighted Average Treasury Bills Rate (91-day)</t>
  </si>
  <si>
    <t>(Percent)</t>
  </si>
  <si>
    <t>FY</t>
  </si>
  <si>
    <t>2048/49</t>
  </si>
  <si>
    <t>1991/92</t>
  </si>
  <si>
    <t>2049/50</t>
  </si>
  <si>
    <t>1992/93</t>
  </si>
  <si>
    <t>2050/51</t>
  </si>
  <si>
    <t>1993/94</t>
  </si>
  <si>
    <t>2051/52</t>
  </si>
  <si>
    <t>1994/95</t>
  </si>
  <si>
    <t>2052/53</t>
  </si>
  <si>
    <t>1995/96</t>
  </si>
  <si>
    <t>2053/54</t>
  </si>
  <si>
    <t>1996/97</t>
  </si>
  <si>
    <t>2054/55</t>
  </si>
  <si>
    <t>1997/98</t>
  </si>
  <si>
    <t>2055/56</t>
  </si>
  <si>
    <t>1998/99</t>
  </si>
  <si>
    <t>2056/57</t>
  </si>
  <si>
    <t>1999/00</t>
  </si>
  <si>
    <t>2057/58</t>
  </si>
  <si>
    <t>2000/01</t>
  </si>
  <si>
    <t>2058/59</t>
  </si>
  <si>
    <t>2001/02</t>
  </si>
  <si>
    <t>2059/60</t>
  </si>
  <si>
    <t>2002/03</t>
  </si>
  <si>
    <t>2060/61</t>
  </si>
  <si>
    <t>2061/62</t>
  </si>
  <si>
    <t>2062/63</t>
  </si>
  <si>
    <t>Weighted Average Treasury Bills Rate (364-day)</t>
  </si>
  <si>
    <t>Weighted Average</t>
  </si>
  <si>
    <t>Interbank Transaction Rate</t>
  </si>
  <si>
    <t>Mid-Month\Year</t>
  </si>
  <si>
    <t>Annual Average</t>
  </si>
  <si>
    <t>Table 38</t>
  </si>
  <si>
    <t>Against US Dollar Payment</t>
  </si>
  <si>
    <t>2.0-5.25</t>
  </si>
  <si>
    <t>1.50-6.75</t>
  </si>
  <si>
    <t>1.75-6.75</t>
  </si>
  <si>
    <t>2.25-6.75</t>
  </si>
  <si>
    <t>2.75-6.75</t>
  </si>
  <si>
    <t>6.50-14.5</t>
  </si>
  <si>
    <t>Table 28</t>
  </si>
  <si>
    <t>Table 29</t>
  </si>
  <si>
    <t>Table 30</t>
  </si>
  <si>
    <t>Table 31</t>
  </si>
  <si>
    <t>Table 32</t>
  </si>
  <si>
    <t>Table 34</t>
  </si>
  <si>
    <t>Table 46</t>
  </si>
  <si>
    <t>Table 47</t>
  </si>
  <si>
    <t>Table 48</t>
  </si>
  <si>
    <t>Table 49</t>
  </si>
  <si>
    <t>Table 50</t>
  </si>
  <si>
    <t>Table 51</t>
  </si>
  <si>
    <t>Table 35</t>
  </si>
  <si>
    <t>Table 36</t>
  </si>
  <si>
    <t>Table 37</t>
  </si>
  <si>
    <t>Monetary Operations</t>
  </si>
  <si>
    <t>Outright Sale Auction</t>
  </si>
  <si>
    <t>Outright Purchase Auction</t>
  </si>
  <si>
    <t>Repo Auction</t>
  </si>
  <si>
    <t>Reverse Repo Auction</t>
  </si>
  <si>
    <t>Foreign Exchange Intervention (in NRS)</t>
  </si>
  <si>
    <t>Indian Currency Purchase</t>
  </si>
  <si>
    <t>Standing Liquidity Facility (SLF)</t>
  </si>
  <si>
    <t>Interbank Transaction and Interest Rates</t>
  </si>
  <si>
    <t>Weighted Average Interbank Transaction Rate</t>
  </si>
  <si>
    <t>Stock Market</t>
  </si>
  <si>
    <t>Prices</t>
  </si>
  <si>
    <t>Government Finance</t>
  </si>
  <si>
    <t>External Sector</t>
  </si>
  <si>
    <t>NIC Bank Ltd.</t>
  </si>
  <si>
    <t>15/02/2008 (2064/11/3)</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</si>
</sst>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General_)"/>
    <numFmt numFmtId="174" formatCode="0.0_)"/>
    <numFmt numFmtId="175" formatCode="0_)"/>
    <numFmt numFmtId="176" formatCode="0.00_)"/>
    <numFmt numFmtId="177" formatCode="0.000"/>
    <numFmt numFmtId="178" formatCode="0.000_)"/>
    <numFmt numFmtId="179" formatCode="0.0000000000000"/>
    <numFmt numFmtId="180" formatCode="0.000000000000"/>
    <numFmt numFmtId="181" formatCode="0.00000000000"/>
    <numFmt numFmtId="182" formatCode="0.0000000000"/>
    <numFmt numFmtId="183" formatCode="#,##0.0"/>
    <numFmt numFmtId="184" formatCode="_-* #,##0.0_-;\-* #,##0.0_-;_-* &quot;-&quot;??_-;_-@_-"/>
    <numFmt numFmtId="185" formatCode="_-* #,##0.0000_-;\-* #,##0.0000_-;_-* &quot;-&quot;??_-;_-@_-"/>
    <numFmt numFmtId="186" formatCode="_(* #,##0.000_);_(* \(#,##0.000\);_(* &quot;-&quot;??_);_(@_)"/>
    <numFmt numFmtId="187" formatCode="_(* #,##0.0_);_(* \(#,##0.0\);_(* &quot;-&quot;??_);_(@_)"/>
    <numFmt numFmtId="188" formatCode="0.0000"/>
    <numFmt numFmtId="189" formatCode="_-* #,##0.000_-;\-* #,##0.000_-;_-* &quot;-&quot;??_-;_-@_-"/>
    <numFmt numFmtId="190" formatCode="0.000000"/>
    <numFmt numFmtId="191" formatCode="0.00000"/>
    <numFmt numFmtId="192" formatCode="_(* #,##0_);_(* \(#,##0\);_(* &quot;-&quot;??_);_(@_)"/>
  </numFmts>
  <fonts count="97">
    <font>
      <sz val="10"/>
      <name val="Arial"/>
      <family val="0"/>
    </font>
    <font>
      <b/>
      <sz val="10"/>
      <name val="Times New Roman"/>
      <family val="1"/>
    </font>
    <font>
      <sz val="10"/>
      <name val="Times New Roman"/>
      <family val="1"/>
    </font>
    <font>
      <b/>
      <u val="single"/>
      <sz val="10"/>
      <name val="Times New Roman"/>
      <family val="1"/>
    </font>
    <font>
      <sz val="10"/>
      <name val="Courier"/>
      <family val="0"/>
    </font>
    <font>
      <b/>
      <sz val="28"/>
      <name val="Times New Roman"/>
      <family val="1"/>
    </font>
    <font>
      <b/>
      <sz val="22"/>
      <name val="Times New Roman"/>
      <family val="1"/>
    </font>
    <font>
      <b/>
      <sz val="20"/>
      <name val="Times New Roman"/>
      <family val="1"/>
    </font>
    <font>
      <b/>
      <sz val="12"/>
      <name val="Times New Roman"/>
      <family val="1"/>
    </font>
    <font>
      <b/>
      <i/>
      <sz val="10"/>
      <name val="Times New Roman"/>
      <family val="1"/>
    </font>
    <font>
      <b/>
      <sz val="9"/>
      <name val="Arial"/>
      <family val="2"/>
    </font>
    <font>
      <b/>
      <sz val="8"/>
      <name val="Times New Roman"/>
      <family val="1"/>
    </font>
    <font>
      <sz val="9"/>
      <name val="Times New Roman"/>
      <family val="1"/>
    </font>
    <font>
      <sz val="9"/>
      <name val="Arial"/>
      <family val="2"/>
    </font>
    <font>
      <sz val="8"/>
      <name val="Arial"/>
      <family val="2"/>
    </font>
    <font>
      <sz val="8"/>
      <name val="Times New Roman"/>
      <family val="1"/>
    </font>
    <font>
      <sz val="12"/>
      <name val="Times New Roman"/>
      <family val="1"/>
    </font>
    <font>
      <b/>
      <sz val="14"/>
      <name val="Times New Roman"/>
      <family val="1"/>
    </font>
    <font>
      <u val="single"/>
      <sz val="10"/>
      <color indexed="12"/>
      <name val="Arial"/>
      <family val="0"/>
    </font>
    <font>
      <u val="single"/>
      <sz val="10"/>
      <color indexed="36"/>
      <name val="Arial"/>
      <family val="0"/>
    </font>
    <font>
      <i/>
      <sz val="10"/>
      <name val="Times New Roman"/>
      <family val="1"/>
    </font>
    <font>
      <sz val="11"/>
      <name val="Times New Roman"/>
      <family val="1"/>
    </font>
    <font>
      <b/>
      <sz val="9"/>
      <name val="Times New Roman"/>
      <family val="1"/>
    </font>
    <font>
      <sz val="10"/>
      <color indexed="10"/>
      <name val="Times New Roman"/>
      <family val="1"/>
    </font>
    <font>
      <b/>
      <sz val="10"/>
      <color indexed="10"/>
      <name val="Times New Roman"/>
      <family val="1"/>
    </font>
    <font>
      <b/>
      <vertAlign val="superscript"/>
      <sz val="9"/>
      <name val="Times New Roman"/>
      <family val="1"/>
    </font>
    <font>
      <i/>
      <sz val="9"/>
      <name val="Times New Roman"/>
      <family val="1"/>
    </font>
    <font>
      <i/>
      <vertAlign val="superscript"/>
      <sz val="9"/>
      <name val="Times New Roman"/>
      <family val="1"/>
    </font>
    <font>
      <b/>
      <i/>
      <sz val="8"/>
      <name val="Times New Roman"/>
      <family val="1"/>
    </font>
    <font>
      <u val="single"/>
      <sz val="8"/>
      <name val="Times New Roman"/>
      <family val="1"/>
    </font>
    <font>
      <b/>
      <sz val="10"/>
      <color indexed="8"/>
      <name val="Times New Roman"/>
      <family val="1"/>
    </font>
    <font>
      <sz val="10"/>
      <color indexed="8"/>
      <name val="Times New Roman"/>
      <family val="1"/>
    </font>
    <font>
      <b/>
      <sz val="10"/>
      <name val="Arial"/>
      <family val="2"/>
    </font>
    <font>
      <i/>
      <sz val="11"/>
      <name val="Times New Roman"/>
      <family val="1"/>
    </font>
    <font>
      <sz val="10"/>
      <color indexed="10"/>
      <name val="Arial"/>
      <family val="2"/>
    </font>
    <font>
      <vertAlign val="superscript"/>
      <sz val="10"/>
      <name val="Times New Roman"/>
      <family val="1"/>
    </font>
    <font>
      <b/>
      <u val="single"/>
      <sz val="9"/>
      <name val="Times New Roman"/>
      <family val="1"/>
    </font>
    <font>
      <b/>
      <sz val="16"/>
      <color indexed="8"/>
      <name val="Times New Roman"/>
      <family val="1"/>
    </font>
    <font>
      <i/>
      <sz val="12"/>
      <name val="Times New Roman"/>
      <family val="1"/>
    </font>
    <font>
      <i/>
      <sz val="10"/>
      <name val="Arial"/>
      <family val="2"/>
    </font>
    <font>
      <sz val="16"/>
      <name val="Arial"/>
      <family val="2"/>
    </font>
    <font>
      <b/>
      <sz val="10"/>
      <color indexed="10"/>
      <name val="Arial"/>
      <family val="2"/>
    </font>
    <font>
      <sz val="10"/>
      <name val="universe"/>
      <family val="0"/>
    </font>
    <font>
      <b/>
      <i/>
      <sz val="8"/>
      <name val="universe"/>
      <family val="0"/>
    </font>
    <font>
      <b/>
      <i/>
      <sz val="10"/>
      <name val="universe"/>
      <family val="0"/>
    </font>
    <font>
      <b/>
      <i/>
      <sz val="10"/>
      <name val="Arial"/>
      <family val="0"/>
    </font>
    <font>
      <sz val="8"/>
      <name val="universe"/>
      <family val="0"/>
    </font>
    <font>
      <b/>
      <sz val="10"/>
      <name val="universe"/>
      <family val="0"/>
    </font>
    <font>
      <b/>
      <sz val="8"/>
      <name val="universe"/>
      <family val="0"/>
    </font>
    <font>
      <b/>
      <i/>
      <sz val="8"/>
      <name val="Arial"/>
      <family val="2"/>
    </font>
    <font>
      <b/>
      <sz val="8"/>
      <name val="Arial"/>
      <family val="2"/>
    </font>
    <font>
      <i/>
      <sz val="8"/>
      <name val="Arial"/>
      <family val="2"/>
    </font>
    <font>
      <b/>
      <sz val="7"/>
      <name val="Times New Roman"/>
      <family val="1"/>
    </font>
    <font>
      <vertAlign val="superscript"/>
      <sz val="10"/>
      <name val="universe"/>
      <family val="0"/>
    </font>
    <font>
      <b/>
      <sz val="12"/>
      <color indexed="12"/>
      <name val="Times New Roman"/>
      <family val="1"/>
    </font>
    <font>
      <b/>
      <sz val="11"/>
      <name val="Times New Roman"/>
      <family val="1"/>
    </font>
    <font>
      <b/>
      <i/>
      <sz val="11"/>
      <name val="Times New Roman"/>
      <family val="1"/>
    </font>
    <font>
      <sz val="14"/>
      <name val="Times New Roman"/>
      <family val="1"/>
    </font>
    <font>
      <b/>
      <sz val="9"/>
      <color indexed="48"/>
      <name val="Times New Roman"/>
      <family val="1"/>
    </font>
    <font>
      <sz val="12"/>
      <name val="Arial"/>
      <family val="0"/>
    </font>
    <font>
      <b/>
      <i/>
      <sz val="9"/>
      <name val="Times New Roman"/>
      <family val="1"/>
    </font>
    <font>
      <sz val="14"/>
      <name val="Arial"/>
      <family val="0"/>
    </font>
    <font>
      <b/>
      <sz val="16"/>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4"/>
        <bgColor indexed="64"/>
      </patternFill>
    </fill>
    <fill>
      <patternFill patternType="solid">
        <fgColor indexed="13"/>
        <bgColor indexed="64"/>
      </patternFill>
    </fill>
  </fills>
  <borders count="1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color indexed="63"/>
      </bottom>
    </border>
    <border>
      <left style="double"/>
      <right>
        <color indexed="63"/>
      </right>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color indexed="63"/>
      </bottom>
    </border>
    <border>
      <left style="medium"/>
      <right style="thin"/>
      <top style="thin"/>
      <bottom style="medium"/>
    </border>
    <border>
      <left style="thin"/>
      <right>
        <color indexed="63"/>
      </right>
      <top style="thin"/>
      <bottom style="medium"/>
    </border>
    <border>
      <left style="medium"/>
      <right style="medium"/>
      <top>
        <color indexed="63"/>
      </top>
      <bottom>
        <color indexed="63"/>
      </bottom>
    </border>
    <border>
      <left style="medium"/>
      <right style="medium"/>
      <top style="thin"/>
      <bottom style="medium"/>
    </border>
    <border>
      <left style="hair"/>
      <right style="medium"/>
      <top>
        <color indexed="63"/>
      </top>
      <bottom>
        <color indexed="63"/>
      </bottom>
    </border>
    <border>
      <left style="hair"/>
      <right style="medium"/>
      <top style="hair"/>
      <bottom>
        <color indexed="63"/>
      </bottom>
    </border>
    <border>
      <left style="hair"/>
      <right style="medium"/>
      <top>
        <color indexed="63"/>
      </top>
      <bottom style="hair"/>
    </border>
    <border>
      <left style="hair"/>
      <right style="medium"/>
      <top style="hair"/>
      <bottom style="hair"/>
    </border>
    <border>
      <left style="hair"/>
      <right style="hair"/>
      <top>
        <color indexed="63"/>
      </top>
      <bottom style="medium"/>
    </border>
    <border>
      <left style="hair"/>
      <right style="medium"/>
      <top>
        <color indexed="63"/>
      </top>
      <bottom style="medium"/>
    </border>
    <border>
      <left style="medium"/>
      <right style="hair"/>
      <top>
        <color indexed="63"/>
      </top>
      <bottom>
        <color indexed="63"/>
      </bottom>
    </border>
    <border>
      <left style="medium"/>
      <right style="hair"/>
      <top style="hair"/>
      <bottom>
        <color indexed="63"/>
      </bottom>
    </border>
    <border>
      <left style="medium"/>
      <right style="hair"/>
      <top>
        <color indexed="63"/>
      </top>
      <bottom style="hair"/>
    </border>
    <border>
      <left style="medium"/>
      <right style="hair"/>
      <top style="hair"/>
      <bottom style="hair"/>
    </border>
    <border>
      <left style="medium"/>
      <right style="hair"/>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medium"/>
      <top style="thin"/>
      <bottom>
        <color indexed="63"/>
      </bottom>
    </border>
    <border>
      <left style="medium"/>
      <right style="medium"/>
      <top style="medium"/>
      <bottom>
        <color indexed="63"/>
      </bottom>
    </border>
    <border>
      <left style="medium"/>
      <right style="medium"/>
      <top style="thin"/>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style="double"/>
      <right>
        <color indexed="63"/>
      </right>
      <top style="thin"/>
      <bottom style="thin"/>
    </border>
    <border>
      <left>
        <color indexed="63"/>
      </left>
      <right style="double"/>
      <top style="thin"/>
      <bottom style="thin"/>
    </border>
    <border>
      <left>
        <color indexed="63"/>
      </left>
      <right style="double"/>
      <top>
        <color indexed="63"/>
      </top>
      <bottom>
        <color indexed="63"/>
      </bottom>
    </border>
    <border>
      <left style="double"/>
      <right>
        <color indexed="63"/>
      </right>
      <top>
        <color indexed="63"/>
      </top>
      <bottom style="thin"/>
    </border>
    <border>
      <left style="double"/>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medium"/>
      <bottom>
        <color indexed="63"/>
      </bottom>
    </border>
    <border>
      <left>
        <color indexed="63"/>
      </left>
      <right style="thin"/>
      <top style="medium"/>
      <bottom>
        <color indexed="63"/>
      </botto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color indexed="63"/>
      </right>
      <top>
        <color indexed="63"/>
      </top>
      <bottom style="thin"/>
    </border>
    <border>
      <left style="medium"/>
      <right style="hair"/>
      <top style="thin"/>
      <bottom>
        <color indexed="63"/>
      </bottom>
    </border>
    <border>
      <left>
        <color indexed="63"/>
      </left>
      <right style="medium"/>
      <top style="hair"/>
      <bottom>
        <color indexed="63"/>
      </bottom>
    </border>
    <border>
      <left>
        <color indexed="63"/>
      </left>
      <right style="medium"/>
      <top>
        <color indexed="63"/>
      </top>
      <bottom style="hair"/>
    </border>
    <border>
      <left>
        <color indexed="63"/>
      </left>
      <right style="medium"/>
      <top style="hair"/>
      <bottom style="hair"/>
    </border>
    <border>
      <left style="thin"/>
      <right style="medium"/>
      <top style="thin"/>
      <bottom style="thin"/>
    </border>
    <border>
      <left style="medium"/>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style="thin"/>
      <right style="medium"/>
      <top>
        <color indexed="63"/>
      </top>
      <bottom style="thin"/>
    </border>
    <border>
      <left style="medium"/>
      <right style="thin"/>
      <top style="thin"/>
      <bottom>
        <color indexed="63"/>
      </bottom>
    </border>
    <border>
      <left style="thin"/>
      <right style="medium"/>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color indexed="63"/>
      </bottom>
    </border>
    <border>
      <left style="thin"/>
      <right style="hair"/>
      <top>
        <color indexed="63"/>
      </top>
      <bottom>
        <color indexed="63"/>
      </bottom>
    </border>
    <border>
      <left style="thin"/>
      <right style="hair"/>
      <top style="hair"/>
      <bottom>
        <color indexed="63"/>
      </bottom>
    </border>
    <border>
      <left style="thin"/>
      <right style="hair"/>
      <top>
        <color indexed="63"/>
      </top>
      <bottom style="hair"/>
    </border>
    <border>
      <left style="thin"/>
      <right style="hair"/>
      <top style="hair"/>
      <bottom style="hair"/>
    </border>
    <border>
      <left style="thin"/>
      <right style="hair"/>
      <top>
        <color indexed="63"/>
      </top>
      <bottom style="medium"/>
    </border>
    <border>
      <left style="thin"/>
      <right style="medium"/>
      <top>
        <color indexed="63"/>
      </top>
      <bottom style="medium"/>
    </border>
    <border>
      <left style="thin"/>
      <right>
        <color indexed="63"/>
      </right>
      <top style="medium"/>
      <bottom style="thin"/>
    </border>
    <border>
      <left style="thin"/>
      <right style="hair"/>
      <top>
        <color indexed="63"/>
      </top>
      <bottom style="thin"/>
    </border>
    <border>
      <left style="thin"/>
      <right style="hair"/>
      <top style="thin"/>
      <bottom style="thin"/>
    </border>
    <border>
      <left style="hair"/>
      <right style="hair"/>
      <top style="thin"/>
      <bottom style="thin"/>
    </border>
    <border>
      <left style="hair"/>
      <right style="hair"/>
      <top>
        <color indexed="63"/>
      </top>
      <bottom style="thin"/>
    </border>
    <border>
      <left style="hair"/>
      <right>
        <color indexed="63"/>
      </right>
      <top style="thin"/>
      <bottom style="thin"/>
    </border>
    <border>
      <left style="hair"/>
      <right>
        <color indexed="63"/>
      </right>
      <top>
        <color indexed="63"/>
      </top>
      <bottom style="thin"/>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style="hair"/>
      <top style="thin"/>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color indexed="63"/>
      </bottom>
    </border>
    <border>
      <left>
        <color indexed="63"/>
      </left>
      <right style="hair"/>
      <top style="thin"/>
      <bottom style="thin"/>
    </border>
    <border>
      <left>
        <color indexed="63"/>
      </left>
      <right style="hair"/>
      <top>
        <color indexed="63"/>
      </top>
      <bottom style="medium"/>
    </border>
    <border>
      <left style="hair"/>
      <right>
        <color indexed="63"/>
      </right>
      <top style="thin"/>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medium"/>
      <top style="medium"/>
      <bottom style="thin"/>
    </border>
    <border>
      <left>
        <color indexed="63"/>
      </left>
      <right style="thin"/>
      <top style="medium"/>
      <bottom style="thin"/>
    </border>
    <border>
      <left style="medium"/>
      <right style="thin"/>
      <top style="medium"/>
      <bottom style="thin"/>
    </border>
    <border>
      <left style="medium"/>
      <right>
        <color indexed="63"/>
      </right>
      <top style="medium"/>
      <bottom style="thin"/>
    </border>
    <border>
      <left>
        <color indexed="63"/>
      </left>
      <right style="double"/>
      <top>
        <color indexed="63"/>
      </top>
      <bottom style="thin"/>
    </border>
    <border>
      <left>
        <color indexed="63"/>
      </left>
      <right style="double"/>
      <top>
        <color indexed="63"/>
      </top>
      <bottom style="double"/>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
      <left style="thin"/>
      <right>
        <color indexed="63"/>
      </right>
      <top>
        <color indexed="63"/>
      </top>
      <bottom style="double"/>
    </border>
    <border>
      <left>
        <color indexed="63"/>
      </left>
      <right style="double"/>
      <top style="thin"/>
      <bottom>
        <color indexed="63"/>
      </bottom>
    </border>
    <border>
      <left style="double"/>
      <right style="thin"/>
      <top style="thin"/>
      <bottom style="thin"/>
    </border>
    <border>
      <left style="double"/>
      <right style="thin"/>
      <top>
        <color indexed="63"/>
      </top>
      <bottom>
        <color indexed="63"/>
      </bottom>
    </border>
    <border>
      <left style="double"/>
      <right style="thin"/>
      <top>
        <color indexed="63"/>
      </top>
      <bottom style="double"/>
    </border>
    <border>
      <left style="double"/>
      <right>
        <color indexed="63"/>
      </right>
      <top style="thin"/>
      <bottom style="double"/>
    </border>
    <border>
      <left>
        <color indexed="63"/>
      </left>
      <right>
        <color indexed="63"/>
      </right>
      <top style="thin"/>
      <bottom style="double"/>
    </border>
    <border>
      <left style="thin"/>
      <right>
        <color indexed="63"/>
      </right>
      <top style="double"/>
      <bottom>
        <color indexed="63"/>
      </bottom>
    </border>
    <border>
      <left style="medium"/>
      <right>
        <color indexed="63"/>
      </right>
      <top>
        <color indexed="63"/>
      </top>
      <bottom style="double"/>
    </border>
    <border>
      <left>
        <color indexed="63"/>
      </left>
      <right style="medium"/>
      <top>
        <color indexed="63"/>
      </top>
      <bottom style="double"/>
    </border>
    <border>
      <left style="thin"/>
      <right style="thin"/>
      <top style="double"/>
      <bottom>
        <color indexed="63"/>
      </bottom>
    </border>
    <border>
      <left style="thin"/>
      <right style="double"/>
      <top style="thin"/>
      <bottom style="thin"/>
    </border>
    <border>
      <left style="double"/>
      <right style="thin"/>
      <top style="double"/>
      <bottom>
        <color indexed="63"/>
      </bottom>
    </border>
    <border>
      <left>
        <color indexed="63"/>
      </left>
      <right style="thin"/>
      <top style="double"/>
      <bottom>
        <color indexed="63"/>
      </bottom>
    </border>
    <border>
      <left style="thin"/>
      <right style="double"/>
      <top style="thin"/>
      <bottom>
        <color indexed="63"/>
      </bottom>
    </border>
    <border>
      <left style="thin"/>
      <right style="double"/>
      <top>
        <color indexed="63"/>
      </top>
      <bottom style="thin"/>
    </border>
    <border>
      <left style="thin"/>
      <right style="double"/>
      <top>
        <color indexed="63"/>
      </top>
      <bottom>
        <color indexed="63"/>
      </bottom>
    </border>
    <border>
      <left style="thin"/>
      <right style="thin"/>
      <top style="thin"/>
      <bottom style="double"/>
    </border>
    <border>
      <left style="thin"/>
      <right style="double"/>
      <top>
        <color indexed="63"/>
      </top>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double"/>
      <bottom>
        <color indexed="63"/>
      </bottom>
    </border>
    <border>
      <left>
        <color indexed="63"/>
      </left>
      <right>
        <color indexed="63"/>
      </right>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19"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18"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173" fontId="4" fillId="0" borderId="0">
      <alignment/>
      <protection/>
    </xf>
    <xf numFmtId="0" fontId="0" fillId="0" borderId="0">
      <alignment/>
      <protection/>
    </xf>
    <xf numFmtId="0" fontId="2" fillId="0" borderId="0">
      <alignment/>
      <protection/>
    </xf>
    <xf numFmtId="173" fontId="4" fillId="0" borderId="0">
      <alignment/>
      <protection/>
    </xf>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2304">
    <xf numFmtId="0" fontId="0" fillId="0" borderId="0" xfId="0" applyAlignment="1">
      <alignment/>
    </xf>
    <xf numFmtId="172" fontId="2" fillId="0" borderId="0" xfId="0" applyNumberFormat="1" applyFont="1" applyAlignment="1">
      <alignment/>
    </xf>
    <xf numFmtId="172" fontId="2" fillId="0" borderId="10" xfId="0" applyNumberFormat="1" applyFont="1" applyBorder="1" applyAlignment="1">
      <alignment/>
    </xf>
    <xf numFmtId="172" fontId="2" fillId="0" borderId="11" xfId="0" applyNumberFormat="1" applyFont="1" applyBorder="1" applyAlignment="1">
      <alignment/>
    </xf>
    <xf numFmtId="172" fontId="2" fillId="0" borderId="12" xfId="0" applyNumberFormat="1" applyFont="1" applyBorder="1" applyAlignment="1">
      <alignment/>
    </xf>
    <xf numFmtId="172" fontId="2" fillId="0" borderId="13" xfId="0" applyNumberFormat="1" applyFont="1" applyBorder="1" applyAlignment="1">
      <alignment/>
    </xf>
    <xf numFmtId="172" fontId="2" fillId="0" borderId="14" xfId="0" applyNumberFormat="1" applyFont="1" applyBorder="1" applyAlignment="1">
      <alignment/>
    </xf>
    <xf numFmtId="172" fontId="2" fillId="0" borderId="15" xfId="0" applyNumberFormat="1" applyFont="1" applyBorder="1" applyAlignment="1">
      <alignment/>
    </xf>
    <xf numFmtId="0" fontId="0" fillId="0" borderId="0" xfId="0" applyBorder="1" applyAlignment="1">
      <alignment/>
    </xf>
    <xf numFmtId="173" fontId="4" fillId="0" borderId="0" xfId="57">
      <alignment/>
      <protection/>
    </xf>
    <xf numFmtId="173" fontId="2" fillId="0" borderId="0" xfId="57" applyFont="1">
      <alignment/>
      <protection/>
    </xf>
    <xf numFmtId="173" fontId="1" fillId="0" borderId="0" xfId="57" applyFont="1" applyBorder="1" applyAlignment="1" quotePrefix="1">
      <alignment horizontal="center"/>
      <protection/>
    </xf>
    <xf numFmtId="172" fontId="4" fillId="0" borderId="0" xfId="57" applyNumberFormat="1">
      <alignment/>
      <protection/>
    </xf>
    <xf numFmtId="173" fontId="2" fillId="0" borderId="14" xfId="57" applyNumberFormat="1" applyFont="1" applyBorder="1" applyAlignment="1" applyProtection="1">
      <alignment horizontal="centerContinuous"/>
      <protection/>
    </xf>
    <xf numFmtId="173" fontId="2" fillId="0" borderId="15" xfId="57" applyFont="1" applyBorder="1" applyAlignment="1">
      <alignment horizontal="centerContinuous"/>
      <protection/>
    </xf>
    <xf numFmtId="173" fontId="2" fillId="0" borderId="13" xfId="57" applyNumberFormat="1" applyFont="1" applyBorder="1" applyAlignment="1" applyProtection="1">
      <alignment horizontal="center"/>
      <protection/>
    </xf>
    <xf numFmtId="173" fontId="2" fillId="0" borderId="0" xfId="57" applyNumberFormat="1" applyFont="1" applyAlignment="1" applyProtection="1">
      <alignment horizontal="left"/>
      <protection/>
    </xf>
    <xf numFmtId="172" fontId="2" fillId="0" borderId="0" xfId="57" applyNumberFormat="1" applyFont="1">
      <alignment/>
      <protection/>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xf>
    <xf numFmtId="0" fontId="1" fillId="0" borderId="0" xfId="0" applyFont="1" applyBorder="1" applyAlignment="1">
      <alignment vertical="center"/>
    </xf>
    <xf numFmtId="0" fontId="7" fillId="0" borderId="0"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172" fontId="9" fillId="0" borderId="0" xfId="0" applyNumberFormat="1" applyFont="1" applyBorder="1" applyAlignment="1">
      <alignment horizontal="center" vertical="center"/>
    </xf>
    <xf numFmtId="0" fontId="1" fillId="0" borderId="17" xfId="0" applyFont="1" applyBorder="1" applyAlignment="1">
      <alignment horizontal="left" vertical="center"/>
    </xf>
    <xf numFmtId="172" fontId="1" fillId="0" borderId="14" xfId="0" applyNumberFormat="1" applyFont="1" applyBorder="1" applyAlignment="1">
      <alignment horizontal="center" vertical="center"/>
    </xf>
    <xf numFmtId="0" fontId="2" fillId="0" borderId="17" xfId="0" applyFont="1" applyBorder="1" applyAlignment="1">
      <alignment horizontal="left" vertical="center"/>
    </xf>
    <xf numFmtId="172" fontId="2" fillId="0" borderId="0" xfId="0" applyNumberFormat="1" applyFont="1" applyBorder="1" applyAlignment="1">
      <alignment horizontal="center" vertical="center"/>
    </xf>
    <xf numFmtId="0" fontId="2" fillId="0" borderId="0" xfId="0" applyFont="1" applyBorder="1" applyAlignment="1">
      <alignment vertical="center"/>
    </xf>
    <xf numFmtId="172" fontId="2" fillId="0" borderId="0"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xf>
    <xf numFmtId="173" fontId="2" fillId="0" borderId="0" xfId="57" applyNumberFormat="1" applyFont="1" applyBorder="1" applyAlignment="1" applyProtection="1">
      <alignment horizontal="center" vertical="center"/>
      <protection/>
    </xf>
    <xf numFmtId="172" fontId="1" fillId="0" borderId="18" xfId="0" applyNumberFormat="1" applyFont="1" applyBorder="1" applyAlignment="1">
      <alignment horizontal="center"/>
    </xf>
    <xf numFmtId="172" fontId="1" fillId="0" borderId="19" xfId="0" applyNumberFormat="1" applyFont="1" applyBorder="1" applyAlignment="1">
      <alignment horizontal="center"/>
    </xf>
    <xf numFmtId="172" fontId="2" fillId="0" borderId="18" xfId="0" applyNumberFormat="1" applyFont="1" applyBorder="1" applyAlignment="1">
      <alignment horizontal="center"/>
    </xf>
    <xf numFmtId="172" fontId="2" fillId="0" borderId="20" xfId="0" applyNumberFormat="1" applyFont="1" applyBorder="1" applyAlignment="1">
      <alignment horizontal="center"/>
    </xf>
    <xf numFmtId="172" fontId="1" fillId="0" borderId="21" xfId="0" applyNumberFormat="1" applyFont="1" applyBorder="1" applyAlignment="1">
      <alignment horizontal="center"/>
    </xf>
    <xf numFmtId="172" fontId="2" fillId="0" borderId="0" xfId="0" applyNumberFormat="1" applyFont="1" applyBorder="1" applyAlignment="1">
      <alignment/>
    </xf>
    <xf numFmtId="172" fontId="2" fillId="0" borderId="22" xfId="0" applyNumberFormat="1" applyFont="1" applyBorder="1" applyAlignment="1">
      <alignment/>
    </xf>
    <xf numFmtId="172" fontId="2" fillId="0" borderId="23" xfId="0" applyNumberFormat="1" applyFont="1" applyBorder="1" applyAlignment="1">
      <alignment/>
    </xf>
    <xf numFmtId="172" fontId="2" fillId="0" borderId="24" xfId="0" applyNumberFormat="1" applyFont="1" applyBorder="1" applyAlignment="1">
      <alignment/>
    </xf>
    <xf numFmtId="172" fontId="2" fillId="0" borderId="25" xfId="0" applyNumberFormat="1" applyFont="1" applyBorder="1" applyAlignment="1">
      <alignment/>
    </xf>
    <xf numFmtId="172" fontId="2" fillId="0" borderId="26" xfId="0" applyNumberFormat="1" applyFont="1" applyBorder="1" applyAlignment="1">
      <alignment/>
    </xf>
    <xf numFmtId="172" fontId="2" fillId="0" borderId="27" xfId="0" applyNumberFormat="1" applyFont="1" applyBorder="1" applyAlignment="1">
      <alignment/>
    </xf>
    <xf numFmtId="172" fontId="1" fillId="0" borderId="0" xfId="0" applyNumberFormat="1" applyFont="1" applyBorder="1" applyAlignment="1">
      <alignment/>
    </xf>
    <xf numFmtId="172" fontId="2" fillId="0" borderId="28" xfId="0" applyNumberFormat="1" applyFont="1" applyBorder="1" applyAlignment="1">
      <alignment/>
    </xf>
    <xf numFmtId="172" fontId="2" fillId="0" borderId="29" xfId="0" applyNumberFormat="1" applyFont="1" applyBorder="1" applyAlignment="1">
      <alignment/>
    </xf>
    <xf numFmtId="172" fontId="2" fillId="0" borderId="30" xfId="0" applyNumberFormat="1" applyFont="1" applyBorder="1" applyAlignment="1">
      <alignment/>
    </xf>
    <xf numFmtId="172" fontId="2" fillId="0" borderId="31" xfId="0" applyNumberFormat="1" applyFont="1" applyBorder="1" applyAlignment="1">
      <alignment/>
    </xf>
    <xf numFmtId="172" fontId="2" fillId="0" borderId="0" xfId="0" applyNumberFormat="1" applyFont="1" applyBorder="1" applyAlignment="1">
      <alignment horizontal="right"/>
    </xf>
    <xf numFmtId="172" fontId="2" fillId="0" borderId="32" xfId="0" applyNumberFormat="1" applyFont="1" applyBorder="1" applyAlignment="1">
      <alignment/>
    </xf>
    <xf numFmtId="172" fontId="2" fillId="0" borderId="33" xfId="0" applyNumberFormat="1" applyFont="1" applyBorder="1" applyAlignment="1">
      <alignment/>
    </xf>
    <xf numFmtId="172" fontId="2" fillId="0" borderId="34" xfId="0" applyNumberFormat="1" applyFont="1" applyBorder="1" applyAlignment="1">
      <alignment/>
    </xf>
    <xf numFmtId="0" fontId="2" fillId="0" borderId="28" xfId="0" applyFont="1" applyBorder="1" applyAlignment="1">
      <alignment/>
    </xf>
    <xf numFmtId="172" fontId="2" fillId="0" borderId="12" xfId="57" applyNumberFormat="1" applyFont="1" applyBorder="1" applyAlignment="1">
      <alignment horizontal="center" vertical="center"/>
      <protection/>
    </xf>
    <xf numFmtId="174" fontId="2" fillId="0" borderId="22" xfId="57" applyNumberFormat="1" applyFont="1" applyBorder="1" applyAlignment="1" applyProtection="1">
      <alignment horizontal="center" vertical="center"/>
      <protection/>
    </xf>
    <xf numFmtId="172" fontId="1" fillId="0" borderId="35" xfId="57" applyNumberFormat="1" applyFont="1" applyBorder="1" applyAlignment="1">
      <alignment horizontal="center" vertical="center"/>
      <protection/>
    </xf>
    <xf numFmtId="173" fontId="1" fillId="0" borderId="34" xfId="57" applyNumberFormat="1" applyFont="1" applyBorder="1" applyAlignment="1" applyProtection="1">
      <alignment horizontal="center" vertical="center"/>
      <protection/>
    </xf>
    <xf numFmtId="172" fontId="1" fillId="0" borderId="36" xfId="57" applyNumberFormat="1" applyFont="1" applyBorder="1" applyAlignment="1">
      <alignment horizontal="center" vertical="center"/>
      <protection/>
    </xf>
    <xf numFmtId="172" fontId="2" fillId="0" borderId="37" xfId="57" applyNumberFormat="1" applyFont="1" applyBorder="1" applyAlignment="1">
      <alignment horizontal="center" vertical="center"/>
      <protection/>
    </xf>
    <xf numFmtId="172" fontId="1" fillId="0" borderId="38" xfId="57" applyNumberFormat="1" applyFont="1" applyBorder="1" applyAlignment="1">
      <alignment horizontal="center" vertical="center"/>
      <protection/>
    </xf>
    <xf numFmtId="174" fontId="2" fillId="0" borderId="0" xfId="57" applyNumberFormat="1" applyFont="1" applyBorder="1" applyAlignment="1" applyProtection="1">
      <alignment horizontal="center" vertical="center"/>
      <protection/>
    </xf>
    <xf numFmtId="172" fontId="1" fillId="0" borderId="39" xfId="57" applyNumberFormat="1" applyFont="1" applyBorder="1" applyAlignment="1">
      <alignment horizontal="center" vertical="center"/>
      <protection/>
    </xf>
    <xf numFmtId="172" fontId="9" fillId="0" borderId="24" xfId="0" applyNumberFormat="1" applyFont="1" applyBorder="1" applyAlignment="1">
      <alignment horizontal="center" vertical="center"/>
    </xf>
    <xf numFmtId="172" fontId="1" fillId="0" borderId="24" xfId="0" applyNumberFormat="1" applyFont="1" applyBorder="1" applyAlignment="1">
      <alignment horizontal="center" vertical="center"/>
    </xf>
    <xf numFmtId="172" fontId="2" fillId="0" borderId="22" xfId="0" applyNumberFormat="1" applyFont="1" applyBorder="1" applyAlignment="1">
      <alignment horizontal="center" vertical="center"/>
    </xf>
    <xf numFmtId="172" fontId="2" fillId="0" borderId="24" xfId="0" applyNumberFormat="1" applyFont="1" applyBorder="1" applyAlignment="1">
      <alignment horizontal="center" vertical="center"/>
    </xf>
    <xf numFmtId="172" fontId="2" fillId="0" borderId="25" xfId="0" applyNumberFormat="1" applyFont="1" applyBorder="1" applyAlignment="1">
      <alignment horizontal="center" vertical="center"/>
    </xf>
    <xf numFmtId="172" fontId="2" fillId="0" borderId="27" xfId="0" applyNumberFormat="1" applyFont="1" applyBorder="1" applyAlignment="1">
      <alignment horizontal="center" vertical="center"/>
    </xf>
    <xf numFmtId="0" fontId="9" fillId="0" borderId="17" xfId="0" applyFont="1" applyBorder="1" applyAlignment="1">
      <alignment horizontal="left" vertical="center"/>
    </xf>
    <xf numFmtId="0" fontId="9" fillId="0" borderId="0" xfId="0" applyFont="1" applyBorder="1" applyAlignment="1">
      <alignment vertical="center"/>
    </xf>
    <xf numFmtId="0" fontId="0" fillId="0" borderId="0" xfId="0" applyFont="1" applyAlignment="1">
      <alignment/>
    </xf>
    <xf numFmtId="172" fontId="1" fillId="0" borderId="14" xfId="0" applyNumberFormat="1" applyFont="1" applyBorder="1" applyAlignment="1">
      <alignment vertical="center"/>
    </xf>
    <xf numFmtId="172" fontId="2" fillId="0" borderId="25" xfId="0" applyNumberFormat="1" applyFont="1" applyBorder="1" applyAlignment="1">
      <alignment vertical="center"/>
    </xf>
    <xf numFmtId="172" fontId="1" fillId="0" borderId="32" xfId="57" applyNumberFormat="1" applyFont="1" applyBorder="1" applyAlignment="1">
      <alignment horizontal="center" vertical="center"/>
      <protection/>
    </xf>
    <xf numFmtId="172" fontId="1" fillId="0" borderId="34" xfId="57" applyNumberFormat="1" applyFont="1" applyBorder="1" applyAlignment="1">
      <alignment horizontal="center" vertical="center"/>
      <protection/>
    </xf>
    <xf numFmtId="173" fontId="2" fillId="0" borderId="40" xfId="57" applyNumberFormat="1" applyFont="1" applyBorder="1" applyAlignment="1" applyProtection="1">
      <alignment horizontal="center" vertical="center"/>
      <protection/>
    </xf>
    <xf numFmtId="173" fontId="1" fillId="0" borderId="41" xfId="57" applyNumberFormat="1" applyFont="1" applyBorder="1" applyAlignment="1" applyProtection="1">
      <alignment horizontal="center" vertical="center"/>
      <protection/>
    </xf>
    <xf numFmtId="172" fontId="1" fillId="0" borderId="42" xfId="0" applyNumberFormat="1" applyFont="1" applyBorder="1" applyAlignment="1">
      <alignment horizontal="center"/>
    </xf>
    <xf numFmtId="172" fontId="1" fillId="0" borderId="43" xfId="0" applyNumberFormat="1" applyFont="1" applyBorder="1" applyAlignment="1">
      <alignment horizontal="center"/>
    </xf>
    <xf numFmtId="172" fontId="2" fillId="0" borderId="42" xfId="0" applyNumberFormat="1" applyFont="1" applyBorder="1" applyAlignment="1">
      <alignment horizontal="center"/>
    </xf>
    <xf numFmtId="172" fontId="2" fillId="0" borderId="44" xfId="0" applyNumberFormat="1" applyFont="1" applyBorder="1" applyAlignment="1">
      <alignment horizontal="center"/>
    </xf>
    <xf numFmtId="172" fontId="1" fillId="0" borderId="45" xfId="0" applyNumberFormat="1" applyFont="1" applyBorder="1" applyAlignment="1">
      <alignment horizontal="center"/>
    </xf>
    <xf numFmtId="172" fontId="2" fillId="0" borderId="46" xfId="0" applyNumberFormat="1" applyFont="1" applyBorder="1" applyAlignment="1">
      <alignment horizontal="center"/>
    </xf>
    <xf numFmtId="172" fontId="2" fillId="0" borderId="47" xfId="0" applyNumberFormat="1" applyFont="1" applyBorder="1" applyAlignment="1">
      <alignment horizontal="center"/>
    </xf>
    <xf numFmtId="172" fontId="1" fillId="0" borderId="48" xfId="0" applyNumberFormat="1" applyFont="1" applyBorder="1" applyAlignment="1">
      <alignment horizontal="center"/>
    </xf>
    <xf numFmtId="172" fontId="1" fillId="0" borderId="49" xfId="0" applyNumberFormat="1" applyFont="1" applyBorder="1" applyAlignment="1">
      <alignment horizontal="center"/>
    </xf>
    <xf numFmtId="172" fontId="2" fillId="0" borderId="48" xfId="0" applyNumberFormat="1" applyFont="1" applyBorder="1" applyAlignment="1">
      <alignment horizontal="center"/>
    </xf>
    <xf numFmtId="172" fontId="2" fillId="0" borderId="50" xfId="0" applyNumberFormat="1" applyFont="1" applyBorder="1" applyAlignment="1">
      <alignment horizontal="center"/>
    </xf>
    <xf numFmtId="172" fontId="1" fillId="0" borderId="51" xfId="0" applyNumberFormat="1" applyFont="1" applyBorder="1" applyAlignment="1">
      <alignment horizontal="center"/>
    </xf>
    <xf numFmtId="172" fontId="2" fillId="0" borderId="52" xfId="0" applyNumberFormat="1" applyFont="1" applyBorder="1" applyAlignment="1">
      <alignment horizontal="center"/>
    </xf>
    <xf numFmtId="0" fontId="2" fillId="0" borderId="53" xfId="0" applyFont="1" applyBorder="1" applyAlignment="1">
      <alignment/>
    </xf>
    <xf numFmtId="0" fontId="16" fillId="0" borderId="53" xfId="0" applyFont="1" applyBorder="1" applyAlignment="1">
      <alignment/>
    </xf>
    <xf numFmtId="0" fontId="2" fillId="0" borderId="54" xfId="0" applyFont="1" applyBorder="1" applyAlignment="1">
      <alignment/>
    </xf>
    <xf numFmtId="172" fontId="2" fillId="0" borderId="55" xfId="0" applyNumberFormat="1" applyFont="1" applyBorder="1" applyAlignment="1">
      <alignment/>
    </xf>
    <xf numFmtId="0" fontId="1" fillId="0" borderId="0" xfId="0" applyFont="1" applyAlignment="1" applyProtection="1">
      <alignment horizontal="center"/>
      <protection/>
    </xf>
    <xf numFmtId="0" fontId="2" fillId="0" borderId="0" xfId="0" applyFont="1" applyAlignment="1" applyProtection="1" quotePrefix="1">
      <alignment horizontal="center"/>
      <protection/>
    </xf>
    <xf numFmtId="0" fontId="3" fillId="0" borderId="54" xfId="0" applyFont="1" applyBorder="1" applyAlignment="1" applyProtection="1">
      <alignment/>
      <protection/>
    </xf>
    <xf numFmtId="0" fontId="2" fillId="0" borderId="0" xfId="0" applyFont="1" applyAlignment="1">
      <alignment horizontal="right"/>
    </xf>
    <xf numFmtId="0" fontId="1" fillId="0" borderId="0" xfId="0" applyFont="1" applyAlignment="1">
      <alignment/>
    </xf>
    <xf numFmtId="0" fontId="2" fillId="0" borderId="10" xfId="0" applyFont="1" applyFill="1" applyBorder="1" applyAlignment="1">
      <alignment/>
    </xf>
    <xf numFmtId="0" fontId="2" fillId="0" borderId="0" xfId="0" applyFont="1" applyAlignment="1" quotePrefix="1">
      <alignment horizontal="left"/>
    </xf>
    <xf numFmtId="0" fontId="2" fillId="0" borderId="0" xfId="0" applyFont="1" applyBorder="1" applyAlignment="1" quotePrefix="1">
      <alignment horizontal="left"/>
    </xf>
    <xf numFmtId="0" fontId="2" fillId="0" borderId="55" xfId="0" applyFont="1" applyBorder="1" applyAlignment="1">
      <alignment/>
    </xf>
    <xf numFmtId="0" fontId="2" fillId="0" borderId="56" xfId="0" applyFont="1" applyBorder="1" applyAlignment="1">
      <alignment horizontal="center"/>
    </xf>
    <xf numFmtId="2" fontId="2" fillId="0" borderId="0" xfId="0" applyNumberFormat="1" applyFont="1" applyBorder="1" applyAlignment="1">
      <alignment/>
    </xf>
    <xf numFmtId="2" fontId="2" fillId="0" borderId="22" xfId="0" applyNumberFormat="1" applyFont="1" applyBorder="1" applyAlignment="1">
      <alignment/>
    </xf>
    <xf numFmtId="2" fontId="1" fillId="0" borderId="0" xfId="0" applyNumberFormat="1" applyFont="1" applyBorder="1" applyAlignment="1">
      <alignment/>
    </xf>
    <xf numFmtId="2" fontId="1" fillId="0" borderId="22" xfId="0" applyNumberFormat="1" applyFont="1" applyBorder="1" applyAlignment="1">
      <alignment/>
    </xf>
    <xf numFmtId="0" fontId="2" fillId="0" borderId="22" xfId="0" applyFont="1" applyBorder="1" applyAlignment="1">
      <alignment/>
    </xf>
    <xf numFmtId="0" fontId="2" fillId="0" borderId="25" xfId="0" applyFont="1" applyBorder="1" applyAlignment="1">
      <alignment/>
    </xf>
    <xf numFmtId="0" fontId="2" fillId="0" borderId="27" xfId="0" applyFont="1" applyBorder="1" applyAlignment="1">
      <alignment/>
    </xf>
    <xf numFmtId="174" fontId="2" fillId="0" borderId="40" xfId="0" applyNumberFormat="1" applyFont="1" applyBorder="1" applyAlignment="1" applyProtection="1">
      <alignment horizontal="center"/>
      <protection/>
    </xf>
    <xf numFmtId="174" fontId="1" fillId="0" borderId="40" xfId="0" applyNumberFormat="1" applyFont="1" applyBorder="1" applyAlignment="1">
      <alignment horizontal="left"/>
    </xf>
    <xf numFmtId="174" fontId="2" fillId="0" borderId="40" xfId="0" applyNumberFormat="1" applyFont="1" applyBorder="1" applyAlignment="1">
      <alignment horizontal="left" indent="2"/>
    </xf>
    <xf numFmtId="0" fontId="2" fillId="0" borderId="40" xfId="0" applyFont="1" applyBorder="1" applyAlignment="1">
      <alignment horizontal="left" indent="2"/>
    </xf>
    <xf numFmtId="2" fontId="2" fillId="0" borderId="28" xfId="0" applyNumberFormat="1" applyFont="1" applyBorder="1" applyAlignment="1">
      <alignment/>
    </xf>
    <xf numFmtId="2" fontId="1" fillId="0" borderId="28" xfId="0" applyNumberFormat="1" applyFont="1" applyBorder="1" applyAlignment="1">
      <alignment/>
    </xf>
    <xf numFmtId="0" fontId="2" fillId="0" borderId="28" xfId="0" applyFont="1" applyBorder="1" applyAlignment="1">
      <alignment horizontal="center"/>
    </xf>
    <xf numFmtId="172" fontId="2" fillId="0" borderId="36" xfId="0" applyNumberFormat="1" applyFont="1" applyBorder="1" applyAlignment="1">
      <alignment/>
    </xf>
    <xf numFmtId="172" fontId="14" fillId="0" borderId="0" xfId="0" applyNumberFormat="1" applyFont="1" applyBorder="1" applyAlignment="1">
      <alignment horizontal="right"/>
    </xf>
    <xf numFmtId="172" fontId="12" fillId="0" borderId="30" xfId="0" applyNumberFormat="1" applyFont="1" applyBorder="1" applyAlignment="1">
      <alignment/>
    </xf>
    <xf numFmtId="172" fontId="12" fillId="0" borderId="28" xfId="0" applyNumberFormat="1" applyFont="1" applyBorder="1" applyAlignment="1">
      <alignment/>
    </xf>
    <xf numFmtId="172" fontId="12" fillId="0" borderId="29" xfId="0" applyNumberFormat="1" applyFont="1" applyBorder="1" applyAlignment="1">
      <alignment/>
    </xf>
    <xf numFmtId="172" fontId="12" fillId="0" borderId="31" xfId="0" applyNumberFormat="1" applyFont="1" applyBorder="1" applyAlignment="1">
      <alignment/>
    </xf>
    <xf numFmtId="0" fontId="2" fillId="0" borderId="57" xfId="0" applyFont="1" applyBorder="1" applyAlignment="1">
      <alignment/>
    </xf>
    <xf numFmtId="0" fontId="2" fillId="0" borderId="58" xfId="0" applyFont="1" applyBorder="1" applyAlignment="1">
      <alignment/>
    </xf>
    <xf numFmtId="0" fontId="2" fillId="0" borderId="40" xfId="0" applyFont="1" applyBorder="1" applyAlignment="1" applyProtection="1">
      <alignment horizontal="left"/>
      <protection/>
    </xf>
    <xf numFmtId="0" fontId="2" fillId="0" borderId="59" xfId="0" applyFont="1" applyBorder="1" applyAlignment="1" applyProtection="1">
      <alignment horizontal="left"/>
      <protection/>
    </xf>
    <xf numFmtId="0" fontId="2" fillId="0" borderId="40" xfId="0" applyFont="1" applyBorder="1" applyAlignment="1">
      <alignment/>
    </xf>
    <xf numFmtId="0" fontId="2" fillId="0" borderId="60" xfId="0" applyFont="1" applyBorder="1" applyAlignment="1" applyProtection="1">
      <alignment horizontal="left"/>
      <protection/>
    </xf>
    <xf numFmtId="172" fontId="2" fillId="0" borderId="61" xfId="0" applyNumberFormat="1" applyFont="1" applyBorder="1" applyAlignment="1">
      <alignment/>
    </xf>
    <xf numFmtId="172" fontId="2" fillId="0" borderId="11" xfId="0" applyNumberFormat="1" applyFont="1" applyFill="1" applyBorder="1" applyAlignment="1">
      <alignment/>
    </xf>
    <xf numFmtId="174" fontId="1" fillId="0" borderId="62" xfId="0" applyNumberFormat="1" applyFont="1" applyBorder="1" applyAlignment="1" applyProtection="1" quotePrefix="1">
      <alignment horizontal="left"/>
      <protection/>
    </xf>
    <xf numFmtId="174" fontId="2" fillId="0" borderId="58" xfId="0" applyNumberFormat="1" applyFont="1" applyBorder="1" applyAlignment="1" applyProtection="1" quotePrefix="1">
      <alignment horizontal="left"/>
      <protection/>
    </xf>
    <xf numFmtId="174" fontId="2" fillId="0" borderId="59" xfId="0" applyNumberFormat="1" applyFont="1" applyBorder="1" applyAlignment="1" applyProtection="1">
      <alignment horizontal="left"/>
      <protection/>
    </xf>
    <xf numFmtId="174" fontId="1" fillId="0" borderId="40" xfId="0" applyNumberFormat="1" applyFont="1" applyBorder="1" applyAlignment="1" applyProtection="1" quotePrefix="1">
      <alignment horizontal="left"/>
      <protection/>
    </xf>
    <xf numFmtId="174" fontId="2" fillId="0" borderId="40" xfId="0" applyNumberFormat="1" applyFont="1" applyBorder="1" applyAlignment="1" applyProtection="1">
      <alignment horizontal="left"/>
      <protection/>
    </xf>
    <xf numFmtId="174" fontId="1" fillId="0" borderId="63" xfId="0" applyNumberFormat="1" applyFont="1" applyBorder="1" applyAlignment="1" applyProtection="1" quotePrefix="1">
      <alignment horizontal="left"/>
      <protection/>
    </xf>
    <xf numFmtId="174" fontId="2" fillId="0" borderId="60" xfId="0" applyNumberFormat="1" applyFont="1" applyBorder="1" applyAlignment="1" applyProtection="1">
      <alignment horizontal="left"/>
      <protection/>
    </xf>
    <xf numFmtId="0" fontId="1"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xf>
    <xf numFmtId="0" fontId="1" fillId="33" borderId="64" xfId="0" applyFont="1" applyFill="1" applyBorder="1" applyAlignment="1">
      <alignment horizontal="center" vertical="center"/>
    </xf>
    <xf numFmtId="172" fontId="2" fillId="0" borderId="22" xfId="0" applyNumberFormat="1" applyFont="1" applyBorder="1" applyAlignment="1">
      <alignment horizontal="right"/>
    </xf>
    <xf numFmtId="172" fontId="2" fillId="0" borderId="12" xfId="0" applyNumberFormat="1" applyFont="1" applyBorder="1" applyAlignment="1">
      <alignment horizontal="right"/>
    </xf>
    <xf numFmtId="0" fontId="11" fillId="33" borderId="65" xfId="0" applyFont="1" applyFill="1" applyBorder="1" applyAlignment="1">
      <alignment horizontal="center" vertical="center"/>
    </xf>
    <xf numFmtId="0" fontId="11" fillId="33" borderId="66" xfId="0" applyFont="1" applyFill="1" applyBorder="1" applyAlignment="1">
      <alignment horizontal="center" vertical="center"/>
    </xf>
    <xf numFmtId="0" fontId="15" fillId="0" borderId="0" xfId="0" applyFont="1" applyBorder="1" applyAlignment="1">
      <alignment/>
    </xf>
    <xf numFmtId="2" fontId="15" fillId="0" borderId="0" xfId="0" applyNumberFormat="1" applyFont="1" applyBorder="1" applyAlignment="1" quotePrefix="1">
      <alignment horizontal="center"/>
    </xf>
    <xf numFmtId="172" fontId="15" fillId="0" borderId="66" xfId="0" applyNumberFormat="1" applyFont="1" applyBorder="1" applyAlignment="1">
      <alignment horizontal="center"/>
    </xf>
    <xf numFmtId="172" fontId="15" fillId="0" borderId="66" xfId="0" applyNumberFormat="1" applyFont="1" applyBorder="1" applyAlignment="1" quotePrefix="1">
      <alignment horizontal="center"/>
    </xf>
    <xf numFmtId="172" fontId="15" fillId="0" borderId="14" xfId="0" applyNumberFormat="1" applyFont="1" applyBorder="1" applyAlignment="1">
      <alignment horizontal="center"/>
    </xf>
    <xf numFmtId="172" fontId="15" fillId="0" borderId="66" xfId="0" applyNumberFormat="1" applyFont="1" applyBorder="1" applyAlignment="1">
      <alignment horizontal="right"/>
    </xf>
    <xf numFmtId="0" fontId="2" fillId="0" borderId="10" xfId="0" applyFont="1" applyBorder="1" applyAlignment="1">
      <alignment/>
    </xf>
    <xf numFmtId="0" fontId="2" fillId="0" borderId="66" xfId="0" applyFont="1" applyBorder="1" applyAlignment="1">
      <alignment vertical="center"/>
    </xf>
    <xf numFmtId="0" fontId="21" fillId="0" borderId="0" xfId="0" applyFont="1" applyBorder="1" applyAlignment="1">
      <alignment/>
    </xf>
    <xf numFmtId="172" fontId="1" fillId="33" borderId="67" xfId="0" applyNumberFormat="1" applyFont="1" applyFill="1" applyBorder="1" applyAlignment="1">
      <alignment/>
    </xf>
    <xf numFmtId="172" fontId="1" fillId="33" borderId="28" xfId="0" applyNumberFormat="1" applyFont="1" applyFill="1" applyBorder="1" applyAlignment="1">
      <alignment/>
    </xf>
    <xf numFmtId="1" fontId="1" fillId="33" borderId="28" xfId="0" applyNumberFormat="1" applyFont="1" applyFill="1" applyBorder="1" applyAlignment="1">
      <alignment horizontal="center"/>
    </xf>
    <xf numFmtId="1" fontId="1" fillId="33" borderId="0" xfId="0" applyNumberFormat="1" applyFont="1" applyFill="1" applyBorder="1" applyAlignment="1">
      <alignment horizontal="center"/>
    </xf>
    <xf numFmtId="1" fontId="1" fillId="33" borderId="22" xfId="0" applyNumberFormat="1" applyFont="1" applyFill="1" applyBorder="1" applyAlignment="1">
      <alignment horizontal="center"/>
    </xf>
    <xf numFmtId="172" fontId="1" fillId="33" borderId="31" xfId="0" applyNumberFormat="1" applyFont="1" applyFill="1" applyBorder="1" applyAlignment="1">
      <alignment/>
    </xf>
    <xf numFmtId="172" fontId="1" fillId="33" borderId="25" xfId="0" applyNumberFormat="1" applyFont="1" applyFill="1" applyBorder="1" applyAlignment="1">
      <alignment horizontal="center"/>
    </xf>
    <xf numFmtId="172" fontId="1" fillId="33" borderId="27" xfId="0" applyNumberFormat="1" applyFont="1" applyFill="1" applyBorder="1" applyAlignment="1">
      <alignment horizontal="center"/>
    </xf>
    <xf numFmtId="172" fontId="1" fillId="33" borderId="26" xfId="0" applyNumberFormat="1" applyFont="1" applyFill="1" applyBorder="1" applyAlignment="1">
      <alignment horizontal="center"/>
    </xf>
    <xf numFmtId="172" fontId="1" fillId="33" borderId="29" xfId="0" applyNumberFormat="1" applyFont="1" applyFill="1" applyBorder="1" applyAlignment="1">
      <alignment/>
    </xf>
    <xf numFmtId="172" fontId="1" fillId="33" borderId="29" xfId="0" applyNumberFormat="1" applyFont="1" applyFill="1" applyBorder="1" applyAlignment="1">
      <alignment horizontal="center"/>
    </xf>
    <xf numFmtId="172" fontId="1" fillId="33" borderId="10" xfId="0" applyNumberFormat="1" applyFont="1" applyFill="1" applyBorder="1" applyAlignment="1">
      <alignment horizontal="center"/>
    </xf>
    <xf numFmtId="172" fontId="1" fillId="33" borderId="23" xfId="0" applyNumberFormat="1" applyFont="1" applyFill="1" applyBorder="1" applyAlignment="1">
      <alignment horizontal="center"/>
    </xf>
    <xf numFmtId="172" fontId="1" fillId="33" borderId="13" xfId="0" applyNumberFormat="1" applyFont="1" applyFill="1" applyBorder="1" applyAlignment="1">
      <alignment horizontal="center"/>
    </xf>
    <xf numFmtId="0" fontId="2" fillId="0" borderId="17" xfId="0" applyFont="1" applyBorder="1" applyAlignment="1">
      <alignment/>
    </xf>
    <xf numFmtId="0" fontId="2" fillId="0" borderId="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22" xfId="0" applyFont="1" applyBorder="1" applyAlignment="1" applyProtection="1">
      <alignment horizontal="center"/>
      <protection/>
    </xf>
    <xf numFmtId="0" fontId="1" fillId="0" borderId="68" xfId="0" applyFont="1" applyBorder="1" applyAlignment="1">
      <alignment horizontal="left" indent="1"/>
    </xf>
    <xf numFmtId="2" fontId="1" fillId="0" borderId="66" xfId="0" applyNumberFormat="1" applyFont="1" applyBorder="1" applyAlignment="1" quotePrefix="1">
      <alignment horizontal="center" vertical="center"/>
    </xf>
    <xf numFmtId="172" fontId="1" fillId="0" borderId="15" xfId="0" applyNumberFormat="1" applyFont="1" applyBorder="1" applyAlignment="1">
      <alignment vertical="center"/>
    </xf>
    <xf numFmtId="172" fontId="1" fillId="0" borderId="14" xfId="0" applyNumberFormat="1" applyFont="1" applyBorder="1" applyAlignment="1" applyProtection="1">
      <alignment horizontal="center" vertical="center"/>
      <protection/>
    </xf>
    <xf numFmtId="172" fontId="1" fillId="0" borderId="69" xfId="0" applyNumberFormat="1" applyFont="1" applyBorder="1" applyAlignment="1" applyProtection="1">
      <alignment horizontal="center" vertical="center"/>
      <protection/>
    </xf>
    <xf numFmtId="0" fontId="2" fillId="0" borderId="17" xfId="0" applyFont="1" applyBorder="1" applyAlignment="1">
      <alignment horizontal="left" indent="1"/>
    </xf>
    <xf numFmtId="2" fontId="1" fillId="0" borderId="56" xfId="0" applyNumberFormat="1" applyFont="1" applyBorder="1" applyAlignment="1">
      <alignment horizontal="center" vertical="center"/>
    </xf>
    <xf numFmtId="172" fontId="2" fillId="0" borderId="0" xfId="0" applyNumberFormat="1" applyFont="1" applyAlignment="1">
      <alignment vertical="center"/>
    </xf>
    <xf numFmtId="172" fontId="2" fillId="0" borderId="12" xfId="0" applyNumberFormat="1" applyFont="1" applyBorder="1" applyAlignment="1">
      <alignment vertical="center"/>
    </xf>
    <xf numFmtId="172" fontId="1" fillId="0" borderId="0" xfId="0" applyNumberFormat="1" applyFont="1" applyBorder="1" applyAlignment="1" applyProtection="1">
      <alignment horizontal="center" vertical="center"/>
      <protection/>
    </xf>
    <xf numFmtId="172" fontId="1" fillId="0" borderId="70" xfId="0" applyNumberFormat="1" applyFont="1" applyBorder="1" applyAlignment="1" applyProtection="1">
      <alignment horizontal="center" vertical="center"/>
      <protection/>
    </xf>
    <xf numFmtId="172" fontId="2" fillId="0" borderId="0" xfId="0" applyNumberFormat="1" applyFont="1" applyBorder="1" applyAlignment="1" applyProtection="1">
      <alignment horizontal="center" vertical="center"/>
      <protection/>
    </xf>
    <xf numFmtId="172" fontId="2" fillId="0" borderId="70" xfId="0" applyNumberFormat="1" applyFont="1" applyBorder="1" applyAlignment="1" applyProtection="1">
      <alignment horizontal="center" vertical="center"/>
      <protection/>
    </xf>
    <xf numFmtId="2" fontId="2" fillId="0" borderId="56" xfId="0" applyNumberFormat="1" applyFont="1" applyBorder="1" applyAlignment="1" quotePrefix="1">
      <alignment horizontal="center" vertical="center"/>
    </xf>
    <xf numFmtId="2" fontId="2" fillId="0" borderId="56" xfId="0" applyNumberFormat="1" applyFont="1" applyBorder="1" applyAlignment="1">
      <alignment horizontal="center" vertical="center"/>
    </xf>
    <xf numFmtId="0" fontId="1" fillId="0" borderId="68" xfId="0" applyFont="1" applyBorder="1" applyAlignment="1">
      <alignment/>
    </xf>
    <xf numFmtId="0" fontId="2" fillId="0" borderId="71" xfId="0" applyFont="1" applyBorder="1" applyAlignment="1">
      <alignment horizontal="left" indent="1"/>
    </xf>
    <xf numFmtId="2" fontId="2" fillId="0" borderId="64" xfId="0" applyNumberFormat="1" applyFont="1" applyBorder="1" applyAlignment="1">
      <alignment horizontal="center" vertical="center"/>
    </xf>
    <xf numFmtId="172" fontId="2" fillId="0" borderId="10" xfId="0" applyNumberFormat="1" applyFont="1" applyBorder="1" applyAlignment="1">
      <alignment vertical="center"/>
    </xf>
    <xf numFmtId="172" fontId="2" fillId="0" borderId="13" xfId="0" applyNumberFormat="1" applyFont="1" applyBorder="1" applyAlignment="1">
      <alignment vertical="center"/>
    </xf>
    <xf numFmtId="172" fontId="2" fillId="0" borderId="10" xfId="0" applyNumberFormat="1" applyFont="1" applyBorder="1" applyAlignment="1" applyProtection="1">
      <alignment horizontal="center" vertical="center"/>
      <protection/>
    </xf>
    <xf numFmtId="2" fontId="2" fillId="0" borderId="17" xfId="0" applyNumberFormat="1" applyFont="1" applyBorder="1" applyAlignment="1">
      <alignment/>
    </xf>
    <xf numFmtId="2" fontId="2" fillId="0" borderId="72" xfId="0" applyNumberFormat="1" applyFont="1" applyBorder="1" applyAlignment="1">
      <alignment/>
    </xf>
    <xf numFmtId="2" fontId="2" fillId="0" borderId="73" xfId="0" applyNumberFormat="1" applyFont="1" applyBorder="1" applyAlignment="1">
      <alignment horizontal="center" vertical="center"/>
    </xf>
    <xf numFmtId="172" fontId="2" fillId="0" borderId="74" xfId="0" applyNumberFormat="1" applyFont="1" applyBorder="1" applyAlignment="1">
      <alignment vertical="center"/>
    </xf>
    <xf numFmtId="172" fontId="2" fillId="0" borderId="75" xfId="0" applyNumberFormat="1" applyFont="1" applyBorder="1" applyAlignment="1">
      <alignment vertical="center"/>
    </xf>
    <xf numFmtId="172" fontId="2" fillId="0" borderId="74" xfId="0" applyNumberFormat="1" applyFont="1" applyBorder="1" applyAlignment="1" applyProtection="1">
      <alignment horizontal="center" vertical="center"/>
      <protection/>
    </xf>
    <xf numFmtId="0" fontId="2" fillId="0" borderId="56" xfId="0" applyFont="1" applyBorder="1" applyAlignment="1">
      <alignment horizontal="center" vertical="center"/>
    </xf>
    <xf numFmtId="0" fontId="1" fillId="33" borderId="76" xfId="0" applyFont="1" applyFill="1" applyBorder="1" applyAlignment="1">
      <alignment horizontal="left" vertical="center"/>
    </xf>
    <xf numFmtId="0" fontId="1" fillId="33" borderId="77" xfId="0" applyFont="1" applyFill="1" applyBorder="1" applyAlignment="1">
      <alignment horizontal="center" vertical="center"/>
    </xf>
    <xf numFmtId="0" fontId="1" fillId="33" borderId="78" xfId="0" applyFont="1" applyFill="1" applyBorder="1" applyAlignment="1" applyProtection="1">
      <alignment horizontal="center" vertical="center"/>
      <protection/>
    </xf>
    <xf numFmtId="0" fontId="1" fillId="33" borderId="79" xfId="0" applyFont="1" applyFill="1" applyBorder="1" applyAlignment="1">
      <alignment vertical="center"/>
    </xf>
    <xf numFmtId="0" fontId="1" fillId="33" borderId="80" xfId="0" applyFont="1" applyFill="1" applyBorder="1" applyAlignment="1">
      <alignment vertical="center"/>
    </xf>
    <xf numFmtId="0" fontId="1" fillId="33" borderId="37"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2"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81"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3"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2" fillId="0" borderId="0" xfId="0" applyFont="1" applyAlignment="1">
      <alignment vertical="center"/>
    </xf>
    <xf numFmtId="0" fontId="11" fillId="33" borderId="66" xfId="0" applyFont="1" applyFill="1" applyBorder="1" applyAlignment="1">
      <alignment horizontal="center" vertical="center" wrapText="1"/>
    </xf>
    <xf numFmtId="0" fontId="11" fillId="33" borderId="13" xfId="0" applyFont="1" applyFill="1" applyBorder="1" applyAlignment="1">
      <alignment horizontal="center" vertical="center"/>
    </xf>
    <xf numFmtId="0" fontId="15" fillId="0" borderId="0" xfId="0" applyFont="1" applyBorder="1" applyAlignment="1">
      <alignment horizontal="center" vertical="center" wrapText="1"/>
    </xf>
    <xf numFmtId="0" fontId="12" fillId="0" borderId="0" xfId="0" applyFont="1" applyBorder="1" applyAlignment="1">
      <alignment horizontal="center" vertical="center" wrapText="1"/>
    </xf>
    <xf numFmtId="16" fontId="12" fillId="0" borderId="0" xfId="0" applyNumberFormat="1" applyFont="1" applyBorder="1" applyAlignment="1">
      <alignment horizontal="center" vertical="center" wrapText="1"/>
    </xf>
    <xf numFmtId="172" fontId="12" fillId="0" borderId="66" xfId="0" applyNumberFormat="1" applyFont="1" applyBorder="1" applyAlignment="1">
      <alignment horizontal="center" vertical="center"/>
    </xf>
    <xf numFmtId="2" fontId="12" fillId="0" borderId="66" xfId="0" applyNumberFormat="1" applyFont="1" applyBorder="1" applyAlignment="1">
      <alignment vertical="center"/>
    </xf>
    <xf numFmtId="2" fontId="12" fillId="0" borderId="0" xfId="0" applyNumberFormat="1" applyFont="1" applyBorder="1" applyAlignment="1">
      <alignment horizontal="center" vertical="center"/>
    </xf>
    <xf numFmtId="2" fontId="22" fillId="0" borderId="66" xfId="0" applyNumberFormat="1" applyFont="1" applyBorder="1" applyAlignment="1">
      <alignment horizontal="center" vertical="center"/>
    </xf>
    <xf numFmtId="2" fontId="22" fillId="0" borderId="66" xfId="0" applyNumberFormat="1" applyFont="1" applyBorder="1" applyAlignment="1">
      <alignment vertical="center"/>
    </xf>
    <xf numFmtId="0" fontId="1" fillId="0" borderId="66" xfId="0" applyFont="1" applyBorder="1" applyAlignment="1">
      <alignment vertical="center"/>
    </xf>
    <xf numFmtId="2" fontId="22" fillId="0" borderId="0" xfId="0" applyNumberFormat="1" applyFont="1" applyBorder="1" applyAlignment="1">
      <alignment horizontal="center" vertical="center"/>
    </xf>
    <xf numFmtId="2" fontId="12" fillId="0" borderId="66" xfId="0" applyNumberFormat="1" applyFont="1" applyBorder="1" applyAlignment="1">
      <alignment horizontal="center" vertical="center"/>
    </xf>
    <xf numFmtId="172" fontId="12" fillId="0" borderId="0" xfId="0" applyNumberFormat="1" applyFont="1" applyBorder="1" applyAlignment="1">
      <alignment horizontal="center" vertical="center"/>
    </xf>
    <xf numFmtId="0" fontId="12" fillId="0" borderId="0" xfId="0" applyFont="1" applyBorder="1" applyAlignment="1">
      <alignment vertical="center"/>
    </xf>
    <xf numFmtId="2" fontId="12" fillId="0" borderId="0" xfId="0" applyNumberFormat="1" applyFont="1" applyBorder="1" applyAlignment="1">
      <alignment horizontal="left" vertical="center" indent="1"/>
    </xf>
    <xf numFmtId="2" fontId="12" fillId="0" borderId="0" xfId="0" applyNumberFormat="1" applyFont="1" applyBorder="1" applyAlignment="1">
      <alignment/>
    </xf>
    <xf numFmtId="2" fontId="12" fillId="0" borderId="0" xfId="0" applyNumberFormat="1" applyFont="1" applyBorder="1" applyAlignment="1">
      <alignment vertical="center"/>
    </xf>
    <xf numFmtId="0" fontId="11" fillId="33" borderId="15" xfId="0" applyFont="1" applyFill="1" applyBorder="1" applyAlignment="1">
      <alignment horizontal="center" vertical="center" wrapText="1"/>
    </xf>
    <xf numFmtId="0" fontId="22" fillId="33" borderId="64" xfId="0" applyFont="1" applyFill="1" applyBorder="1" applyAlignment="1">
      <alignment horizontal="center" vertical="center" wrapText="1"/>
    </xf>
    <xf numFmtId="0" fontId="22" fillId="33" borderId="66" xfId="0" applyFont="1" applyFill="1" applyBorder="1" applyAlignment="1">
      <alignment horizontal="center" vertical="center" wrapText="1"/>
    </xf>
    <xf numFmtId="0" fontId="22" fillId="33" borderId="13" xfId="0" applyFont="1" applyFill="1" applyBorder="1" applyAlignment="1">
      <alignment horizontal="center" vertical="center" wrapText="1"/>
    </xf>
    <xf numFmtId="16" fontId="22" fillId="33" borderId="66" xfId="0" applyNumberFormat="1" applyFont="1" applyFill="1" applyBorder="1" applyAlignment="1">
      <alignment horizontal="center" vertical="center" wrapText="1"/>
    </xf>
    <xf numFmtId="172" fontId="12" fillId="0" borderId="64" xfId="0" applyNumberFormat="1" applyFont="1" applyFill="1" applyBorder="1" applyAlignment="1">
      <alignment horizontal="right" vertical="center"/>
    </xf>
    <xf numFmtId="2" fontId="12" fillId="0" borderId="66" xfId="0" applyNumberFormat="1" applyFont="1" applyFill="1" applyBorder="1" applyAlignment="1">
      <alignment horizontal="right" vertical="center"/>
    </xf>
    <xf numFmtId="0" fontId="2" fillId="0" borderId="66" xfId="0" applyFont="1" applyBorder="1" applyAlignment="1">
      <alignment horizontal="center" vertical="center"/>
    </xf>
    <xf numFmtId="2" fontId="2" fillId="0" borderId="0" xfId="0" applyNumberFormat="1" applyFont="1" applyFill="1" applyBorder="1" applyAlignment="1">
      <alignment/>
    </xf>
    <xf numFmtId="2" fontId="2" fillId="0" borderId="0" xfId="0" applyNumberFormat="1" applyFont="1" applyFill="1" applyBorder="1" applyAlignment="1">
      <alignment horizontal="center"/>
    </xf>
    <xf numFmtId="0" fontId="22" fillId="33" borderId="54" xfId="0" applyFont="1" applyFill="1" applyBorder="1" applyAlignment="1">
      <alignment horizontal="center" vertical="center"/>
    </xf>
    <xf numFmtId="0" fontId="22" fillId="33" borderId="65" xfId="0"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15" xfId="0" applyFont="1" applyFill="1" applyBorder="1" applyAlignment="1">
      <alignment horizontal="center" vertical="center"/>
    </xf>
    <xf numFmtId="0" fontId="12" fillId="0" borderId="0" xfId="0" applyFont="1" applyAlignment="1">
      <alignment/>
    </xf>
    <xf numFmtId="0" fontId="22" fillId="33" borderId="56" xfId="0" applyFont="1" applyFill="1" applyBorder="1" applyAlignment="1">
      <alignment horizontal="center" vertical="center"/>
    </xf>
    <xf numFmtId="0" fontId="12" fillId="33" borderId="54" xfId="0" applyFont="1" applyFill="1" applyBorder="1" applyAlignment="1">
      <alignment/>
    </xf>
    <xf numFmtId="0" fontId="22" fillId="33" borderId="15" xfId="0" applyFont="1" applyFill="1" applyBorder="1" applyAlignment="1">
      <alignment horizontal="center"/>
    </xf>
    <xf numFmtId="0" fontId="22" fillId="33" borderId="66" xfId="0" applyFont="1" applyFill="1" applyBorder="1" applyAlignment="1">
      <alignment horizontal="center" vertical="center"/>
    </xf>
    <xf numFmtId="0" fontId="22" fillId="33" borderId="64" xfId="0" applyFont="1" applyFill="1" applyBorder="1" applyAlignment="1">
      <alignment horizontal="center" vertical="center"/>
    </xf>
    <xf numFmtId="2" fontId="12" fillId="0" borderId="66" xfId="0" applyNumberFormat="1" applyFont="1" applyBorder="1" applyAlignment="1">
      <alignment/>
    </xf>
    <xf numFmtId="0" fontId="1" fillId="0" borderId="30" xfId="0" applyFont="1" applyBorder="1" applyAlignment="1">
      <alignment vertical="center"/>
    </xf>
    <xf numFmtId="2" fontId="1" fillId="0" borderId="82" xfId="0" applyNumberFormat="1" applyFont="1" applyBorder="1" applyAlignment="1">
      <alignment horizontal="center" vertical="center"/>
    </xf>
    <xf numFmtId="2" fontId="2" fillId="0" borderId="66" xfId="0" applyNumberFormat="1" applyFont="1" applyBorder="1" applyAlignment="1">
      <alignment horizontal="center" vertical="center"/>
    </xf>
    <xf numFmtId="2" fontId="1" fillId="0" borderId="65" xfId="0" applyNumberFormat="1" applyFont="1" applyBorder="1" applyAlignment="1">
      <alignment horizontal="center" vertical="center"/>
    </xf>
    <xf numFmtId="172" fontId="1" fillId="0" borderId="30" xfId="0" applyNumberFormat="1" applyFont="1" applyBorder="1" applyAlignment="1">
      <alignment vertical="center"/>
    </xf>
    <xf numFmtId="172" fontId="1" fillId="0" borderId="24" xfId="0" applyNumberFormat="1" applyFont="1" applyBorder="1" applyAlignment="1">
      <alignment vertical="center"/>
    </xf>
    <xf numFmtId="172" fontId="2" fillId="0" borderId="30" xfId="0" applyNumberFormat="1" applyFont="1" applyBorder="1" applyAlignment="1">
      <alignment vertical="center"/>
    </xf>
    <xf numFmtId="172" fontId="2" fillId="0" borderId="14" xfId="0" applyNumberFormat="1" applyFont="1" applyBorder="1" applyAlignment="1">
      <alignment vertical="center"/>
    </xf>
    <xf numFmtId="172" fontId="2" fillId="0" borderId="24" xfId="0" applyNumberFormat="1" applyFont="1" applyBorder="1" applyAlignment="1">
      <alignment vertical="center"/>
    </xf>
    <xf numFmtId="0" fontId="1" fillId="0" borderId="28" xfId="0" applyFont="1" applyBorder="1" applyAlignment="1">
      <alignment vertical="center"/>
    </xf>
    <xf numFmtId="2" fontId="1" fillId="0" borderId="37" xfId="0" applyNumberFormat="1" applyFont="1" applyBorder="1" applyAlignment="1">
      <alignment horizontal="center" vertical="center"/>
    </xf>
    <xf numFmtId="2" fontId="1" fillId="0" borderId="53" xfId="0" applyNumberFormat="1" applyFont="1" applyBorder="1" applyAlignment="1">
      <alignment horizontal="center" vertical="center"/>
    </xf>
    <xf numFmtId="172" fontId="2" fillId="0" borderId="28" xfId="0" applyNumberFormat="1" applyFont="1" applyBorder="1" applyAlignment="1">
      <alignment vertical="center"/>
    </xf>
    <xf numFmtId="172" fontId="2" fillId="0" borderId="22" xfId="0" applyNumberFormat="1" applyFont="1" applyBorder="1" applyAlignment="1">
      <alignment vertical="center"/>
    </xf>
    <xf numFmtId="172" fontId="1" fillId="0" borderId="0" xfId="0" applyNumberFormat="1" applyFont="1" applyBorder="1" applyAlignment="1">
      <alignment horizontal="center" vertical="center"/>
    </xf>
    <xf numFmtId="172" fontId="1" fillId="0" borderId="22" xfId="0" applyNumberFormat="1" applyFont="1" applyBorder="1" applyAlignment="1">
      <alignment horizontal="center" vertical="center"/>
    </xf>
    <xf numFmtId="0" fontId="2" fillId="0" borderId="28" xfId="0" applyFont="1" applyBorder="1" applyAlignment="1">
      <alignment vertical="center"/>
    </xf>
    <xf numFmtId="2" fontId="2" fillId="0" borderId="37" xfId="0" applyNumberFormat="1" applyFont="1" applyBorder="1" applyAlignment="1">
      <alignment horizontal="center" vertical="center"/>
    </xf>
    <xf numFmtId="2" fontId="2" fillId="0" borderId="53" xfId="0" applyNumberFormat="1" applyFont="1" applyBorder="1" applyAlignment="1">
      <alignment horizontal="center" vertical="center"/>
    </xf>
    <xf numFmtId="0" fontId="2" fillId="0" borderId="28" xfId="0" applyFont="1" applyBorder="1" applyAlignment="1">
      <alignment horizontal="left" vertical="center" indent="1"/>
    </xf>
    <xf numFmtId="2" fontId="23" fillId="0" borderId="37" xfId="0" applyNumberFormat="1" applyFont="1" applyBorder="1" applyAlignment="1">
      <alignment horizontal="center" vertical="center"/>
    </xf>
    <xf numFmtId="2" fontId="2" fillId="0" borderId="0" xfId="0" applyNumberFormat="1" applyFont="1" applyAlignment="1">
      <alignment horizontal="left" indent="1"/>
    </xf>
    <xf numFmtId="0" fontId="2" fillId="0" borderId="28" xfId="0" applyFont="1" applyBorder="1" applyAlignment="1">
      <alignment horizontal="left" vertical="center"/>
    </xf>
    <xf numFmtId="0" fontId="2" fillId="0" borderId="28" xfId="0" applyFont="1" applyBorder="1" applyAlignment="1">
      <alignment horizontal="left" indent="1"/>
    </xf>
    <xf numFmtId="0" fontId="2" fillId="0" borderId="28" xfId="0" applyFont="1" applyBorder="1" applyAlignment="1">
      <alignment horizontal="left" indent="2"/>
    </xf>
    <xf numFmtId="0" fontId="2" fillId="0" borderId="31" xfId="0" applyFont="1" applyBorder="1" applyAlignment="1">
      <alignment vertical="center"/>
    </xf>
    <xf numFmtId="2" fontId="2" fillId="0" borderId="83" xfId="0" applyNumberFormat="1" applyFont="1" applyBorder="1" applyAlignment="1">
      <alignment horizontal="center" vertical="center"/>
    </xf>
    <xf numFmtId="2" fontId="2" fillId="0" borderId="84" xfId="0" applyNumberFormat="1" applyFont="1" applyBorder="1" applyAlignment="1">
      <alignment horizontal="center" vertical="center"/>
    </xf>
    <xf numFmtId="2" fontId="2" fillId="0" borderId="85" xfId="0" applyNumberFormat="1" applyFont="1" applyBorder="1" applyAlignment="1">
      <alignment horizontal="center" vertical="center"/>
    </xf>
    <xf numFmtId="172" fontId="2" fillId="0" borderId="31" xfId="0" applyNumberFormat="1" applyFont="1" applyBorder="1" applyAlignment="1">
      <alignment vertical="center"/>
    </xf>
    <xf numFmtId="172" fontId="2" fillId="0" borderId="27" xfId="0" applyNumberFormat="1" applyFont="1" applyBorder="1" applyAlignment="1">
      <alignment vertical="center"/>
    </xf>
    <xf numFmtId="2" fontId="24" fillId="0" borderId="0" xfId="0" applyNumberFormat="1" applyFont="1" applyAlignment="1">
      <alignment vertical="center"/>
    </xf>
    <xf numFmtId="2" fontId="1" fillId="0" borderId="0" xfId="0" applyNumberFormat="1" applyFont="1" applyAlignment="1">
      <alignment vertical="center"/>
    </xf>
    <xf numFmtId="0" fontId="2" fillId="0" borderId="0" xfId="0" applyFont="1" applyAlignment="1">
      <alignment horizontal="left" indent="1"/>
    </xf>
    <xf numFmtId="2" fontId="2" fillId="0" borderId="0" xfId="0" applyNumberFormat="1" applyFont="1" applyAlignment="1">
      <alignment vertical="center"/>
    </xf>
    <xf numFmtId="0" fontId="2" fillId="0" borderId="0" xfId="0" applyFont="1" applyAlignment="1">
      <alignment horizontal="left" indent="2"/>
    </xf>
    <xf numFmtId="0" fontId="1" fillId="33" borderId="76" xfId="0" applyFont="1" applyFill="1" applyBorder="1" applyAlignment="1">
      <alignment horizontal="center" vertical="center"/>
    </xf>
    <xf numFmtId="0" fontId="1" fillId="33" borderId="86" xfId="0" applyFont="1" applyFill="1" applyBorder="1" applyAlignment="1">
      <alignment vertical="center"/>
    </xf>
    <xf numFmtId="0" fontId="1" fillId="33" borderId="87" xfId="0" applyFont="1" applyFill="1" applyBorder="1" applyAlignment="1">
      <alignment horizontal="center" vertical="center"/>
    </xf>
    <xf numFmtId="0" fontId="1" fillId="33" borderId="76" xfId="0" applyFont="1" applyFill="1" applyBorder="1" applyAlignment="1" quotePrefix="1">
      <alignment horizontal="center" vertical="center"/>
    </xf>
    <xf numFmtId="0" fontId="1" fillId="33" borderId="86" xfId="0" applyFont="1" applyFill="1" applyBorder="1" applyAlignment="1" quotePrefix="1">
      <alignment horizontal="center" vertical="center"/>
    </xf>
    <xf numFmtId="0" fontId="1" fillId="33" borderId="88" xfId="0" applyFont="1" applyFill="1" applyBorder="1" applyAlignment="1" quotePrefix="1">
      <alignment horizontal="center" vertical="center"/>
    </xf>
    <xf numFmtId="0" fontId="1" fillId="33" borderId="89" xfId="0" applyFont="1" applyFill="1" applyBorder="1" applyAlignment="1">
      <alignment horizontal="center" vertical="center"/>
    </xf>
    <xf numFmtId="0" fontId="1" fillId="33" borderId="64" xfId="0" applyFont="1" applyFill="1" applyBorder="1" applyAlignment="1">
      <alignment vertical="center"/>
    </xf>
    <xf numFmtId="0" fontId="1" fillId="33" borderId="90" xfId="0" applyFont="1" applyFill="1" applyBorder="1" applyAlignment="1">
      <alignment horizontal="center" vertical="center"/>
    </xf>
    <xf numFmtId="0" fontId="1" fillId="33" borderId="10" xfId="0" applyFont="1" applyFill="1" applyBorder="1" applyAlignment="1" quotePrefix="1">
      <alignment horizontal="center" vertical="center"/>
    </xf>
    <xf numFmtId="0" fontId="1" fillId="33" borderId="23" xfId="0" applyFont="1" applyFill="1" applyBorder="1" applyAlignment="1" quotePrefix="1">
      <alignment horizontal="center" vertical="center"/>
    </xf>
    <xf numFmtId="173" fontId="1" fillId="33" borderId="81" xfId="57" applyNumberFormat="1" applyFont="1" applyFill="1" applyBorder="1" applyAlignment="1" applyProtection="1">
      <alignment horizontal="center" vertical="center"/>
      <protection/>
    </xf>
    <xf numFmtId="173" fontId="1" fillId="33" borderId="23" xfId="57" applyNumberFormat="1" applyFont="1" applyFill="1" applyBorder="1" applyAlignment="1" applyProtection="1">
      <alignment horizontal="center" vertical="center"/>
      <protection/>
    </xf>
    <xf numFmtId="173" fontId="1" fillId="33" borderId="13" xfId="57" applyNumberFormat="1" applyFont="1" applyFill="1" applyBorder="1" applyAlignment="1" applyProtection="1">
      <alignment horizontal="center" vertical="center"/>
      <protection/>
    </xf>
    <xf numFmtId="173" fontId="1" fillId="33" borderId="10" xfId="57" applyNumberFormat="1" applyFont="1" applyFill="1" applyBorder="1" applyAlignment="1" applyProtection="1">
      <alignment horizontal="center" vertical="center"/>
      <protection/>
    </xf>
    <xf numFmtId="0" fontId="1" fillId="33" borderId="10"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24" xfId="0" applyFont="1" applyFill="1" applyBorder="1" applyAlignment="1">
      <alignment horizontal="center" vertical="center"/>
    </xf>
    <xf numFmtId="173" fontId="2" fillId="0" borderId="0" xfId="60" applyFont="1">
      <alignment/>
      <protection/>
    </xf>
    <xf numFmtId="172" fontId="2" fillId="0" borderId="0" xfId="57" applyNumberFormat="1" applyFont="1" applyBorder="1" applyAlignment="1">
      <alignment horizontal="center" vertical="center"/>
      <protection/>
    </xf>
    <xf numFmtId="172" fontId="2" fillId="0" borderId="28" xfId="57" applyNumberFormat="1" applyFont="1" applyBorder="1" applyAlignment="1">
      <alignment horizontal="center" vertical="center"/>
      <protection/>
    </xf>
    <xf numFmtId="172" fontId="2" fillId="0" borderId="22" xfId="57" applyNumberFormat="1" applyFont="1" applyBorder="1" applyAlignment="1">
      <alignment horizontal="center" vertical="center"/>
      <protection/>
    </xf>
    <xf numFmtId="173" fontId="2" fillId="0" borderId="0" xfId="57" applyFont="1" applyBorder="1">
      <alignment/>
      <protection/>
    </xf>
    <xf numFmtId="0" fontId="1" fillId="0" borderId="0" xfId="0" applyFont="1" applyBorder="1" applyAlignment="1">
      <alignment horizontal="center"/>
    </xf>
    <xf numFmtId="0" fontId="1" fillId="0" borderId="91" xfId="0" applyFont="1" applyBorder="1" applyAlignment="1">
      <alignment horizontal="left"/>
    </xf>
    <xf numFmtId="0" fontId="1" fillId="0" borderId="61" xfId="0" applyFont="1" applyBorder="1" applyAlignment="1">
      <alignment horizontal="center"/>
    </xf>
    <xf numFmtId="0" fontId="1" fillId="0" borderId="55" xfId="0" applyFont="1" applyBorder="1" applyAlignment="1">
      <alignment horizontal="center"/>
    </xf>
    <xf numFmtId="0" fontId="2" fillId="0" borderId="61" xfId="0" applyFont="1" applyBorder="1" applyAlignment="1">
      <alignment/>
    </xf>
    <xf numFmtId="0" fontId="1" fillId="0" borderId="48" xfId="0" applyFont="1" applyBorder="1" applyAlignment="1">
      <alignment horizontal="left"/>
    </xf>
    <xf numFmtId="0" fontId="1" fillId="0" borderId="22" xfId="0" applyFont="1" applyBorder="1" applyAlignment="1">
      <alignment horizontal="left"/>
    </xf>
    <xf numFmtId="0" fontId="1" fillId="0" borderId="49" xfId="0" applyFont="1" applyBorder="1" applyAlignment="1">
      <alignment horizontal="left"/>
    </xf>
    <xf numFmtId="0" fontId="2" fillId="0" borderId="92" xfId="0" applyFont="1" applyBorder="1" applyAlignment="1">
      <alignment horizontal="left"/>
    </xf>
    <xf numFmtId="0" fontId="1" fillId="0" borderId="48" xfId="0" applyFont="1" applyBorder="1" applyAlignment="1">
      <alignment horizontal="right"/>
    </xf>
    <xf numFmtId="0" fontId="2" fillId="0" borderId="22" xfId="0" applyFont="1" applyBorder="1" applyAlignment="1">
      <alignment horizontal="left"/>
    </xf>
    <xf numFmtId="0" fontId="2" fillId="0" borderId="48" xfId="0" applyFont="1" applyBorder="1" applyAlignment="1">
      <alignment horizontal="right"/>
    </xf>
    <xf numFmtId="0" fontId="2" fillId="0" borderId="50" xfId="0" applyFont="1" applyBorder="1" applyAlignment="1">
      <alignment horizontal="right"/>
    </xf>
    <xf numFmtId="0" fontId="2" fillId="0" borderId="93" xfId="0" applyFont="1" applyBorder="1" applyAlignment="1">
      <alignment horizontal="left"/>
    </xf>
    <xf numFmtId="2" fontId="2" fillId="0" borderId="0" xfId="0" applyNumberFormat="1" applyFont="1" applyAlignment="1">
      <alignment/>
    </xf>
    <xf numFmtId="0" fontId="1" fillId="0" borderId="51" xfId="0" applyFont="1" applyFill="1" applyBorder="1" applyAlignment="1">
      <alignment horizontal="right"/>
    </xf>
    <xf numFmtId="0" fontId="1" fillId="0" borderId="94" xfId="0" applyFont="1" applyBorder="1" applyAlignment="1">
      <alignment/>
    </xf>
    <xf numFmtId="0" fontId="1" fillId="0" borderId="22" xfId="0" applyFont="1" applyBorder="1" applyAlignment="1">
      <alignment/>
    </xf>
    <xf numFmtId="0" fontId="2" fillId="0" borderId="52" xfId="0" applyFont="1" applyBorder="1" applyAlignment="1">
      <alignment horizontal="right"/>
    </xf>
    <xf numFmtId="172" fontId="1" fillId="0" borderId="28" xfId="0" applyNumberFormat="1" applyFont="1" applyBorder="1" applyAlignment="1">
      <alignment/>
    </xf>
    <xf numFmtId="0" fontId="8" fillId="0" borderId="0" xfId="0" applyFont="1" applyBorder="1" applyAlignment="1">
      <alignment horizontal="center"/>
    </xf>
    <xf numFmtId="0" fontId="2" fillId="33" borderId="82" xfId="0" applyFont="1" applyFill="1" applyBorder="1" applyAlignment="1">
      <alignment horizontal="center"/>
    </xf>
    <xf numFmtId="0" fontId="2" fillId="33" borderId="23" xfId="0" applyFont="1" applyFill="1" applyBorder="1" applyAlignment="1">
      <alignment horizontal="center"/>
    </xf>
    <xf numFmtId="0" fontId="2" fillId="33" borderId="10" xfId="0" applyFont="1" applyFill="1" applyBorder="1" applyAlignment="1">
      <alignment horizontal="center"/>
    </xf>
    <xf numFmtId="0" fontId="17" fillId="0" borderId="0" xfId="0" applyFont="1" applyBorder="1" applyAlignment="1">
      <alignment/>
    </xf>
    <xf numFmtId="0" fontId="16" fillId="0" borderId="0" xfId="0" applyFont="1" applyAlignment="1">
      <alignment/>
    </xf>
    <xf numFmtId="0" fontId="8" fillId="0" borderId="0" xfId="0" applyFont="1" applyBorder="1" applyAlignment="1">
      <alignment/>
    </xf>
    <xf numFmtId="0" fontId="16" fillId="0" borderId="0" xfId="0" applyFont="1" applyBorder="1" applyAlignment="1">
      <alignment/>
    </xf>
    <xf numFmtId="0" fontId="12" fillId="0" borderId="0" xfId="0" applyFont="1" applyBorder="1" applyAlignment="1">
      <alignment/>
    </xf>
    <xf numFmtId="0" fontId="12" fillId="0" borderId="0" xfId="0" applyFont="1" applyBorder="1" applyAlignment="1">
      <alignment horizontal="right"/>
    </xf>
    <xf numFmtId="0" fontId="1" fillId="0" borderId="0" xfId="0" applyFont="1" applyBorder="1" applyAlignment="1">
      <alignment/>
    </xf>
    <xf numFmtId="0" fontId="22" fillId="33" borderId="66" xfId="0" applyFont="1" applyFill="1" applyBorder="1" applyAlignment="1">
      <alignment horizontal="center"/>
    </xf>
    <xf numFmtId="0" fontId="22" fillId="0" borderId="0" xfId="0" applyFont="1" applyBorder="1" applyAlignment="1">
      <alignment/>
    </xf>
    <xf numFmtId="172" fontId="22" fillId="0" borderId="54" xfId="0" applyNumberFormat="1" applyFont="1" applyBorder="1" applyAlignment="1" applyProtection="1">
      <alignment horizontal="right" vertical="center"/>
      <protection/>
    </xf>
    <xf numFmtId="172" fontId="22" fillId="0" borderId="54" xfId="0" applyNumberFormat="1" applyFont="1" applyBorder="1" applyAlignment="1" applyProtection="1">
      <alignment horizontal="center" vertical="center"/>
      <protection/>
    </xf>
    <xf numFmtId="172" fontId="12" fillId="0" borderId="56" xfId="0" applyNumberFormat="1" applyFont="1" applyBorder="1" applyAlignment="1" applyProtection="1">
      <alignment horizontal="right" vertical="center"/>
      <protection/>
    </xf>
    <xf numFmtId="172" fontId="12" fillId="0" borderId="56" xfId="0" applyNumberFormat="1" applyFont="1" applyBorder="1" applyAlignment="1" applyProtection="1" quotePrefix="1">
      <alignment horizontal="center" vertical="center"/>
      <protection/>
    </xf>
    <xf numFmtId="172" fontId="12" fillId="0" borderId="56" xfId="0" applyNumberFormat="1" applyFont="1" applyBorder="1" applyAlignment="1" applyProtection="1">
      <alignment horizontal="center" vertical="center"/>
      <protection/>
    </xf>
    <xf numFmtId="172" fontId="26" fillId="0" borderId="56" xfId="0" applyNumberFormat="1" applyFont="1" applyBorder="1" applyAlignment="1" applyProtection="1">
      <alignment horizontal="right" vertical="center"/>
      <protection/>
    </xf>
    <xf numFmtId="172" fontId="26" fillId="0" borderId="56" xfId="0" applyNumberFormat="1" applyFont="1" applyBorder="1" applyAlignment="1" applyProtection="1">
      <alignment horizontal="center" vertical="center"/>
      <protection/>
    </xf>
    <xf numFmtId="0" fontId="20" fillId="0" borderId="0" xfId="0" applyFont="1" applyBorder="1" applyAlignment="1">
      <alignment vertical="center"/>
    </xf>
    <xf numFmtId="172" fontId="12" fillId="0" borderId="64" xfId="0" applyNumberFormat="1" applyFont="1" applyBorder="1" applyAlignment="1" applyProtection="1">
      <alignment horizontal="right" vertical="center"/>
      <protection/>
    </xf>
    <xf numFmtId="172" fontId="12" fillId="0" borderId="64" xfId="0" applyNumberFormat="1" applyFont="1" applyBorder="1" applyAlignment="1" applyProtection="1">
      <alignment horizontal="center" vertical="center"/>
      <protection/>
    </xf>
    <xf numFmtId="172" fontId="22" fillId="0" borderId="56" xfId="0" applyNumberFormat="1" applyFont="1" applyBorder="1" applyAlignment="1" applyProtection="1">
      <alignment horizontal="right" vertical="center"/>
      <protection/>
    </xf>
    <xf numFmtId="172" fontId="22" fillId="0" borderId="56" xfId="0" applyNumberFormat="1" applyFont="1" applyBorder="1" applyAlignment="1" applyProtection="1">
      <alignment horizontal="center" vertical="center"/>
      <protection/>
    </xf>
    <xf numFmtId="172" fontId="12" fillId="0" borderId="64" xfId="0" applyNumberFormat="1" applyFont="1" applyBorder="1" applyAlignment="1" applyProtection="1" quotePrefix="1">
      <alignment horizontal="center" vertical="center"/>
      <protection/>
    </xf>
    <xf numFmtId="172" fontId="22" fillId="0" borderId="66" xfId="0" applyNumberFormat="1" applyFont="1" applyBorder="1" applyAlignment="1" applyProtection="1">
      <alignment vertical="center"/>
      <protection/>
    </xf>
    <xf numFmtId="172" fontId="22" fillId="0" borderId="66" xfId="0" applyNumberFormat="1" applyFont="1" applyBorder="1" applyAlignment="1" applyProtection="1">
      <alignment horizontal="center" vertical="center"/>
      <protection/>
    </xf>
    <xf numFmtId="172" fontId="22" fillId="0" borderId="56" xfId="0" applyNumberFormat="1" applyFont="1" applyBorder="1" applyAlignment="1">
      <alignment horizontal="right" vertical="center"/>
    </xf>
    <xf numFmtId="172" fontId="22" fillId="0" borderId="56" xfId="0" applyNumberFormat="1" applyFont="1" applyBorder="1" applyAlignment="1">
      <alignment horizontal="center" vertical="center"/>
    </xf>
    <xf numFmtId="172" fontId="12" fillId="0" borderId="56" xfId="0" applyNumberFormat="1" applyFont="1" applyBorder="1" applyAlignment="1" applyProtection="1" quotePrefix="1">
      <alignment horizontal="right" vertical="center"/>
      <protection/>
    </xf>
    <xf numFmtId="0" fontId="22" fillId="0" borderId="0" xfId="0" applyFont="1" applyBorder="1" applyAlignment="1" applyProtection="1">
      <alignment horizontal="left"/>
      <protection/>
    </xf>
    <xf numFmtId="0" fontId="1" fillId="33" borderId="22" xfId="0" applyFont="1" applyFill="1" applyBorder="1" applyAlignment="1">
      <alignment horizontal="center" vertical="center"/>
    </xf>
    <xf numFmtId="172" fontId="22" fillId="0" borderId="0" xfId="0" applyNumberFormat="1" applyFont="1" applyBorder="1" applyAlignment="1">
      <alignment/>
    </xf>
    <xf numFmtId="172" fontId="22" fillId="0" borderId="0" xfId="0" applyNumberFormat="1" applyFont="1" applyBorder="1" applyAlignment="1" quotePrefix="1">
      <alignment horizontal="center"/>
    </xf>
    <xf numFmtId="172" fontId="22" fillId="0" borderId="0" xfId="0" applyNumberFormat="1" applyFont="1" applyBorder="1" applyAlignment="1">
      <alignment horizontal="center"/>
    </xf>
    <xf numFmtId="0" fontId="12" fillId="0" borderId="0" xfId="0" applyFont="1" applyAlignment="1" applyProtection="1">
      <alignment horizontal="left"/>
      <protection/>
    </xf>
    <xf numFmtId="0" fontId="12" fillId="0" borderId="0" xfId="0" applyFont="1" applyBorder="1" applyAlignment="1" quotePrefix="1">
      <alignment/>
    </xf>
    <xf numFmtId="0" fontId="8" fillId="0" borderId="0" xfId="0" applyFont="1" applyAlignment="1">
      <alignment/>
    </xf>
    <xf numFmtId="1" fontId="12" fillId="0" borderId="0" xfId="0" applyNumberFormat="1" applyFont="1" applyAlignment="1">
      <alignment/>
    </xf>
    <xf numFmtId="0" fontId="12" fillId="0" borderId="0" xfId="0" applyFont="1" applyAlignment="1">
      <alignment horizontal="right"/>
    </xf>
    <xf numFmtId="174" fontId="22" fillId="0" borderId="56" xfId="0" applyNumberFormat="1" applyFont="1" applyBorder="1" applyAlignment="1" applyProtection="1">
      <alignment horizontal="right"/>
      <protection locked="0"/>
    </xf>
    <xf numFmtId="174" fontId="12" fillId="0" borderId="56" xfId="0" applyNumberFormat="1" applyFont="1" applyBorder="1" applyAlignment="1" applyProtection="1">
      <alignment horizontal="right"/>
      <protection locked="0"/>
    </xf>
    <xf numFmtId="174" fontId="12" fillId="0" borderId="56" xfId="0" applyNumberFormat="1" applyFont="1" applyBorder="1" applyAlignment="1">
      <alignment horizontal="right"/>
    </xf>
    <xf numFmtId="174" fontId="12" fillId="0" borderId="56" xfId="0" applyNumberFormat="1" applyFont="1" applyBorder="1" applyAlignment="1" applyProtection="1">
      <alignment horizontal="right"/>
      <protection/>
    </xf>
    <xf numFmtId="174" fontId="22" fillId="0" borderId="56" xfId="0" applyNumberFormat="1" applyFont="1" applyBorder="1" applyAlignment="1" applyProtection="1">
      <alignment horizontal="right"/>
      <protection/>
    </xf>
    <xf numFmtId="174" fontId="22" fillId="0" borderId="56" xfId="0" applyNumberFormat="1" applyFont="1" applyBorder="1" applyAlignment="1">
      <alignment horizontal="right"/>
    </xf>
    <xf numFmtId="174" fontId="26" fillId="0" borderId="56" xfId="0" applyNumberFormat="1" applyFont="1" applyBorder="1" applyAlignment="1" applyProtection="1">
      <alignment horizontal="right"/>
      <protection locked="0"/>
    </xf>
    <xf numFmtId="174" fontId="26" fillId="0" borderId="56" xfId="0" applyNumberFormat="1" applyFont="1" applyBorder="1" applyAlignment="1" applyProtection="1">
      <alignment horizontal="right"/>
      <protection/>
    </xf>
    <xf numFmtId="1" fontId="12" fillId="0" borderId="0" xfId="0" applyNumberFormat="1" applyFont="1" applyBorder="1" applyAlignment="1">
      <alignment/>
    </xf>
    <xf numFmtId="174" fontId="12" fillId="0" borderId="0" xfId="0" applyNumberFormat="1" applyFont="1" applyBorder="1" applyAlignment="1">
      <alignment horizontal="right"/>
    </xf>
    <xf numFmtId="0" fontId="1" fillId="33" borderId="67" xfId="0" applyFont="1" applyFill="1" applyBorder="1" applyAlignment="1">
      <alignment horizontal="center" vertical="center"/>
    </xf>
    <xf numFmtId="0" fontId="1" fillId="33" borderId="29" xfId="0" applyFont="1" applyFill="1" applyBorder="1" applyAlignment="1">
      <alignment horizontal="center" vertical="center"/>
    </xf>
    <xf numFmtId="0" fontId="22" fillId="33" borderId="14" xfId="0" applyFont="1" applyFill="1" applyBorder="1" applyAlignment="1">
      <alignment horizontal="center"/>
    </xf>
    <xf numFmtId="0" fontId="12" fillId="0" borderId="0" xfId="0" applyFont="1" applyAlignment="1" applyProtection="1">
      <alignment horizontal="right"/>
      <protection/>
    </xf>
    <xf numFmtId="0" fontId="1" fillId="33" borderId="66" xfId="0" applyFont="1" applyFill="1" applyBorder="1" applyAlignment="1" applyProtection="1">
      <alignment horizontal="right"/>
      <protection/>
    </xf>
    <xf numFmtId="0" fontId="1" fillId="33" borderId="95" xfId="0" applyFont="1" applyFill="1" applyBorder="1" applyAlignment="1" applyProtection="1">
      <alignment horizontal="right"/>
      <protection/>
    </xf>
    <xf numFmtId="0" fontId="1" fillId="33" borderId="0" xfId="0" applyFont="1" applyFill="1" applyBorder="1" applyAlignment="1">
      <alignment horizontal="center" vertical="center"/>
    </xf>
    <xf numFmtId="0" fontId="2" fillId="0" borderId="0" xfId="0" applyFont="1" applyFill="1" applyBorder="1" applyAlignment="1">
      <alignment/>
    </xf>
    <xf numFmtId="0" fontId="2" fillId="0" borderId="29" xfId="0" applyFont="1" applyBorder="1" applyAlignment="1">
      <alignment/>
    </xf>
    <xf numFmtId="0" fontId="1" fillId="33" borderId="82" xfId="0" applyFont="1" applyFill="1" applyBorder="1" applyAlignment="1">
      <alignment horizontal="center" vertical="center"/>
    </xf>
    <xf numFmtId="0" fontId="11" fillId="0" borderId="28" xfId="0" applyFont="1" applyBorder="1" applyAlignment="1">
      <alignment horizontal="left"/>
    </xf>
    <xf numFmtId="2" fontId="15" fillId="0" borderId="28" xfId="0" applyNumberFormat="1" applyFont="1" applyFill="1" applyBorder="1" applyAlignment="1" applyProtection="1">
      <alignment/>
      <protection/>
    </xf>
    <xf numFmtId="2" fontId="15" fillId="0" borderId="0" xfId="0" applyNumberFormat="1" applyFont="1" applyFill="1" applyBorder="1" applyAlignment="1" applyProtection="1">
      <alignment/>
      <protection/>
    </xf>
    <xf numFmtId="2" fontId="15" fillId="0" borderId="22" xfId="0" applyNumberFormat="1" applyFont="1" applyFill="1" applyBorder="1" applyAlignment="1" applyProtection="1">
      <alignment/>
      <protection/>
    </xf>
    <xf numFmtId="0" fontId="1" fillId="0" borderId="31" xfId="0" applyFont="1" applyBorder="1" applyAlignment="1">
      <alignment horizontal="left"/>
    </xf>
    <xf numFmtId="2" fontId="15" fillId="0" borderId="31" xfId="0" applyNumberFormat="1" applyFont="1" applyBorder="1" applyAlignment="1">
      <alignment/>
    </xf>
    <xf numFmtId="2" fontId="15" fillId="0" borderId="25" xfId="0" applyNumberFormat="1" applyFont="1" applyBorder="1" applyAlignment="1">
      <alignment/>
    </xf>
    <xf numFmtId="2" fontId="15" fillId="0" borderId="27" xfId="0" applyNumberFormat="1" applyFont="1" applyBorder="1" applyAlignment="1">
      <alignment/>
    </xf>
    <xf numFmtId="0" fontId="15" fillId="0" borderId="0" xfId="0" applyFont="1" applyAlignment="1">
      <alignment/>
    </xf>
    <xf numFmtId="0" fontId="28" fillId="0" borderId="0" xfId="0" applyFont="1" applyAlignment="1">
      <alignment/>
    </xf>
    <xf numFmtId="172" fontId="2" fillId="0" borderId="96" xfId="0" applyNumberFormat="1" applyFont="1" applyBorder="1" applyAlignment="1">
      <alignment/>
    </xf>
    <xf numFmtId="172" fontId="2" fillId="0" borderId="67" xfId="0" applyNumberFormat="1" applyFont="1" applyBorder="1" applyAlignment="1">
      <alignment/>
    </xf>
    <xf numFmtId="172" fontId="2" fillId="0" borderId="77" xfId="0" applyNumberFormat="1" applyFont="1" applyBorder="1" applyAlignment="1">
      <alignment/>
    </xf>
    <xf numFmtId="172" fontId="2" fillId="0" borderId="97" xfId="0" applyNumberFormat="1" applyFont="1" applyBorder="1" applyAlignment="1">
      <alignment/>
    </xf>
    <xf numFmtId="172" fontId="2" fillId="0" borderId="89" xfId="0" applyNumberFormat="1" applyFont="1" applyBorder="1" applyAlignment="1">
      <alignment/>
    </xf>
    <xf numFmtId="172" fontId="2" fillId="0" borderId="87" xfId="0" applyNumberFormat="1" applyFont="1" applyBorder="1" applyAlignment="1">
      <alignment/>
    </xf>
    <xf numFmtId="172" fontId="2" fillId="0" borderId="53" xfId="0" applyNumberFormat="1" applyFont="1" applyBorder="1" applyAlignment="1">
      <alignment/>
    </xf>
    <xf numFmtId="172" fontId="2" fillId="0" borderId="85" xfId="0" applyNumberFormat="1" applyFont="1" applyBorder="1" applyAlignment="1">
      <alignment/>
    </xf>
    <xf numFmtId="172" fontId="12" fillId="0" borderId="96" xfId="0" applyNumberFormat="1" applyFont="1" applyBorder="1" applyAlignment="1">
      <alignment/>
    </xf>
    <xf numFmtId="172" fontId="2" fillId="0" borderId="96" xfId="0" applyNumberFormat="1" applyFont="1" applyFill="1" applyBorder="1" applyAlignment="1">
      <alignment/>
    </xf>
    <xf numFmtId="172" fontId="2" fillId="0" borderId="55" xfId="0" applyNumberFormat="1" applyFont="1" applyFill="1" applyBorder="1" applyAlignment="1">
      <alignment/>
    </xf>
    <xf numFmtId="172" fontId="2" fillId="0" borderId="61" xfId="0" applyNumberFormat="1" applyFont="1" applyFill="1" applyBorder="1" applyAlignment="1">
      <alignment/>
    </xf>
    <xf numFmtId="0" fontId="2" fillId="33" borderId="76" xfId="0" applyFont="1" applyFill="1" applyBorder="1" applyAlignment="1">
      <alignment/>
    </xf>
    <xf numFmtId="0" fontId="11" fillId="33" borderId="37" xfId="0" applyFont="1" applyFill="1" applyBorder="1" applyAlignment="1">
      <alignment horizontal="center"/>
    </xf>
    <xf numFmtId="0" fontId="2" fillId="33" borderId="81" xfId="0" applyFont="1" applyFill="1" applyBorder="1" applyAlignment="1">
      <alignment/>
    </xf>
    <xf numFmtId="172" fontId="15" fillId="0" borderId="95" xfId="0" applyNumberFormat="1" applyFont="1" applyBorder="1" applyAlignment="1">
      <alignment horizontal="center"/>
    </xf>
    <xf numFmtId="172" fontId="15" fillId="0" borderId="95" xfId="0" applyNumberFormat="1" applyFont="1" applyBorder="1" applyAlignment="1" quotePrefix="1">
      <alignment horizontal="center"/>
    </xf>
    <xf numFmtId="172" fontId="15" fillId="0" borderId="24" xfId="0" applyNumberFormat="1" applyFont="1" applyBorder="1" applyAlignment="1">
      <alignment horizontal="center"/>
    </xf>
    <xf numFmtId="172" fontId="15" fillId="0" borderId="98" xfId="0" applyNumberFormat="1" applyFont="1" applyBorder="1" applyAlignment="1" quotePrefix="1">
      <alignment horizontal="center"/>
    </xf>
    <xf numFmtId="172" fontId="15" fillId="0" borderId="35" xfId="0" applyNumberFormat="1" applyFont="1" applyBorder="1" applyAlignment="1" quotePrefix="1">
      <alignment horizontal="center"/>
    </xf>
    <xf numFmtId="0" fontId="22" fillId="33" borderId="24" xfId="0" applyFont="1" applyFill="1" applyBorder="1" applyAlignment="1">
      <alignment horizontal="center" vertical="center"/>
    </xf>
    <xf numFmtId="0" fontId="22" fillId="33" borderId="37" xfId="0" applyFont="1" applyFill="1" applyBorder="1" applyAlignment="1">
      <alignment horizontal="center" vertical="center" wrapText="1"/>
    </xf>
    <xf numFmtId="0" fontId="22" fillId="33" borderId="57" xfId="0" applyFont="1" applyFill="1" applyBorder="1" applyAlignment="1">
      <alignment horizontal="center" vertical="center"/>
    </xf>
    <xf numFmtId="0" fontId="22" fillId="33" borderId="81" xfId="0" applyFont="1" applyFill="1" applyBorder="1" applyAlignment="1">
      <alignment horizontal="center" vertical="center" wrapText="1"/>
    </xf>
    <xf numFmtId="0" fontId="22" fillId="33" borderId="99" xfId="0" applyFont="1" applyFill="1" applyBorder="1" applyAlignment="1">
      <alignment horizontal="center" vertical="center"/>
    </xf>
    <xf numFmtId="172" fontId="12" fillId="0" borderId="95" xfId="0" applyNumberFormat="1" applyFont="1" applyBorder="1" applyAlignment="1">
      <alignment horizontal="center" vertical="center"/>
    </xf>
    <xf numFmtId="2" fontId="12" fillId="0" borderId="98" xfId="0" applyNumberFormat="1" applyFont="1" applyBorder="1" applyAlignment="1" quotePrefix="1">
      <alignment horizontal="center" vertical="center"/>
    </xf>
    <xf numFmtId="2" fontId="12" fillId="0" borderId="98" xfId="0" applyNumberFormat="1" applyFont="1" applyBorder="1" applyAlignment="1" quotePrefix="1">
      <alignment horizontal="center"/>
    </xf>
    <xf numFmtId="2" fontId="12" fillId="0" borderId="98" xfId="0" applyNumberFormat="1" applyFont="1" applyBorder="1" applyAlignment="1">
      <alignment/>
    </xf>
    <xf numFmtId="2" fontId="12" fillId="0" borderId="98" xfId="0" applyNumberFormat="1" applyFont="1" applyBorder="1" applyAlignment="1">
      <alignment horizontal="center"/>
    </xf>
    <xf numFmtId="172" fontId="12" fillId="0" borderId="98" xfId="0" applyNumberFormat="1" applyFont="1" applyBorder="1" applyAlignment="1" quotePrefix="1">
      <alignment horizontal="center" vertical="center"/>
    </xf>
    <xf numFmtId="172" fontId="12" fillId="0" borderId="35" xfId="0" applyNumberFormat="1" applyFont="1" applyBorder="1" applyAlignment="1" quotePrefix="1">
      <alignment horizontal="center"/>
    </xf>
    <xf numFmtId="0" fontId="22" fillId="33" borderId="67" xfId="0" applyFont="1" applyFill="1" applyBorder="1" applyAlignment="1">
      <alignment horizontal="center" vertical="center"/>
    </xf>
    <xf numFmtId="0" fontId="22" fillId="33" borderId="28" xfId="0" applyFont="1" applyFill="1" applyBorder="1" applyAlignment="1">
      <alignment horizontal="center" vertical="center"/>
    </xf>
    <xf numFmtId="0" fontId="22" fillId="33" borderId="28" xfId="0" applyFont="1" applyFill="1" applyBorder="1" applyAlignment="1">
      <alignment horizontal="center" vertical="center" wrapText="1"/>
    </xf>
    <xf numFmtId="0" fontId="22" fillId="33" borderId="29" xfId="0" applyFont="1" applyFill="1" applyBorder="1" applyAlignment="1">
      <alignment horizontal="center" vertical="center" wrapText="1"/>
    </xf>
    <xf numFmtId="0" fontId="1" fillId="0" borderId="30" xfId="0" applyFont="1" applyBorder="1" applyAlignment="1">
      <alignment vertical="center" wrapText="1"/>
    </xf>
    <xf numFmtId="0" fontId="2" fillId="0" borderId="30" xfId="0" applyFont="1" applyBorder="1" applyAlignment="1">
      <alignment horizontal="left" vertical="center" wrapText="1"/>
    </xf>
    <xf numFmtId="0" fontId="20" fillId="0" borderId="30" xfId="0" applyFont="1" applyBorder="1" applyAlignment="1">
      <alignment horizontal="left" vertical="center"/>
    </xf>
    <xf numFmtId="0" fontId="2" fillId="0" borderId="30" xfId="0" applyFont="1" applyBorder="1" applyAlignment="1">
      <alignment vertical="center"/>
    </xf>
    <xf numFmtId="0" fontId="2" fillId="0" borderId="34" xfId="0" applyFont="1" applyFill="1" applyBorder="1" applyAlignment="1">
      <alignment vertical="center"/>
    </xf>
    <xf numFmtId="2" fontId="12" fillId="0" borderId="15" xfId="0" applyNumberFormat="1" applyFont="1" applyBorder="1" applyAlignment="1">
      <alignment/>
    </xf>
    <xf numFmtId="2" fontId="12" fillId="0" borderId="36" xfId="0" applyNumberFormat="1" applyFont="1" applyFill="1" applyBorder="1" applyAlignment="1">
      <alignment horizontal="center"/>
    </xf>
    <xf numFmtId="0" fontId="12" fillId="33" borderId="100" xfId="0" applyFont="1" applyFill="1" applyBorder="1" applyAlignment="1">
      <alignment/>
    </xf>
    <xf numFmtId="0" fontId="12" fillId="33" borderId="57" xfId="0" applyFont="1" applyFill="1" applyBorder="1" applyAlignment="1">
      <alignment/>
    </xf>
    <xf numFmtId="0" fontId="22" fillId="33" borderId="101" xfId="0" applyFont="1" applyFill="1" applyBorder="1" applyAlignment="1">
      <alignment horizontal="center"/>
    </xf>
    <xf numFmtId="0" fontId="22" fillId="33" borderId="99" xfId="0" applyFont="1" applyFill="1" applyBorder="1" applyAlignment="1">
      <alignment horizontal="center"/>
    </xf>
    <xf numFmtId="0" fontId="15" fillId="0" borderId="0" xfId="0" applyFont="1" applyBorder="1" applyAlignment="1">
      <alignment horizontal="center" vertical="center"/>
    </xf>
    <xf numFmtId="0" fontId="8" fillId="33" borderId="89" xfId="0" applyFont="1" applyFill="1" applyBorder="1" applyAlignment="1">
      <alignment horizontal="center" vertical="center"/>
    </xf>
    <xf numFmtId="0" fontId="15" fillId="33" borderId="23" xfId="0" applyFont="1" applyFill="1" applyBorder="1" applyAlignment="1">
      <alignment horizontal="center" vertical="center" wrapText="1"/>
    </xf>
    <xf numFmtId="0" fontId="11" fillId="33" borderId="95" xfId="0" applyFont="1" applyFill="1" applyBorder="1" applyAlignment="1">
      <alignment horizontal="center" vertical="center" wrapText="1"/>
    </xf>
    <xf numFmtId="172" fontId="2" fillId="0" borderId="95" xfId="0" applyNumberFormat="1" applyFont="1" applyBorder="1" applyAlignment="1">
      <alignment vertical="center"/>
    </xf>
    <xf numFmtId="172" fontId="1" fillId="0" borderId="95" xfId="0" applyNumberFormat="1" applyFont="1" applyBorder="1" applyAlignment="1">
      <alignment vertical="center"/>
    </xf>
    <xf numFmtId="0" fontId="1" fillId="0" borderId="34" xfId="0" applyFont="1" applyBorder="1" applyAlignment="1">
      <alignment horizontal="center" vertical="center"/>
    </xf>
    <xf numFmtId="2" fontId="12" fillId="0" borderId="98" xfId="0" applyNumberFormat="1" applyFont="1" applyBorder="1" applyAlignment="1">
      <alignment horizontal="center" vertical="center"/>
    </xf>
    <xf numFmtId="2" fontId="12" fillId="0" borderId="98" xfId="0" applyNumberFormat="1" applyFont="1" applyBorder="1" applyAlignment="1">
      <alignment vertical="center"/>
    </xf>
    <xf numFmtId="172" fontId="2" fillId="0" borderId="35" xfId="0" applyNumberFormat="1" applyFont="1" applyBorder="1" applyAlignment="1">
      <alignment vertical="center"/>
    </xf>
    <xf numFmtId="0" fontId="8" fillId="33" borderId="67" xfId="0" applyFont="1" applyFill="1" applyBorder="1" applyAlignment="1">
      <alignment horizontal="center" vertical="center"/>
    </xf>
    <xf numFmtId="0" fontId="1" fillId="0" borderId="30" xfId="0" applyFont="1" applyBorder="1" applyAlignment="1">
      <alignment horizontal="center" vertical="center"/>
    </xf>
    <xf numFmtId="0" fontId="8" fillId="33" borderId="97" xfId="0" applyFont="1" applyFill="1" applyBorder="1" applyAlignment="1">
      <alignment horizontal="center" vertical="center"/>
    </xf>
    <xf numFmtId="0" fontId="15" fillId="33" borderId="10" xfId="0" applyFont="1" applyFill="1" applyBorder="1" applyAlignment="1">
      <alignment horizontal="center" vertical="center"/>
    </xf>
    <xf numFmtId="172" fontId="2" fillId="0" borderId="15" xfId="0" applyNumberFormat="1" applyFont="1" applyBorder="1" applyAlignment="1">
      <alignment vertical="center"/>
    </xf>
    <xf numFmtId="0" fontId="11" fillId="33" borderId="82" xfId="0" applyFont="1" applyFill="1" applyBorder="1" applyAlignment="1">
      <alignment horizontal="center" vertical="center" wrapText="1"/>
    </xf>
    <xf numFmtId="0" fontId="11" fillId="33" borderId="82" xfId="0" applyFont="1" applyFill="1" applyBorder="1" applyAlignment="1">
      <alignment horizontal="center" vertical="center"/>
    </xf>
    <xf numFmtId="0" fontId="11" fillId="33" borderId="23" xfId="0" applyFont="1" applyFill="1" applyBorder="1" applyAlignment="1">
      <alignment horizontal="center" vertical="center"/>
    </xf>
    <xf numFmtId="172" fontId="12" fillId="0" borderId="82" xfId="0" applyNumberFormat="1" applyFont="1" applyBorder="1" applyAlignment="1">
      <alignment horizontal="center" vertical="center"/>
    </xf>
    <xf numFmtId="0" fontId="2" fillId="0" borderId="95" xfId="0" applyFont="1" applyBorder="1" applyAlignment="1">
      <alignment vertical="center"/>
    </xf>
    <xf numFmtId="2" fontId="22" fillId="0" borderId="82" xfId="0" applyNumberFormat="1" applyFont="1" applyBorder="1" applyAlignment="1">
      <alignment horizontal="center"/>
    </xf>
    <xf numFmtId="0" fontId="1" fillId="0" borderId="95" xfId="0" applyFont="1" applyBorder="1" applyAlignment="1">
      <alignment vertical="center"/>
    </xf>
    <xf numFmtId="2" fontId="12" fillId="0" borderId="35" xfId="0" applyNumberFormat="1" applyFont="1" applyBorder="1" applyAlignment="1">
      <alignment vertical="center"/>
    </xf>
    <xf numFmtId="0" fontId="22" fillId="33" borderId="95" xfId="0" applyFont="1" applyFill="1" applyBorder="1" applyAlignment="1">
      <alignment horizontal="center" vertical="center" wrapText="1"/>
    </xf>
    <xf numFmtId="0" fontId="22" fillId="0" borderId="30" xfId="0" applyFont="1" applyBorder="1" applyAlignment="1">
      <alignment horizontal="left" vertical="center"/>
    </xf>
    <xf numFmtId="0" fontId="22" fillId="33" borderId="15" xfId="0" applyFont="1" applyFill="1" applyBorder="1" applyAlignment="1">
      <alignment horizontal="center" vertical="center" wrapText="1"/>
    </xf>
    <xf numFmtId="2" fontId="30" fillId="0" borderId="82" xfId="0" applyNumberFormat="1" applyFont="1" applyBorder="1" applyAlignment="1">
      <alignment horizontal="center" vertical="center"/>
    </xf>
    <xf numFmtId="2" fontId="30" fillId="0" borderId="37" xfId="0" applyNumberFormat="1" applyFont="1" applyBorder="1" applyAlignment="1">
      <alignment horizontal="center" vertical="center"/>
    </xf>
    <xf numFmtId="2" fontId="31" fillId="0" borderId="37" xfId="0" applyNumberFormat="1" applyFont="1" applyBorder="1" applyAlignment="1">
      <alignment horizontal="center" vertical="center"/>
    </xf>
    <xf numFmtId="172" fontId="9" fillId="0" borderId="53" xfId="0" applyNumberFormat="1" applyFont="1" applyBorder="1" applyAlignment="1">
      <alignment horizontal="right" vertical="center"/>
    </xf>
    <xf numFmtId="172" fontId="9" fillId="0" borderId="12" xfId="0" applyNumberFormat="1" applyFont="1" applyBorder="1" applyAlignment="1">
      <alignment horizontal="right" vertical="center"/>
    </xf>
    <xf numFmtId="172" fontId="1" fillId="0" borderId="65" xfId="0" applyNumberFormat="1" applyFont="1" applyBorder="1" applyAlignment="1">
      <alignment horizontal="right" vertical="center"/>
    </xf>
    <xf numFmtId="172" fontId="1" fillId="0" borderId="15" xfId="0" applyNumberFormat="1" applyFont="1" applyBorder="1" applyAlignment="1">
      <alignment horizontal="right" vertical="center"/>
    </xf>
    <xf numFmtId="172" fontId="2" fillId="0" borderId="53" xfId="0" applyNumberFormat="1" applyFont="1" applyBorder="1" applyAlignment="1">
      <alignment horizontal="right" vertical="center"/>
    </xf>
    <xf numFmtId="172" fontId="2" fillId="0" borderId="12" xfId="0" applyNumberFormat="1" applyFont="1" applyBorder="1" applyAlignment="1">
      <alignment horizontal="right" vertical="center"/>
    </xf>
    <xf numFmtId="172" fontId="1" fillId="0" borderId="65" xfId="0" applyNumberFormat="1" applyFont="1" applyBorder="1" applyAlignment="1">
      <alignment vertical="center"/>
    </xf>
    <xf numFmtId="172" fontId="2" fillId="0" borderId="53" xfId="0" applyNumberFormat="1" applyFont="1" applyBorder="1" applyAlignment="1">
      <alignment vertical="center"/>
    </xf>
    <xf numFmtId="172" fontId="2" fillId="0" borderId="85" xfId="0" applyNumberFormat="1" applyFont="1" applyBorder="1" applyAlignment="1">
      <alignment vertical="center"/>
    </xf>
    <xf numFmtId="172" fontId="2" fillId="0" borderId="26" xfId="0" applyNumberFormat="1" applyFont="1" applyBorder="1" applyAlignment="1">
      <alignment vertical="center"/>
    </xf>
    <xf numFmtId="0" fontId="9" fillId="0" borderId="30" xfId="0" applyFont="1" applyBorder="1" applyAlignment="1">
      <alignment horizontal="left" vertical="center"/>
    </xf>
    <xf numFmtId="0" fontId="1" fillId="0" borderId="30" xfId="0" applyFont="1" applyBorder="1" applyAlignment="1">
      <alignment horizontal="left" vertical="center"/>
    </xf>
    <xf numFmtId="0" fontId="2" fillId="0" borderId="31" xfId="0" applyFont="1" applyBorder="1" applyAlignment="1">
      <alignment horizontal="left" vertical="center"/>
    </xf>
    <xf numFmtId="2" fontId="9" fillId="0" borderId="56" xfId="0" applyNumberFormat="1" applyFont="1" applyBorder="1" applyAlignment="1">
      <alignment horizontal="right" vertical="center"/>
    </xf>
    <xf numFmtId="2" fontId="1" fillId="0" borderId="66" xfId="0" applyNumberFormat="1" applyFont="1" applyBorder="1" applyAlignment="1">
      <alignment horizontal="right" vertical="center"/>
    </xf>
    <xf numFmtId="2" fontId="2" fillId="0" borderId="56" xfId="0" applyNumberFormat="1" applyFont="1" applyBorder="1" applyAlignment="1">
      <alignment horizontal="right" vertical="center"/>
    </xf>
    <xf numFmtId="2" fontId="1" fillId="0" borderId="66" xfId="0" applyNumberFormat="1" applyFont="1" applyBorder="1" applyAlignment="1">
      <alignment vertical="center"/>
    </xf>
    <xf numFmtId="2" fontId="2" fillId="0" borderId="56" xfId="0" applyNumberFormat="1" applyFont="1" applyBorder="1" applyAlignment="1">
      <alignment vertical="center"/>
    </xf>
    <xf numFmtId="2" fontId="2" fillId="0" borderId="84" xfId="0" applyNumberFormat="1" applyFont="1" applyBorder="1" applyAlignment="1">
      <alignment vertical="center"/>
    </xf>
    <xf numFmtId="173" fontId="1" fillId="33" borderId="82" xfId="57" applyNumberFormat="1" applyFont="1" applyFill="1" applyBorder="1" applyAlignment="1" applyProtection="1">
      <alignment horizontal="center" vertical="center"/>
      <protection/>
    </xf>
    <xf numFmtId="172" fontId="2" fillId="0" borderId="37" xfId="57" applyNumberFormat="1" applyFont="1" applyBorder="1" applyAlignment="1">
      <alignment horizontal="center"/>
      <protection/>
    </xf>
    <xf numFmtId="173" fontId="1" fillId="33" borderId="29" xfId="57" applyNumberFormat="1" applyFont="1" applyFill="1" applyBorder="1" applyAlignment="1" applyProtection="1">
      <alignment horizontal="center" vertical="center"/>
      <protection/>
    </xf>
    <xf numFmtId="173" fontId="1" fillId="33" borderId="95" xfId="57" applyNumberFormat="1" applyFont="1" applyFill="1" applyBorder="1" applyAlignment="1" applyProtection="1">
      <alignment horizontal="center" vertical="center"/>
      <protection/>
    </xf>
    <xf numFmtId="172" fontId="2" fillId="0" borderId="101" xfId="57" applyNumberFormat="1" applyFont="1" applyBorder="1" applyAlignment="1">
      <alignment horizontal="center" vertical="center"/>
      <protection/>
    </xf>
    <xf numFmtId="172" fontId="1" fillId="0" borderId="33" xfId="57" applyNumberFormat="1" applyFont="1" applyBorder="1" applyAlignment="1">
      <alignment horizontal="center" vertical="center"/>
      <protection/>
    </xf>
    <xf numFmtId="0" fontId="1" fillId="33" borderId="97" xfId="0" applyFont="1" applyFill="1" applyBorder="1" applyAlignment="1">
      <alignment horizontal="center"/>
    </xf>
    <xf numFmtId="0" fontId="1" fillId="33" borderId="10" xfId="0" applyFont="1" applyFill="1" applyBorder="1" applyAlignment="1">
      <alignment horizontal="center"/>
    </xf>
    <xf numFmtId="172" fontId="1" fillId="0" borderId="0" xfId="0" applyNumberFormat="1" applyFont="1" applyBorder="1" applyAlignment="1">
      <alignment horizontal="center"/>
    </xf>
    <xf numFmtId="172" fontId="1" fillId="0" borderId="102" xfId="0" applyNumberFormat="1" applyFont="1" applyBorder="1" applyAlignment="1">
      <alignment horizontal="center"/>
    </xf>
    <xf numFmtId="172" fontId="2" fillId="0" borderId="0" xfId="0" applyNumberFormat="1" applyFont="1" applyBorder="1" applyAlignment="1">
      <alignment horizontal="center"/>
    </xf>
    <xf numFmtId="172" fontId="2" fillId="0" borderId="103" xfId="0" applyNumberFormat="1" applyFont="1" applyBorder="1" applyAlignment="1">
      <alignment horizontal="center"/>
    </xf>
    <xf numFmtId="172" fontId="1" fillId="0" borderId="104" xfId="0" applyNumberFormat="1" applyFont="1" applyBorder="1" applyAlignment="1">
      <alignment horizontal="center"/>
    </xf>
    <xf numFmtId="172" fontId="2" fillId="0" borderId="25" xfId="0" applyNumberFormat="1" applyFont="1" applyBorder="1" applyAlignment="1">
      <alignment horizontal="center"/>
    </xf>
    <xf numFmtId="0" fontId="1" fillId="0" borderId="105" xfId="0" applyFont="1" applyBorder="1" applyAlignment="1">
      <alignment horizontal="center"/>
    </xf>
    <xf numFmtId="172" fontId="1" fillId="0" borderId="106" xfId="0" applyNumberFormat="1" applyFont="1" applyBorder="1" applyAlignment="1">
      <alignment horizontal="center"/>
    </xf>
    <xf numFmtId="172" fontId="1" fillId="0" borderId="107" xfId="0" applyNumberFormat="1" applyFont="1" applyBorder="1" applyAlignment="1">
      <alignment horizontal="center"/>
    </xf>
    <xf numFmtId="172" fontId="2" fillId="0" borderId="106" xfId="0" applyNumberFormat="1" applyFont="1" applyBorder="1" applyAlignment="1">
      <alignment horizontal="center"/>
    </xf>
    <xf numFmtId="172" fontId="2" fillId="0" borderId="108" xfId="0" applyNumberFormat="1" applyFont="1" applyBorder="1" applyAlignment="1">
      <alignment horizontal="center"/>
    </xf>
    <xf numFmtId="172" fontId="1" fillId="0" borderId="109" xfId="0" applyNumberFormat="1" applyFont="1" applyBorder="1" applyAlignment="1">
      <alignment horizontal="center"/>
    </xf>
    <xf numFmtId="172" fontId="2" fillId="0" borderId="110" xfId="0" applyNumberFormat="1" applyFont="1" applyBorder="1" applyAlignment="1">
      <alignment horizontal="center"/>
    </xf>
    <xf numFmtId="0" fontId="22" fillId="33" borderId="95" xfId="0" applyFont="1" applyFill="1" applyBorder="1" applyAlignment="1">
      <alignment horizontal="center"/>
    </xf>
    <xf numFmtId="172" fontId="22" fillId="0" borderId="57" xfId="0" applyNumberFormat="1" applyFont="1" applyBorder="1" applyAlignment="1" applyProtection="1">
      <alignment horizontal="center" vertical="center"/>
      <protection/>
    </xf>
    <xf numFmtId="172" fontId="12" fillId="0" borderId="101" xfId="0" applyNumberFormat="1" applyFont="1" applyBorder="1" applyAlignment="1" applyProtection="1">
      <alignment horizontal="center" vertical="center"/>
      <protection/>
    </xf>
    <xf numFmtId="172" fontId="26" fillId="0" borderId="101" xfId="0" applyNumberFormat="1" applyFont="1" applyBorder="1" applyAlignment="1" applyProtection="1">
      <alignment horizontal="center" vertical="center"/>
      <protection/>
    </xf>
    <xf numFmtId="172" fontId="12" fillId="0" borderId="101" xfId="0" applyNumberFormat="1" applyFont="1" applyBorder="1" applyAlignment="1" applyProtection="1" quotePrefix="1">
      <alignment horizontal="center" vertical="center"/>
      <protection/>
    </xf>
    <xf numFmtId="172" fontId="12" fillId="0" borderId="99" xfId="0" applyNumberFormat="1" applyFont="1" applyBorder="1" applyAlignment="1" applyProtection="1">
      <alignment horizontal="center" vertical="center"/>
      <protection/>
    </xf>
    <xf numFmtId="172" fontId="22" fillId="0" borderId="101" xfId="0" applyNumberFormat="1" applyFont="1" applyBorder="1" applyAlignment="1" applyProtection="1">
      <alignment horizontal="center" vertical="center"/>
      <protection/>
    </xf>
    <xf numFmtId="172" fontId="22" fillId="0" borderId="95" xfId="0" applyNumberFormat="1" applyFont="1" applyBorder="1" applyAlignment="1" applyProtection="1">
      <alignment horizontal="center" vertical="center"/>
      <protection/>
    </xf>
    <xf numFmtId="172" fontId="22" fillId="0" borderId="101" xfId="0" applyNumberFormat="1" applyFont="1" applyBorder="1" applyAlignment="1">
      <alignment horizontal="center" vertical="center"/>
    </xf>
    <xf numFmtId="172" fontId="12" fillId="0" borderId="84" xfId="0" applyNumberFormat="1" applyFont="1" applyBorder="1" applyAlignment="1" applyProtection="1">
      <alignment horizontal="right" vertical="center"/>
      <protection/>
    </xf>
    <xf numFmtId="172" fontId="12" fillId="0" borderId="84" xfId="0" applyNumberFormat="1" applyFont="1" applyBorder="1" applyAlignment="1" applyProtection="1">
      <alignment horizontal="center" vertical="center"/>
      <protection/>
    </xf>
    <xf numFmtId="172" fontId="12" fillId="0" borderId="111" xfId="0" applyNumberFormat="1" applyFont="1" applyBorder="1" applyAlignment="1" applyProtection="1">
      <alignment horizontal="center" vertical="center"/>
      <protection/>
    </xf>
    <xf numFmtId="0" fontId="22" fillId="33" borderId="67" xfId="0" applyFont="1" applyFill="1" applyBorder="1" applyAlignment="1">
      <alignment/>
    </xf>
    <xf numFmtId="0" fontId="22" fillId="33" borderId="29" xfId="0" applyFont="1" applyFill="1" applyBorder="1" applyAlignment="1" applyProtection="1">
      <alignment horizontal="center"/>
      <protection/>
    </xf>
    <xf numFmtId="0" fontId="22" fillId="0" borderId="28" xfId="0" applyFont="1" applyBorder="1" applyAlignment="1" applyProtection="1">
      <alignment horizontal="left" vertical="center"/>
      <protection/>
    </xf>
    <xf numFmtId="0" fontId="12" fillId="0" borderId="28" xfId="0" applyFont="1" applyBorder="1" applyAlignment="1" applyProtection="1">
      <alignment horizontal="left" vertical="center"/>
      <protection/>
    </xf>
    <xf numFmtId="0" fontId="26" fillId="0" borderId="28" xfId="0" applyFont="1" applyBorder="1" applyAlignment="1" applyProtection="1">
      <alignment horizontal="left" vertical="center"/>
      <protection/>
    </xf>
    <xf numFmtId="0" fontId="12" fillId="0" borderId="29" xfId="0" applyFont="1" applyBorder="1" applyAlignment="1" applyProtection="1">
      <alignment horizontal="left" vertical="center"/>
      <protection/>
    </xf>
    <xf numFmtId="0" fontId="22" fillId="0" borderId="30" xfId="0" applyFont="1" applyBorder="1" applyAlignment="1" applyProtection="1">
      <alignment vertical="center"/>
      <protection/>
    </xf>
    <xf numFmtId="0" fontId="12" fillId="0" borderId="31" xfId="0" applyFont="1" applyBorder="1" applyAlignment="1" applyProtection="1">
      <alignment horizontal="left" vertical="center"/>
      <protection/>
    </xf>
    <xf numFmtId="0" fontId="22" fillId="33" borderId="82" xfId="0" applyFont="1" applyFill="1" applyBorder="1" applyAlignment="1">
      <alignment horizontal="center"/>
    </xf>
    <xf numFmtId="172" fontId="22" fillId="0" borderId="100" xfId="0" applyNumberFormat="1" applyFont="1" applyBorder="1" applyAlignment="1" applyProtection="1">
      <alignment horizontal="right" vertical="center"/>
      <protection/>
    </xf>
    <xf numFmtId="172" fontId="22" fillId="0" borderId="57" xfId="0" applyNumberFormat="1" applyFont="1" applyBorder="1" applyAlignment="1" applyProtection="1">
      <alignment horizontal="right" vertical="center"/>
      <protection/>
    </xf>
    <xf numFmtId="172" fontId="12" fillId="0" borderId="37" xfId="0" applyNumberFormat="1" applyFont="1" applyBorder="1" applyAlignment="1" applyProtection="1">
      <alignment horizontal="right" vertical="center"/>
      <protection/>
    </xf>
    <xf numFmtId="172" fontId="12" fillId="0" borderId="101" xfId="0" applyNumberFormat="1" applyFont="1" applyBorder="1" applyAlignment="1" applyProtection="1">
      <alignment horizontal="right" vertical="center"/>
      <protection/>
    </xf>
    <xf numFmtId="172" fontId="26" fillId="0" borderId="37" xfId="0" applyNumberFormat="1" applyFont="1" applyBorder="1" applyAlignment="1" applyProtection="1">
      <alignment horizontal="right" vertical="center"/>
      <protection/>
    </xf>
    <xf numFmtId="172" fontId="26" fillId="0" borderId="101" xfId="0" applyNumberFormat="1" applyFont="1" applyBorder="1" applyAlignment="1" applyProtection="1">
      <alignment horizontal="right" vertical="center"/>
      <protection/>
    </xf>
    <xf numFmtId="172" fontId="12" fillId="0" borderId="81" xfId="0" applyNumberFormat="1" applyFont="1" applyBorder="1" applyAlignment="1" applyProtection="1">
      <alignment horizontal="right" vertical="center"/>
      <protection/>
    </xf>
    <xf numFmtId="172" fontId="12" fillId="0" borderId="99" xfId="0" applyNumberFormat="1" applyFont="1" applyBorder="1" applyAlignment="1" applyProtection="1">
      <alignment horizontal="right" vertical="center"/>
      <protection/>
    </xf>
    <xf numFmtId="172" fontId="22" fillId="0" borderId="37" xfId="0" applyNumberFormat="1" applyFont="1" applyBorder="1" applyAlignment="1" applyProtection="1">
      <alignment horizontal="right" vertical="center"/>
      <protection/>
    </xf>
    <xf numFmtId="172" fontId="22" fillId="0" borderId="101" xfId="0" applyNumberFormat="1" applyFont="1" applyBorder="1" applyAlignment="1" applyProtection="1">
      <alignment horizontal="right" vertical="center"/>
      <protection/>
    </xf>
    <xf numFmtId="172" fontId="12" fillId="0" borderId="81" xfId="0" applyNumberFormat="1" applyFont="1" applyBorder="1" applyAlignment="1" applyProtection="1" quotePrefix="1">
      <alignment horizontal="right" vertical="center"/>
      <protection/>
    </xf>
    <xf numFmtId="172" fontId="22" fillId="0" borderId="82" xfId="0" applyNumberFormat="1" applyFont="1" applyBorder="1" applyAlignment="1" applyProtection="1">
      <alignment vertical="center"/>
      <protection/>
    </xf>
    <xf numFmtId="172" fontId="22" fillId="0" borderId="95" xfId="0" applyNumberFormat="1" applyFont="1" applyBorder="1" applyAlignment="1" applyProtection="1">
      <alignment vertical="center"/>
      <protection/>
    </xf>
    <xf numFmtId="172" fontId="22" fillId="0" borderId="37" xfId="0" applyNumberFormat="1" applyFont="1" applyBorder="1" applyAlignment="1">
      <alignment horizontal="right" vertical="center"/>
    </xf>
    <xf numFmtId="172" fontId="22" fillId="0" borderId="101" xfId="0" applyNumberFormat="1" applyFont="1" applyBorder="1" applyAlignment="1">
      <alignment horizontal="right" vertical="center"/>
    </xf>
    <xf numFmtId="172" fontId="12" fillId="0" borderId="101" xfId="0" applyNumberFormat="1" applyFont="1" applyBorder="1" applyAlignment="1" applyProtection="1" quotePrefix="1">
      <alignment horizontal="right" vertical="center"/>
      <protection/>
    </xf>
    <xf numFmtId="172" fontId="12" fillId="0" borderId="83" xfId="0" applyNumberFormat="1" applyFont="1" applyBorder="1" applyAlignment="1" applyProtection="1">
      <alignment horizontal="right" vertical="center"/>
      <protection/>
    </xf>
    <xf numFmtId="172" fontId="12" fillId="0" borderId="111" xfId="0" applyNumberFormat="1" applyFont="1" applyBorder="1" applyAlignment="1" applyProtection="1">
      <alignment horizontal="right" vertical="center"/>
      <protection/>
    </xf>
    <xf numFmtId="1" fontId="22" fillId="0" borderId="37" xfId="0" applyNumberFormat="1" applyFont="1" applyBorder="1" applyAlignment="1" applyProtection="1">
      <alignment horizontal="center"/>
      <protection locked="0"/>
    </xf>
    <xf numFmtId="174" fontId="22" fillId="0" borderId="101" xfId="0" applyNumberFormat="1" applyFont="1" applyBorder="1" applyAlignment="1" applyProtection="1">
      <alignment horizontal="right"/>
      <protection locked="0"/>
    </xf>
    <xf numFmtId="1" fontId="12" fillId="0" borderId="37" xfId="0" applyNumberFormat="1" applyFont="1" applyBorder="1" applyAlignment="1" applyProtection="1">
      <alignment horizontal="center"/>
      <protection locked="0"/>
    </xf>
    <xf numFmtId="174" fontId="12" fillId="0" borderId="101" xfId="0" applyNumberFormat="1" applyFont="1" applyBorder="1" applyAlignment="1" applyProtection="1">
      <alignment horizontal="right"/>
      <protection locked="0"/>
    </xf>
    <xf numFmtId="1" fontId="26" fillId="0" borderId="37" xfId="0" applyNumberFormat="1" applyFont="1" applyBorder="1" applyAlignment="1" applyProtection="1">
      <alignment horizontal="center"/>
      <protection locked="0"/>
    </xf>
    <xf numFmtId="174" fontId="12" fillId="0" borderId="101" xfId="0" applyNumberFormat="1" applyFont="1" applyBorder="1" applyAlignment="1">
      <alignment horizontal="right"/>
    </xf>
    <xf numFmtId="174" fontId="12" fillId="0" borderId="101" xfId="0" applyNumberFormat="1" applyFont="1" applyBorder="1" applyAlignment="1" applyProtection="1">
      <alignment horizontal="right"/>
      <protection/>
    </xf>
    <xf numFmtId="174" fontId="22" fillId="0" borderId="101" xfId="0" applyNumberFormat="1" applyFont="1" applyBorder="1" applyAlignment="1" applyProtection="1">
      <alignment horizontal="right"/>
      <protection/>
    </xf>
    <xf numFmtId="174" fontId="22" fillId="0" borderId="101" xfId="0" applyNumberFormat="1" applyFont="1" applyBorder="1" applyAlignment="1">
      <alignment horizontal="right"/>
    </xf>
    <xf numFmtId="1" fontId="12" fillId="0" borderId="37" xfId="0" applyNumberFormat="1" applyFont="1" applyBorder="1" applyAlignment="1" applyProtection="1">
      <alignment/>
      <protection locked="0"/>
    </xf>
    <xf numFmtId="174" fontId="26" fillId="0" borderId="101" xfId="0" applyNumberFormat="1" applyFont="1" applyBorder="1" applyAlignment="1" applyProtection="1">
      <alignment horizontal="right"/>
      <protection locked="0"/>
    </xf>
    <xf numFmtId="1" fontId="26" fillId="0" borderId="37" xfId="0" applyNumberFormat="1" applyFont="1" applyBorder="1" applyAlignment="1" applyProtection="1">
      <alignment/>
      <protection locked="0"/>
    </xf>
    <xf numFmtId="174" fontId="26" fillId="0" borderId="101" xfId="0" applyNumberFormat="1" applyFont="1" applyBorder="1" applyAlignment="1" applyProtection="1">
      <alignment horizontal="right"/>
      <protection/>
    </xf>
    <xf numFmtId="1" fontId="26" fillId="0" borderId="83" xfId="0" applyNumberFormat="1" applyFont="1" applyBorder="1" applyAlignment="1" applyProtection="1">
      <alignment/>
      <protection locked="0"/>
    </xf>
    <xf numFmtId="174" fontId="12" fillId="0" borderId="84" xfId="0" applyNumberFormat="1" applyFont="1" applyBorder="1" applyAlignment="1">
      <alignment horizontal="right"/>
    </xf>
    <xf numFmtId="174" fontId="12" fillId="0" borderId="111" xfId="0" applyNumberFormat="1" applyFont="1" applyBorder="1" applyAlignment="1">
      <alignment horizontal="right"/>
    </xf>
    <xf numFmtId="0" fontId="22" fillId="0" borderId="53" xfId="0" applyFont="1" applyBorder="1" applyAlignment="1" applyProtection="1">
      <alignment horizontal="left"/>
      <protection locked="0"/>
    </xf>
    <xf numFmtId="0" fontId="12" fillId="0" borderId="53" xfId="0" applyFont="1" applyBorder="1" applyAlignment="1" applyProtection="1">
      <alignment horizontal="left"/>
      <protection locked="0"/>
    </xf>
    <xf numFmtId="0" fontId="26" fillId="0" borderId="53" xfId="0" applyFont="1" applyBorder="1" applyAlignment="1" applyProtection="1">
      <alignment horizontal="left"/>
      <protection locked="0"/>
    </xf>
    <xf numFmtId="0" fontId="26" fillId="0" borderId="85" xfId="0" applyFont="1" applyBorder="1" applyAlignment="1" applyProtection="1">
      <alignment horizontal="left"/>
      <protection locked="0"/>
    </xf>
    <xf numFmtId="174" fontId="22" fillId="0" borderId="37" xfId="0" applyNumberFormat="1" applyFont="1" applyBorder="1" applyAlignment="1" applyProtection="1">
      <alignment horizontal="right"/>
      <protection locked="0"/>
    </xf>
    <xf numFmtId="174" fontId="12" fillId="0" borderId="37" xfId="0" applyNumberFormat="1" applyFont="1" applyBorder="1" applyAlignment="1" applyProtection="1">
      <alignment horizontal="right"/>
      <protection locked="0"/>
    </xf>
    <xf numFmtId="174" fontId="12" fillId="0" borderId="37" xfId="0" applyNumberFormat="1" applyFont="1" applyBorder="1" applyAlignment="1">
      <alignment horizontal="right"/>
    </xf>
    <xf numFmtId="174" fontId="12" fillId="0" borderId="37" xfId="0" applyNumberFormat="1" applyFont="1" applyBorder="1" applyAlignment="1" applyProtection="1">
      <alignment horizontal="right"/>
      <protection/>
    </xf>
    <xf numFmtId="174" fontId="22" fillId="0" borderId="37" xfId="0" applyNumberFormat="1" applyFont="1" applyBorder="1" applyAlignment="1" applyProtection="1">
      <alignment horizontal="right"/>
      <protection/>
    </xf>
    <xf numFmtId="174" fontId="22" fillId="0" borderId="37" xfId="0" applyNumberFormat="1" applyFont="1" applyBorder="1" applyAlignment="1">
      <alignment horizontal="right"/>
    </xf>
    <xf numFmtId="174" fontId="26" fillId="0" borderId="37" xfId="0" applyNumberFormat="1" applyFont="1" applyBorder="1" applyAlignment="1" applyProtection="1">
      <alignment horizontal="right"/>
      <protection locked="0"/>
    </xf>
    <xf numFmtId="174" fontId="26" fillId="0" borderId="37" xfId="0" applyNumberFormat="1" applyFont="1" applyBorder="1" applyAlignment="1" applyProtection="1">
      <alignment horizontal="right"/>
      <protection/>
    </xf>
    <xf numFmtId="174" fontId="12" fillId="0" borderId="83" xfId="0" applyNumberFormat="1" applyFont="1" applyBorder="1" applyAlignment="1">
      <alignment horizontal="right"/>
    </xf>
    <xf numFmtId="174" fontId="22" fillId="0" borderId="12" xfId="0" applyNumberFormat="1" applyFont="1" applyBorder="1" applyAlignment="1" applyProtection="1">
      <alignment horizontal="right"/>
      <protection locked="0"/>
    </xf>
    <xf numFmtId="174" fontId="12" fillId="0" borderId="12" xfId="0" applyNumberFormat="1" applyFont="1" applyBorder="1" applyAlignment="1" applyProtection="1">
      <alignment horizontal="right"/>
      <protection locked="0"/>
    </xf>
    <xf numFmtId="174" fontId="12" fillId="0" borderId="26" xfId="0" applyNumberFormat="1" applyFont="1" applyBorder="1" applyAlignment="1">
      <alignment horizontal="right"/>
    </xf>
    <xf numFmtId="0" fontId="2" fillId="33" borderId="29" xfId="0" applyFont="1" applyFill="1" applyBorder="1" applyAlignment="1">
      <alignment/>
    </xf>
    <xf numFmtId="0" fontId="1" fillId="33" borderId="23" xfId="0" applyFont="1" applyFill="1" applyBorder="1" applyAlignment="1">
      <alignment horizontal="center" vertical="center" wrapText="1"/>
    </xf>
    <xf numFmtId="0" fontId="15" fillId="0" borderId="0" xfId="0" applyFont="1" applyFill="1" applyAlignment="1">
      <alignment/>
    </xf>
    <xf numFmtId="0" fontId="16" fillId="0" borderId="0" xfId="0" applyFont="1" applyBorder="1" applyAlignment="1">
      <alignment horizontal="center"/>
    </xf>
    <xf numFmtId="0" fontId="1" fillId="0" borderId="28" xfId="0" applyFont="1" applyBorder="1" applyAlignment="1">
      <alignment/>
    </xf>
    <xf numFmtId="0" fontId="12" fillId="0" borderId="82" xfId="0" applyFont="1" applyBorder="1" applyAlignment="1">
      <alignment horizontal="center" vertical="center" wrapText="1"/>
    </xf>
    <xf numFmtId="0" fontId="12" fillId="0" borderId="66" xfId="0" applyFont="1" applyBorder="1" applyAlignment="1">
      <alignment horizontal="center"/>
    </xf>
    <xf numFmtId="0" fontId="12" fillId="0" borderId="95" xfId="0" applyFont="1" applyBorder="1" applyAlignment="1">
      <alignment horizontal="center"/>
    </xf>
    <xf numFmtId="0" fontId="12" fillId="0" borderId="82" xfId="0" applyFont="1" applyBorder="1" applyAlignment="1">
      <alignment horizontal="center" vertical="center"/>
    </xf>
    <xf numFmtId="0" fontId="12" fillId="0" borderId="38" xfId="0" applyFont="1" applyFill="1" applyBorder="1" applyAlignment="1">
      <alignment horizontal="center" vertical="center"/>
    </xf>
    <xf numFmtId="0" fontId="12" fillId="0" borderId="98" xfId="0" applyFont="1" applyBorder="1" applyAlignment="1">
      <alignment horizontal="center"/>
    </xf>
    <xf numFmtId="0" fontId="12" fillId="0" borderId="35" xfId="0" applyFont="1" applyFill="1" applyBorder="1" applyAlignment="1">
      <alignment horizontal="center"/>
    </xf>
    <xf numFmtId="1" fontId="11" fillId="33" borderId="29" xfId="0" applyNumberFormat="1" applyFont="1" applyFill="1" applyBorder="1" applyAlignment="1" applyProtection="1">
      <alignment horizontal="right"/>
      <protection/>
    </xf>
    <xf numFmtId="1" fontId="11" fillId="33" borderId="10" xfId="0" applyNumberFormat="1" applyFont="1" applyFill="1" applyBorder="1" applyAlignment="1" applyProtection="1">
      <alignment horizontal="right"/>
      <protection/>
    </xf>
    <xf numFmtId="1" fontId="11" fillId="33" borderId="23" xfId="0" applyNumberFormat="1" applyFont="1" applyFill="1" applyBorder="1" applyAlignment="1" applyProtection="1">
      <alignment horizontal="right"/>
      <protection/>
    </xf>
    <xf numFmtId="172" fontId="15" fillId="0" borderId="12" xfId="0" applyNumberFormat="1" applyFont="1" applyBorder="1" applyAlignment="1">
      <alignment horizontal="center"/>
    </xf>
    <xf numFmtId="0" fontId="2" fillId="33" borderId="112" xfId="0" applyFont="1" applyFill="1" applyBorder="1" applyAlignment="1" applyProtection="1">
      <alignment horizontal="center"/>
      <protection/>
    </xf>
    <xf numFmtId="0" fontId="1" fillId="33" borderId="80" xfId="0" applyFont="1" applyFill="1" applyBorder="1" applyAlignment="1" applyProtection="1">
      <alignment horizontal="center"/>
      <protection/>
    </xf>
    <xf numFmtId="0" fontId="1" fillId="33" borderId="79" xfId="0" applyFont="1" applyFill="1" applyBorder="1" applyAlignment="1" applyProtection="1">
      <alignment horizontal="center"/>
      <protection/>
    </xf>
    <xf numFmtId="0" fontId="12" fillId="0" borderId="82" xfId="0" applyFont="1" applyBorder="1" applyAlignment="1">
      <alignment/>
    </xf>
    <xf numFmtId="0" fontId="12" fillId="0" borderId="82" xfId="0" applyFont="1" applyBorder="1" applyAlignment="1">
      <alignment wrapText="1"/>
    </xf>
    <xf numFmtId="0" fontId="12" fillId="0" borderId="82" xfId="0" applyFont="1" applyBorder="1" applyAlignment="1">
      <alignment horizontal="left" vertical="center"/>
    </xf>
    <xf numFmtId="0" fontId="12" fillId="0" borderId="30" xfId="0" applyFont="1" applyBorder="1" applyAlignment="1">
      <alignment horizontal="left" vertical="center" wrapText="1"/>
    </xf>
    <xf numFmtId="0" fontId="12" fillId="0" borderId="82" xfId="0" applyFont="1" applyBorder="1" applyAlignment="1">
      <alignment horizontal="left" vertical="center" wrapText="1"/>
    </xf>
    <xf numFmtId="0" fontId="12" fillId="0" borderId="82" xfId="0" applyFont="1" applyFill="1" applyBorder="1" applyAlignment="1">
      <alignment horizontal="left" vertical="center" wrapText="1"/>
    </xf>
    <xf numFmtId="0" fontId="12" fillId="0" borderId="38" xfId="0" applyFont="1" applyBorder="1" applyAlignment="1">
      <alignment horizontal="left" vertical="center" wrapText="1"/>
    </xf>
    <xf numFmtId="0" fontId="12" fillId="0" borderId="30"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indent="1"/>
    </xf>
    <xf numFmtId="0" fontId="12" fillId="0" borderId="34" xfId="0" applyFont="1" applyBorder="1" applyAlignment="1">
      <alignment horizontal="left" vertical="center" indent="1"/>
    </xf>
    <xf numFmtId="0" fontId="1" fillId="33" borderId="112" xfId="0" applyFont="1" applyFill="1" applyBorder="1" applyAlignment="1">
      <alignment horizontal="center" vertical="center"/>
    </xf>
    <xf numFmtId="0" fontId="1" fillId="33" borderId="112" xfId="0" applyFont="1" applyFill="1" applyBorder="1" applyAlignment="1">
      <alignment horizontal="center"/>
    </xf>
    <xf numFmtId="0" fontId="22" fillId="0" borderId="82" xfId="0" applyFont="1" applyBorder="1" applyAlignment="1">
      <alignment horizontal="center" vertical="center" wrapText="1"/>
    </xf>
    <xf numFmtId="0" fontId="22" fillId="0" borderId="66" xfId="0" applyFont="1" applyBorder="1" applyAlignment="1">
      <alignment horizontal="center"/>
    </xf>
    <xf numFmtId="0" fontId="22" fillId="0" borderId="95" xfId="0" applyFont="1" applyBorder="1" applyAlignment="1">
      <alignment horizontal="center"/>
    </xf>
    <xf numFmtId="2" fontId="22" fillId="0" borderId="15" xfId="0" applyNumberFormat="1" applyFont="1" applyFill="1" applyBorder="1" applyAlignment="1">
      <alignment horizontal="right" vertical="center"/>
    </xf>
    <xf numFmtId="2" fontId="22" fillId="0" borderId="66" xfId="0" applyNumberFormat="1" applyFont="1" applyFill="1" applyBorder="1" applyAlignment="1">
      <alignment horizontal="right" vertical="center"/>
    </xf>
    <xf numFmtId="2" fontId="22" fillId="0" borderId="66" xfId="0" applyNumberFormat="1" applyFont="1" applyFill="1" applyBorder="1" applyAlignment="1">
      <alignment horizontal="center" vertical="center"/>
    </xf>
    <xf numFmtId="172" fontId="22" fillId="0" borderId="66" xfId="0" applyNumberFormat="1" applyFont="1" applyBorder="1" applyAlignment="1">
      <alignment horizontal="center" vertical="center"/>
    </xf>
    <xf numFmtId="172" fontId="22" fillId="0" borderId="95" xfId="0" applyNumberFormat="1" applyFont="1" applyBorder="1" applyAlignment="1">
      <alignment horizontal="center" vertical="center"/>
    </xf>
    <xf numFmtId="0" fontId="1" fillId="33" borderId="113" xfId="0" applyFont="1" applyFill="1" applyBorder="1" applyAlignment="1" applyProtection="1">
      <alignment horizontal="center" vertical="center"/>
      <protection/>
    </xf>
    <xf numFmtId="0" fontId="1" fillId="33" borderId="114" xfId="0" applyFont="1" applyFill="1" applyBorder="1" applyAlignment="1">
      <alignment horizontal="center" vertical="center"/>
    </xf>
    <xf numFmtId="0" fontId="1" fillId="33" borderId="115" xfId="0" applyFont="1" applyFill="1" applyBorder="1" applyAlignment="1">
      <alignment horizontal="center" vertical="center"/>
    </xf>
    <xf numFmtId="0" fontId="1" fillId="33" borderId="113" xfId="0" applyFont="1" applyFill="1" applyBorder="1" applyAlignment="1">
      <alignment horizontal="center" vertical="center"/>
    </xf>
    <xf numFmtId="0" fontId="1" fillId="33" borderId="116" xfId="0" applyFont="1" applyFill="1" applyBorder="1" applyAlignment="1">
      <alignment horizontal="center" vertical="center"/>
    </xf>
    <xf numFmtId="172" fontId="9" fillId="0" borderId="106" xfId="0" applyNumberFormat="1" applyFont="1" applyBorder="1" applyAlignment="1">
      <alignment horizontal="right" vertical="center"/>
    </xf>
    <xf numFmtId="172" fontId="1" fillId="0" borderId="114" xfId="0" applyNumberFormat="1" applyFont="1" applyBorder="1" applyAlignment="1">
      <alignment horizontal="right" vertical="center"/>
    </xf>
    <xf numFmtId="172" fontId="2" fillId="0" borderId="106" xfId="0" applyNumberFormat="1" applyFont="1" applyBorder="1" applyAlignment="1">
      <alignment horizontal="right" vertical="center"/>
    </xf>
    <xf numFmtId="172" fontId="1" fillId="0" borderId="114" xfId="0" applyNumberFormat="1" applyFont="1" applyBorder="1" applyAlignment="1">
      <alignment vertical="center"/>
    </xf>
    <xf numFmtId="172" fontId="2" fillId="0" borderId="106" xfId="0" applyNumberFormat="1" applyFont="1" applyBorder="1" applyAlignment="1">
      <alignment vertical="center"/>
    </xf>
    <xf numFmtId="172" fontId="2" fillId="0" borderId="110" xfId="0" applyNumberFormat="1" applyFont="1" applyBorder="1" applyAlignment="1">
      <alignment vertical="center"/>
    </xf>
    <xf numFmtId="0" fontId="1" fillId="33" borderId="117" xfId="0" applyFont="1" applyFill="1" applyBorder="1" applyAlignment="1">
      <alignment horizontal="center" vertical="center"/>
    </xf>
    <xf numFmtId="0" fontId="1" fillId="33" borderId="118" xfId="0" applyFont="1" applyFill="1" applyBorder="1" applyAlignment="1">
      <alignment horizontal="center" vertical="center"/>
    </xf>
    <xf numFmtId="0" fontId="2" fillId="33" borderId="90" xfId="0" applyFont="1" applyFill="1" applyBorder="1" applyAlignment="1">
      <alignment horizontal="center"/>
    </xf>
    <xf numFmtId="172" fontId="1" fillId="0" borderId="53" xfId="0" applyNumberFormat="1" applyFont="1" applyBorder="1" applyAlignment="1">
      <alignment horizontal="center"/>
    </xf>
    <xf numFmtId="172" fontId="1" fillId="0" borderId="119" xfId="0" applyNumberFormat="1" applyFont="1" applyBorder="1" applyAlignment="1">
      <alignment horizontal="center"/>
    </xf>
    <xf numFmtId="172" fontId="2" fillId="0" borderId="53" xfId="0" applyNumberFormat="1" applyFont="1" applyBorder="1" applyAlignment="1">
      <alignment horizontal="center"/>
    </xf>
    <xf numFmtId="172" fontId="2" fillId="0" borderId="120" xfId="0" applyNumberFormat="1" applyFont="1" applyBorder="1" applyAlignment="1">
      <alignment horizontal="center"/>
    </xf>
    <xf numFmtId="172" fontId="1" fillId="0" borderId="121" xfId="0" applyNumberFormat="1" applyFont="1" applyBorder="1" applyAlignment="1">
      <alignment horizontal="center"/>
    </xf>
    <xf numFmtId="172" fontId="2" fillId="0" borderId="85" xfId="0" applyNumberFormat="1" applyFont="1" applyBorder="1" applyAlignment="1">
      <alignment horizontal="center"/>
    </xf>
    <xf numFmtId="0" fontId="1" fillId="0" borderId="122" xfId="0" applyFont="1" applyBorder="1" applyAlignment="1">
      <alignment horizontal="center"/>
    </xf>
    <xf numFmtId="1" fontId="2" fillId="33" borderId="23" xfId="0" applyNumberFormat="1" applyFont="1" applyFill="1" applyBorder="1" applyAlignment="1" quotePrefix="1">
      <alignment horizontal="center"/>
    </xf>
    <xf numFmtId="172" fontId="1" fillId="0" borderId="22" xfId="0" applyNumberFormat="1" applyFont="1" applyBorder="1" applyAlignment="1">
      <alignment horizontal="center"/>
    </xf>
    <xf numFmtId="172" fontId="1" fillId="0" borderId="92" xfId="0" applyNumberFormat="1" applyFont="1" applyBorder="1" applyAlignment="1">
      <alignment horizontal="center"/>
    </xf>
    <xf numFmtId="172" fontId="2" fillId="0" borderId="22" xfId="0" applyNumberFormat="1" applyFont="1" applyBorder="1" applyAlignment="1">
      <alignment horizontal="center"/>
    </xf>
    <xf numFmtId="172" fontId="2" fillId="0" borderId="93" xfId="0" applyNumberFormat="1" applyFont="1" applyBorder="1" applyAlignment="1">
      <alignment horizontal="center"/>
    </xf>
    <xf numFmtId="172" fontId="1" fillId="0" borderId="94" xfId="0" applyNumberFormat="1" applyFont="1" applyBorder="1" applyAlignment="1">
      <alignment horizontal="center"/>
    </xf>
    <xf numFmtId="172" fontId="2" fillId="0" borderId="27" xfId="0" applyNumberFormat="1" applyFont="1" applyBorder="1" applyAlignment="1">
      <alignment horizontal="center"/>
    </xf>
    <xf numFmtId="172" fontId="2" fillId="0" borderId="28" xfId="0" applyNumberFormat="1" applyFont="1" applyFill="1" applyBorder="1" applyAlignment="1">
      <alignment/>
    </xf>
    <xf numFmtId="172" fontId="2" fillId="0" borderId="0" xfId="0" applyNumberFormat="1" applyFont="1" applyFill="1" applyBorder="1" applyAlignment="1">
      <alignment/>
    </xf>
    <xf numFmtId="172" fontId="2" fillId="0" borderId="22" xfId="0" applyNumberFormat="1" applyFont="1" applyFill="1" applyBorder="1" applyAlignment="1">
      <alignment/>
    </xf>
    <xf numFmtId="172" fontId="2" fillId="0" borderId="12" xfId="0" applyNumberFormat="1" applyFont="1" applyFill="1" applyBorder="1" applyAlignment="1">
      <alignment/>
    </xf>
    <xf numFmtId="176" fontId="20" fillId="0" borderId="53" xfId="0" applyNumberFormat="1" applyFont="1" applyBorder="1" applyAlignment="1" applyProtection="1">
      <alignment horizontal="left"/>
      <protection/>
    </xf>
    <xf numFmtId="0" fontId="14" fillId="0" borderId="0" xfId="0" applyFont="1" applyFill="1" applyBorder="1" applyAlignment="1">
      <alignment horizontal="left" vertical="center" wrapText="1"/>
    </xf>
    <xf numFmtId="0" fontId="14" fillId="0" borderId="0" xfId="0" applyFont="1" applyAlignment="1">
      <alignment vertical="center"/>
    </xf>
    <xf numFmtId="0" fontId="12" fillId="0" borderId="97" xfId="0" applyFont="1" applyBorder="1" applyAlignment="1">
      <alignment horizontal="left" vertical="center" wrapText="1"/>
    </xf>
    <xf numFmtId="176" fontId="20" fillId="0" borderId="40" xfId="0" applyNumberFormat="1" applyFont="1" applyBorder="1" applyAlignment="1" applyProtection="1">
      <alignment horizontal="left"/>
      <protection/>
    </xf>
    <xf numFmtId="176" fontId="20" fillId="0" borderId="63" xfId="0" applyNumberFormat="1" applyFont="1" applyBorder="1" applyAlignment="1" applyProtection="1" quotePrefix="1">
      <alignment horizontal="left"/>
      <protection/>
    </xf>
    <xf numFmtId="176" fontId="20" fillId="0" borderId="40" xfId="0" applyNumberFormat="1" applyFont="1" applyBorder="1" applyAlignment="1" applyProtection="1" quotePrefix="1">
      <alignment horizontal="left"/>
      <protection/>
    </xf>
    <xf numFmtId="1" fontId="2" fillId="0" borderId="14" xfId="0" applyNumberFormat="1" applyFont="1" applyBorder="1" applyAlignment="1">
      <alignment horizontal="right"/>
    </xf>
    <xf numFmtId="1" fontId="2" fillId="0" borderId="0" xfId="0" applyNumberFormat="1" applyFont="1" applyBorder="1" applyAlignment="1">
      <alignment horizontal="right"/>
    </xf>
    <xf numFmtId="1" fontId="2" fillId="0" borderId="12" xfId="0" applyNumberFormat="1" applyFont="1" applyBorder="1" applyAlignment="1">
      <alignment horizontal="right"/>
    </xf>
    <xf numFmtId="0" fontId="1" fillId="0" borderId="54" xfId="0" applyFont="1" applyBorder="1" applyAlignment="1">
      <alignment/>
    </xf>
    <xf numFmtId="0" fontId="2" fillId="0" borderId="56" xfId="0" applyFont="1" applyBorder="1" applyAlignment="1">
      <alignment/>
    </xf>
    <xf numFmtId="0" fontId="2" fillId="0" borderId="64" xfId="0" applyFont="1" applyBorder="1" applyAlignment="1">
      <alignment/>
    </xf>
    <xf numFmtId="0" fontId="1" fillId="0" borderId="56" xfId="0" applyFont="1" applyBorder="1" applyAlignment="1">
      <alignment/>
    </xf>
    <xf numFmtId="0" fontId="1" fillId="0" borderId="64" xfId="0" applyFont="1" applyBorder="1" applyAlignment="1">
      <alignment/>
    </xf>
    <xf numFmtId="174" fontId="1" fillId="0" borderId="105" xfId="0" applyNumberFormat="1" applyFont="1" applyFill="1" applyBorder="1" applyAlignment="1" applyProtection="1">
      <alignment vertical="center"/>
      <protection/>
    </xf>
    <xf numFmtId="1" fontId="2" fillId="0" borderId="11" xfId="0" applyNumberFormat="1" applyFont="1" applyFill="1" applyBorder="1" applyAlignment="1" applyProtection="1">
      <alignment vertical="center"/>
      <protection/>
    </xf>
    <xf numFmtId="174" fontId="1" fillId="0" borderId="54" xfId="0" applyNumberFormat="1" applyFont="1" applyFill="1" applyBorder="1" applyAlignment="1" applyProtection="1">
      <alignment horizontal="center" vertical="center"/>
      <protection/>
    </xf>
    <xf numFmtId="172" fontId="1" fillId="0" borderId="54" xfId="0" applyNumberFormat="1" applyFont="1" applyBorder="1" applyAlignment="1">
      <alignment horizontal="center"/>
    </xf>
    <xf numFmtId="174" fontId="2" fillId="0" borderId="53" xfId="0" applyNumberFormat="1" applyFont="1" applyFill="1" applyBorder="1" applyAlignment="1" applyProtection="1">
      <alignment vertical="center"/>
      <protection/>
    </xf>
    <xf numFmtId="174" fontId="2" fillId="0" borderId="12" xfId="0" applyNumberFormat="1" applyFont="1" applyFill="1" applyBorder="1" applyAlignment="1" applyProtection="1">
      <alignment vertical="center"/>
      <protection/>
    </xf>
    <xf numFmtId="174" fontId="2" fillId="0" borderId="56" xfId="0" applyNumberFormat="1" applyFont="1" applyFill="1" applyBorder="1" applyAlignment="1" applyProtection="1">
      <alignment horizontal="center" vertical="center"/>
      <protection/>
    </xf>
    <xf numFmtId="172" fontId="2" fillId="0" borderId="56" xfId="0" applyNumberFormat="1" applyFont="1" applyBorder="1" applyAlignment="1">
      <alignment horizontal="center"/>
    </xf>
    <xf numFmtId="174" fontId="1" fillId="0" borderId="53" xfId="0" applyNumberFormat="1" applyFont="1" applyFill="1" applyBorder="1" applyAlignment="1" applyProtection="1">
      <alignment vertical="center"/>
      <protection/>
    </xf>
    <xf numFmtId="174" fontId="2" fillId="0" borderId="13" xfId="0" applyNumberFormat="1" applyFont="1" applyFill="1" applyBorder="1" applyAlignment="1" applyProtection="1">
      <alignment vertical="center"/>
      <protection/>
    </xf>
    <xf numFmtId="174" fontId="1" fillId="0" borderId="56" xfId="0" applyNumberFormat="1" applyFont="1" applyFill="1" applyBorder="1" applyAlignment="1" applyProtection="1">
      <alignment horizontal="center" vertical="center"/>
      <protection/>
    </xf>
    <xf numFmtId="172" fontId="1" fillId="0" borderId="56" xfId="0" applyNumberFormat="1" applyFont="1" applyBorder="1" applyAlignment="1">
      <alignment horizontal="center"/>
    </xf>
    <xf numFmtId="174" fontId="1" fillId="0" borderId="12" xfId="0" applyNumberFormat="1" applyFont="1" applyFill="1" applyBorder="1" applyAlignment="1" applyProtection="1">
      <alignment vertical="center"/>
      <protection/>
    </xf>
    <xf numFmtId="174" fontId="2" fillId="0" borderId="54" xfId="0" applyNumberFormat="1" applyFont="1" applyFill="1" applyBorder="1" applyAlignment="1" applyProtection="1">
      <alignment horizontal="center" vertical="center"/>
      <protection/>
    </xf>
    <xf numFmtId="172" fontId="2" fillId="0" borderId="54" xfId="0" applyNumberFormat="1" applyFont="1" applyBorder="1" applyAlignment="1">
      <alignment horizontal="center"/>
    </xf>
    <xf numFmtId="172" fontId="2" fillId="0" borderId="64" xfId="0" applyNumberFormat="1" applyFont="1" applyBorder="1" applyAlignment="1">
      <alignment horizontal="center"/>
    </xf>
    <xf numFmtId="0" fontId="1" fillId="33" borderId="64" xfId="0" applyFont="1" applyFill="1" applyBorder="1" applyAlignment="1">
      <alignment horizontal="center" vertical="center" wrapText="1"/>
    </xf>
    <xf numFmtId="1" fontId="1" fillId="33" borderId="54" xfId="0" applyNumberFormat="1" applyFont="1" applyFill="1" applyBorder="1" applyAlignment="1" applyProtection="1">
      <alignment horizontal="center" vertical="center"/>
      <protection/>
    </xf>
    <xf numFmtId="174" fontId="2" fillId="0" borderId="11" xfId="0" applyNumberFormat="1" applyFont="1" applyFill="1" applyBorder="1" applyAlignment="1" applyProtection="1">
      <alignment vertical="center"/>
      <protection/>
    </xf>
    <xf numFmtId="174" fontId="1" fillId="0" borderId="0" xfId="0" applyNumberFormat="1" applyFont="1" applyFill="1" applyBorder="1" applyAlignment="1" applyProtection="1">
      <alignment vertical="center"/>
      <protection/>
    </xf>
    <xf numFmtId="174" fontId="12" fillId="0" borderId="0" xfId="0" applyNumberFormat="1" applyFont="1" applyAlignment="1">
      <alignment/>
    </xf>
    <xf numFmtId="0" fontId="2" fillId="0" borderId="0" xfId="0" applyFont="1" applyFill="1" applyAlignment="1">
      <alignment/>
    </xf>
    <xf numFmtId="172" fontId="12" fillId="0" borderId="101" xfId="0" applyNumberFormat="1" applyFont="1" applyFill="1" applyBorder="1" applyAlignment="1">
      <alignment horizontal="right"/>
    </xf>
    <xf numFmtId="0" fontId="12" fillId="0" borderId="37" xfId="0" applyFont="1" applyBorder="1" applyAlignment="1">
      <alignment/>
    </xf>
    <xf numFmtId="0" fontId="15" fillId="0" borderId="0" xfId="0" applyFont="1" applyAlignment="1" quotePrefix="1">
      <alignment horizontal="left"/>
    </xf>
    <xf numFmtId="182" fontId="2" fillId="0" borderId="0" xfId="0" applyNumberFormat="1" applyFont="1" applyAlignment="1">
      <alignment/>
    </xf>
    <xf numFmtId="172" fontId="9" fillId="0" borderId="123" xfId="0" applyNumberFormat="1" applyFont="1" applyBorder="1" applyAlignment="1">
      <alignment horizontal="right" vertical="center"/>
    </xf>
    <xf numFmtId="172" fontId="1" fillId="0" borderId="117" xfId="0" applyNumberFormat="1" applyFont="1" applyBorder="1" applyAlignment="1">
      <alignment horizontal="right" vertical="center"/>
    </xf>
    <xf numFmtId="172" fontId="2" fillId="0" borderId="123" xfId="0" applyNumberFormat="1" applyFont="1" applyBorder="1" applyAlignment="1">
      <alignment horizontal="right" vertical="center"/>
    </xf>
    <xf numFmtId="172" fontId="1" fillId="0" borderId="117" xfId="0" applyNumberFormat="1" applyFont="1" applyBorder="1" applyAlignment="1">
      <alignment vertical="center"/>
    </xf>
    <xf numFmtId="172" fontId="2" fillId="0" borderId="123" xfId="0" applyNumberFormat="1" applyFont="1" applyBorder="1" applyAlignment="1">
      <alignment vertical="center"/>
    </xf>
    <xf numFmtId="172" fontId="2" fillId="0" borderId="124" xfId="0" applyNumberFormat="1" applyFont="1" applyBorder="1" applyAlignment="1">
      <alignment vertical="center"/>
    </xf>
    <xf numFmtId="172" fontId="9" fillId="0" borderId="125" xfId="0" applyNumberFormat="1" applyFont="1" applyBorder="1" applyAlignment="1">
      <alignment horizontal="right" vertical="center"/>
    </xf>
    <xf numFmtId="172" fontId="1" fillId="0" borderId="126" xfId="0" applyNumberFormat="1" applyFont="1" applyBorder="1" applyAlignment="1">
      <alignment horizontal="right" vertical="center"/>
    </xf>
    <xf numFmtId="172" fontId="2" fillId="0" borderId="125" xfId="0" applyNumberFormat="1" applyFont="1" applyBorder="1" applyAlignment="1">
      <alignment horizontal="right" vertical="center"/>
    </xf>
    <xf numFmtId="172" fontId="1" fillId="0" borderId="126" xfId="0" applyNumberFormat="1" applyFont="1" applyBorder="1" applyAlignment="1">
      <alignment vertical="center"/>
    </xf>
    <xf numFmtId="172" fontId="2" fillId="0" borderId="125" xfId="0" applyNumberFormat="1" applyFont="1" applyBorder="1" applyAlignment="1">
      <alignment vertical="center"/>
    </xf>
    <xf numFmtId="172" fontId="2" fillId="0" borderId="127" xfId="0" applyNumberFormat="1" applyFont="1" applyBorder="1" applyAlignment="1">
      <alignment vertical="center"/>
    </xf>
    <xf numFmtId="172" fontId="1" fillId="0" borderId="128" xfId="0" applyNumberFormat="1" applyFont="1" applyBorder="1" applyAlignment="1">
      <alignment horizontal="center"/>
    </xf>
    <xf numFmtId="172" fontId="1" fillId="0" borderId="123" xfId="0" applyNumberFormat="1" applyFont="1" applyBorder="1" applyAlignment="1">
      <alignment horizontal="center"/>
    </xf>
    <xf numFmtId="172" fontId="1" fillId="0" borderId="129" xfId="0" applyNumberFormat="1" applyFont="1" applyBorder="1" applyAlignment="1">
      <alignment horizontal="center"/>
    </xf>
    <xf numFmtId="172" fontId="2" fillId="0" borderId="123" xfId="0" applyNumberFormat="1" applyFont="1" applyBorder="1" applyAlignment="1">
      <alignment horizontal="center"/>
    </xf>
    <xf numFmtId="172" fontId="2" fillId="0" borderId="130" xfId="0" applyNumberFormat="1" applyFont="1" applyBorder="1" applyAlignment="1">
      <alignment horizontal="center"/>
    </xf>
    <xf numFmtId="172" fontId="1" fillId="0" borderId="131" xfId="0" applyNumberFormat="1" applyFont="1" applyBorder="1" applyAlignment="1">
      <alignment horizontal="center"/>
    </xf>
    <xf numFmtId="172" fontId="2" fillId="0" borderId="124" xfId="0" applyNumberFormat="1" applyFont="1" applyBorder="1" applyAlignment="1">
      <alignment horizontal="center"/>
    </xf>
    <xf numFmtId="0" fontId="2" fillId="33" borderId="132" xfId="0" applyFont="1" applyFill="1" applyBorder="1" applyAlignment="1">
      <alignment horizontal="center"/>
    </xf>
    <xf numFmtId="0" fontId="1" fillId="0" borderId="133" xfId="0" applyFont="1" applyBorder="1" applyAlignment="1">
      <alignment horizontal="center"/>
    </xf>
    <xf numFmtId="172" fontId="1" fillId="0" borderId="125" xfId="0" applyNumberFormat="1" applyFont="1" applyBorder="1" applyAlignment="1">
      <alignment horizontal="center"/>
    </xf>
    <xf numFmtId="172" fontId="1" fillId="0" borderId="134" xfId="0" applyNumberFormat="1" applyFont="1" applyBorder="1" applyAlignment="1">
      <alignment horizontal="center"/>
    </xf>
    <xf numFmtId="172" fontId="2" fillId="0" borderId="125" xfId="0" applyNumberFormat="1" applyFont="1" applyBorder="1" applyAlignment="1">
      <alignment horizontal="center"/>
    </xf>
    <xf numFmtId="172" fontId="2" fillId="0" borderId="135" xfId="0" applyNumberFormat="1" applyFont="1" applyBorder="1" applyAlignment="1">
      <alignment horizontal="center"/>
    </xf>
    <xf numFmtId="172" fontId="1" fillId="0" borderId="136" xfId="0" applyNumberFormat="1" applyFont="1" applyBorder="1" applyAlignment="1">
      <alignment horizontal="center"/>
    </xf>
    <xf numFmtId="172" fontId="2" fillId="0" borderId="127" xfId="0" applyNumberFormat="1" applyFont="1" applyBorder="1" applyAlignment="1">
      <alignment horizontal="center"/>
    </xf>
    <xf numFmtId="172" fontId="1" fillId="0" borderId="122" xfId="0" applyNumberFormat="1" applyFont="1" applyBorder="1" applyAlignment="1">
      <alignment horizontal="center"/>
    </xf>
    <xf numFmtId="0" fontId="15" fillId="0" borderId="0" xfId="0" applyFont="1" applyBorder="1" applyAlignment="1">
      <alignment horizontal="left"/>
    </xf>
    <xf numFmtId="172" fontId="15" fillId="0" borderId="14" xfId="0" applyNumberFormat="1" applyFont="1" applyBorder="1" applyAlignment="1">
      <alignment horizontal="right"/>
    </xf>
    <xf numFmtId="172" fontId="15" fillId="0" borderId="98" xfId="0" applyNumberFormat="1" applyFont="1" applyBorder="1" applyAlignment="1">
      <alignment horizontal="right"/>
    </xf>
    <xf numFmtId="172" fontId="12" fillId="0" borderId="82" xfId="0" applyNumberFormat="1" applyFont="1" applyFill="1" applyBorder="1" applyAlignment="1">
      <alignment horizontal="right" vertical="center"/>
    </xf>
    <xf numFmtId="172" fontId="12" fillId="0" borderId="66" xfId="0" applyNumberFormat="1" applyFont="1" applyFill="1" applyBorder="1" applyAlignment="1">
      <alignment horizontal="right" vertical="center"/>
    </xf>
    <xf numFmtId="172" fontId="2" fillId="0" borderId="66" xfId="0" applyNumberFormat="1" applyFont="1" applyBorder="1" applyAlignment="1">
      <alignment horizontal="right" vertical="center"/>
    </xf>
    <xf numFmtId="172" fontId="2" fillId="0" borderId="95" xfId="0" applyNumberFormat="1" applyFont="1" applyBorder="1" applyAlignment="1">
      <alignment horizontal="right" vertical="center"/>
    </xf>
    <xf numFmtId="172" fontId="2" fillId="0" borderId="82" xfId="0" applyNumberFormat="1" applyFont="1" applyBorder="1" applyAlignment="1">
      <alignment horizontal="right" vertical="center"/>
    </xf>
    <xf numFmtId="172" fontId="12" fillId="0" borderId="38" xfId="0" applyNumberFormat="1" applyFont="1" applyFill="1" applyBorder="1" applyAlignment="1">
      <alignment horizontal="right" vertical="center"/>
    </xf>
    <xf numFmtId="172" fontId="12" fillId="0" borderId="98" xfId="0" applyNumberFormat="1" applyFont="1" applyFill="1" applyBorder="1" applyAlignment="1">
      <alignment horizontal="right" vertical="center"/>
    </xf>
    <xf numFmtId="172" fontId="2" fillId="0" borderId="98" xfId="0" applyNumberFormat="1" applyFont="1" applyBorder="1" applyAlignment="1">
      <alignment horizontal="right" vertical="center"/>
    </xf>
    <xf numFmtId="172" fontId="2" fillId="0" borderId="35" xfId="0" applyNumberFormat="1" applyFont="1" applyBorder="1" applyAlignment="1">
      <alignment horizontal="right" vertical="center"/>
    </xf>
    <xf numFmtId="172" fontId="12" fillId="0" borderId="13" xfId="0" applyNumberFormat="1" applyFont="1" applyFill="1" applyBorder="1" applyAlignment="1">
      <alignment horizontal="center" vertical="center"/>
    </xf>
    <xf numFmtId="172" fontId="12" fillId="0" borderId="98" xfId="0" applyNumberFormat="1" applyFont="1" applyBorder="1" applyAlignment="1">
      <alignment horizontal="center" vertical="center"/>
    </xf>
    <xf numFmtId="172" fontId="12" fillId="0" borderId="35" xfId="0" applyNumberFormat="1" applyFont="1" applyBorder="1" applyAlignment="1">
      <alignment horizontal="center" vertical="center"/>
    </xf>
    <xf numFmtId="0" fontId="1" fillId="33" borderId="64" xfId="0" applyFont="1" applyFill="1" applyBorder="1" applyAlignment="1" applyProtection="1">
      <alignment horizontal="center" vertical="center"/>
      <protection/>
    </xf>
    <xf numFmtId="0" fontId="2" fillId="0" borderId="0" xfId="0" applyFont="1" applyFill="1" applyAlignment="1" quotePrefix="1">
      <alignment horizontal="left"/>
    </xf>
    <xf numFmtId="176" fontId="2" fillId="0" borderId="0" xfId="0" applyNumberFormat="1" applyFont="1" applyAlignment="1" applyProtection="1" quotePrefix="1">
      <alignment horizontal="left"/>
      <protection/>
    </xf>
    <xf numFmtId="176" fontId="3" fillId="0" borderId="0" xfId="0" applyNumberFormat="1" applyFont="1" applyAlignment="1" applyProtection="1" quotePrefix="1">
      <alignment horizontal="left"/>
      <protection/>
    </xf>
    <xf numFmtId="0" fontId="2" fillId="0" borderId="0" xfId="0" applyFont="1" applyFill="1" applyBorder="1" applyAlignment="1" quotePrefix="1">
      <alignment/>
    </xf>
    <xf numFmtId="0" fontId="2" fillId="0" borderId="0" xfId="0" applyFont="1" applyFill="1" applyBorder="1" applyAlignment="1" quotePrefix="1">
      <alignment horizontal="left"/>
    </xf>
    <xf numFmtId="172" fontId="1" fillId="0" borderId="56" xfId="0" applyNumberFormat="1" applyFont="1" applyBorder="1" applyAlignment="1">
      <alignment/>
    </xf>
    <xf numFmtId="0" fontId="2" fillId="0" borderId="0" xfId="0" applyFont="1" applyAlignment="1">
      <alignment/>
    </xf>
    <xf numFmtId="172" fontId="2" fillId="0" borderId="56" xfId="0" applyNumberFormat="1" applyFont="1" applyBorder="1" applyAlignment="1">
      <alignment/>
    </xf>
    <xf numFmtId="172" fontId="2" fillId="0" borderId="64" xfId="0" applyNumberFormat="1" applyFont="1" applyBorder="1" applyAlignment="1">
      <alignment/>
    </xf>
    <xf numFmtId="172" fontId="2" fillId="0" borderId="99" xfId="0" applyNumberFormat="1" applyFont="1" applyBorder="1" applyAlignment="1">
      <alignment/>
    </xf>
    <xf numFmtId="172" fontId="2" fillId="0" borderId="84" xfId="0" applyNumberFormat="1" applyFont="1" applyBorder="1" applyAlignment="1">
      <alignment/>
    </xf>
    <xf numFmtId="172" fontId="2" fillId="0" borderId="111" xfId="0" applyNumberFormat="1" applyFont="1" applyBorder="1" applyAlignment="1">
      <alignment/>
    </xf>
    <xf numFmtId="172" fontId="2" fillId="0" borderId="112" xfId="0" applyNumberFormat="1" applyFont="1" applyBorder="1" applyAlignment="1">
      <alignment/>
    </xf>
    <xf numFmtId="172" fontId="2" fillId="0" borderId="78" xfId="0" applyNumberFormat="1" applyFont="1" applyBorder="1" applyAlignment="1">
      <alignment/>
    </xf>
    <xf numFmtId="172" fontId="2" fillId="0" borderId="137" xfId="0" applyNumberFormat="1" applyFont="1" applyBorder="1" applyAlignment="1">
      <alignment/>
    </xf>
    <xf numFmtId="172" fontId="2" fillId="0" borderId="105" xfId="0" applyNumberFormat="1" applyFont="1" applyBorder="1" applyAlignment="1">
      <alignment/>
    </xf>
    <xf numFmtId="172" fontId="2" fillId="0" borderId="54" xfId="0" applyNumberFormat="1" applyFont="1" applyBorder="1" applyAlignment="1">
      <alignment/>
    </xf>
    <xf numFmtId="172" fontId="2" fillId="0" borderId="57" xfId="0" applyNumberFormat="1" applyFont="1" applyBorder="1" applyAlignment="1">
      <alignment/>
    </xf>
    <xf numFmtId="172" fontId="2" fillId="0" borderId="90" xfId="0" applyNumberFormat="1" applyFont="1" applyBorder="1" applyAlignment="1">
      <alignment/>
    </xf>
    <xf numFmtId="0" fontId="2" fillId="0" borderId="14" xfId="0" applyFont="1" applyBorder="1" applyAlignment="1">
      <alignment/>
    </xf>
    <xf numFmtId="0" fontId="2" fillId="0" borderId="66" xfId="0" applyFont="1" applyBorder="1" applyAlignment="1">
      <alignment/>
    </xf>
    <xf numFmtId="0" fontId="2" fillId="0" borderId="24" xfId="0" applyFont="1" applyBorder="1" applyAlignment="1">
      <alignment/>
    </xf>
    <xf numFmtId="172" fontId="2" fillId="0" borderId="55" xfId="0" applyNumberFormat="1" applyFont="1" applyBorder="1" applyAlignment="1">
      <alignment/>
    </xf>
    <xf numFmtId="172" fontId="2" fillId="0" borderId="61" xfId="0" applyNumberFormat="1" applyFont="1" applyBorder="1" applyAlignment="1">
      <alignment/>
    </xf>
    <xf numFmtId="172" fontId="2" fillId="0" borderId="10" xfId="0" applyNumberFormat="1" applyFont="1" applyBorder="1" applyAlignment="1">
      <alignment/>
    </xf>
    <xf numFmtId="172" fontId="2" fillId="0" borderId="23" xfId="0" applyNumberFormat="1" applyFont="1" applyBorder="1" applyAlignment="1">
      <alignment/>
    </xf>
    <xf numFmtId="172" fontId="2" fillId="0" borderId="0" xfId="0" applyNumberFormat="1" applyFont="1" applyBorder="1" applyAlignment="1">
      <alignment/>
    </xf>
    <xf numFmtId="172" fontId="2" fillId="0" borderId="25" xfId="0" applyNumberFormat="1" applyFont="1" applyBorder="1" applyAlignment="1">
      <alignment/>
    </xf>
    <xf numFmtId="172" fontId="1" fillId="0" borderId="101" xfId="0" applyNumberFormat="1" applyFont="1" applyBorder="1" applyAlignment="1">
      <alignment horizontal="center"/>
    </xf>
    <xf numFmtId="172" fontId="2" fillId="0" borderId="101" xfId="0" applyNumberFormat="1" applyFont="1" applyBorder="1" applyAlignment="1">
      <alignment horizontal="center"/>
    </xf>
    <xf numFmtId="172" fontId="2" fillId="0" borderId="99" xfId="0" applyNumberFormat="1" applyFont="1" applyBorder="1" applyAlignment="1">
      <alignment horizontal="center"/>
    </xf>
    <xf numFmtId="172" fontId="2" fillId="0" borderId="84" xfId="0" applyNumberFormat="1" applyFont="1" applyBorder="1" applyAlignment="1">
      <alignment horizontal="center"/>
    </xf>
    <xf numFmtId="172" fontId="2" fillId="0" borderId="111" xfId="0" applyNumberFormat="1" applyFont="1" applyBorder="1" applyAlignment="1">
      <alignment horizontal="center"/>
    </xf>
    <xf numFmtId="172" fontId="12" fillId="0" borderId="22" xfId="0" applyNumberFormat="1" applyFont="1" applyBorder="1" applyAlignment="1">
      <alignment horizontal="center"/>
    </xf>
    <xf numFmtId="172" fontId="1" fillId="0" borderId="54" xfId="0" applyNumberFormat="1" applyFont="1" applyBorder="1" applyAlignment="1">
      <alignment/>
    </xf>
    <xf numFmtId="172" fontId="1" fillId="0" borderId="53" xfId="0" applyNumberFormat="1" applyFont="1" applyBorder="1" applyAlignment="1">
      <alignment/>
    </xf>
    <xf numFmtId="1" fontId="2" fillId="0" borderId="12" xfId="0" applyNumberFormat="1" applyFont="1" applyBorder="1" applyAlignment="1">
      <alignment/>
    </xf>
    <xf numFmtId="172" fontId="2" fillId="0" borderId="53" xfId="0" applyNumberFormat="1" applyFont="1" applyBorder="1" applyAlignment="1">
      <alignment/>
    </xf>
    <xf numFmtId="172" fontId="1" fillId="0" borderId="105" xfId="0" applyNumberFormat="1" applyFont="1" applyBorder="1" applyAlignment="1">
      <alignment/>
    </xf>
    <xf numFmtId="1" fontId="2" fillId="0" borderId="11" xfId="0" applyNumberFormat="1" applyFont="1" applyBorder="1" applyAlignment="1">
      <alignment/>
    </xf>
    <xf numFmtId="172" fontId="1" fillId="0" borderId="64" xfId="0" applyNumberFormat="1" applyFont="1" applyBorder="1" applyAlignment="1">
      <alignment/>
    </xf>
    <xf numFmtId="1" fontId="1" fillId="0" borderId="11" xfId="0" applyNumberFormat="1" applyFont="1" applyBorder="1" applyAlignment="1">
      <alignment/>
    </xf>
    <xf numFmtId="0" fontId="1" fillId="33" borderId="118" xfId="0" applyFont="1" applyFill="1" applyBorder="1" applyAlignment="1" applyProtection="1">
      <alignment horizontal="center" vertical="center"/>
      <protection/>
    </xf>
    <xf numFmtId="0" fontId="0" fillId="0" borderId="0" xfId="0" applyFont="1" applyAlignment="1">
      <alignment/>
    </xf>
    <xf numFmtId="0" fontId="1" fillId="33" borderId="86" xfId="0" applyFont="1" applyFill="1" applyBorder="1" applyAlignment="1">
      <alignment horizontal="center" vertical="center" wrapText="1"/>
    </xf>
    <xf numFmtId="0" fontId="2" fillId="0" borderId="65" xfId="0" applyFont="1" applyBorder="1" applyAlignment="1">
      <alignment horizontal="right" vertical="center" wrapText="1"/>
    </xf>
    <xf numFmtId="0" fontId="2" fillId="0" borderId="66" xfId="0" applyFont="1" applyBorder="1" applyAlignment="1">
      <alignment horizontal="right" vertical="center" wrapText="1"/>
    </xf>
    <xf numFmtId="0" fontId="2" fillId="0" borderId="66" xfId="0" applyFont="1" applyBorder="1" applyAlignment="1">
      <alignment horizontal="right" vertical="center"/>
    </xf>
    <xf numFmtId="0" fontId="2" fillId="0" borderId="90" xfId="0" applyFont="1" applyBorder="1" applyAlignment="1">
      <alignment horizontal="right" vertical="center" wrapText="1"/>
    </xf>
    <xf numFmtId="0" fontId="2" fillId="0" borderId="10" xfId="0" applyFont="1" applyBorder="1" applyAlignment="1">
      <alignment horizontal="right" vertical="center"/>
    </xf>
    <xf numFmtId="0" fontId="2" fillId="0" borderId="10" xfId="0" applyFont="1" applyBorder="1" applyAlignment="1">
      <alignment horizontal="right" vertical="center" wrapText="1"/>
    </xf>
    <xf numFmtId="0" fontId="2" fillId="0" borderId="14" xfId="0" applyFont="1" applyBorder="1" applyAlignment="1">
      <alignment horizontal="right" vertical="center" wrapText="1"/>
    </xf>
    <xf numFmtId="0" fontId="0" fillId="0" borderId="0" xfId="0" applyFont="1" applyBorder="1" applyAlignment="1">
      <alignment/>
    </xf>
    <xf numFmtId="172" fontId="2" fillId="0" borderId="15" xfId="0" applyNumberFormat="1" applyFont="1" applyBorder="1" applyAlignment="1">
      <alignment horizontal="center" vertical="center"/>
    </xf>
    <xf numFmtId="172" fontId="2" fillId="0" borderId="36" xfId="0" applyNumberFormat="1" applyFont="1" applyBorder="1" applyAlignment="1">
      <alignment horizontal="center" vertical="center"/>
    </xf>
    <xf numFmtId="0" fontId="12" fillId="0" borderId="38" xfId="0" applyFont="1" applyBorder="1" applyAlignment="1">
      <alignment horizontal="center" vertical="center"/>
    </xf>
    <xf numFmtId="2" fontId="12" fillId="0" borderId="98" xfId="0" applyNumberFormat="1" applyFont="1" applyBorder="1" applyAlignment="1">
      <alignment horizontal="left" vertical="center" indent="1"/>
    </xf>
    <xf numFmtId="0" fontId="2" fillId="0" borderId="12" xfId="0" applyFont="1" applyBorder="1" applyAlignment="1">
      <alignment/>
    </xf>
    <xf numFmtId="172" fontId="2" fillId="0" borderId="56" xfId="0" applyNumberFormat="1" applyFont="1" applyBorder="1" applyAlignment="1">
      <alignment/>
    </xf>
    <xf numFmtId="0" fontId="0" fillId="0" borderId="12" xfId="0" applyFont="1" applyBorder="1" applyAlignment="1">
      <alignment/>
    </xf>
    <xf numFmtId="0" fontId="2" fillId="0" borderId="11" xfId="0" applyFont="1" applyBorder="1" applyAlignment="1">
      <alignment/>
    </xf>
    <xf numFmtId="0" fontId="2" fillId="0" borderId="13" xfId="0" applyFont="1" applyBorder="1" applyAlignment="1">
      <alignment/>
    </xf>
    <xf numFmtId="0" fontId="1" fillId="0" borderId="0" xfId="0" applyFont="1" applyAlignment="1">
      <alignment horizontal="center"/>
    </xf>
    <xf numFmtId="0" fontId="1" fillId="33" borderId="81" xfId="0" applyFont="1" applyFill="1" applyBorder="1" applyAlignment="1" applyProtection="1">
      <alignment horizontal="center" vertical="center"/>
      <protection/>
    </xf>
    <xf numFmtId="0" fontId="17" fillId="0" borderId="0" xfId="0" applyFont="1" applyAlignment="1">
      <alignment horizontal="center" vertical="center"/>
    </xf>
    <xf numFmtId="0" fontId="2" fillId="0" borderId="10" xfId="0" applyFont="1" applyBorder="1" applyAlignment="1">
      <alignment horizontal="center"/>
    </xf>
    <xf numFmtId="0" fontId="1" fillId="33" borderId="76" xfId="0" applyFont="1" applyFill="1" applyBorder="1" applyAlignment="1" applyProtection="1">
      <alignment horizontal="center" vertical="center"/>
      <protection/>
    </xf>
    <xf numFmtId="0" fontId="1" fillId="0" borderId="0" xfId="0" applyFont="1" applyAlignment="1" applyProtection="1">
      <alignment horizontal="center" vertical="center"/>
      <protection/>
    </xf>
    <xf numFmtId="0" fontId="17" fillId="0" borderId="0" xfId="0" applyFont="1" applyFill="1" applyAlignment="1" applyProtection="1">
      <alignment horizontal="center" vertical="center"/>
      <protection/>
    </xf>
    <xf numFmtId="0" fontId="0" fillId="0" borderId="0" xfId="0" applyFont="1" applyAlignment="1">
      <alignment/>
    </xf>
    <xf numFmtId="0" fontId="1" fillId="0" borderId="0" xfId="0" applyFont="1" applyAlignment="1">
      <alignment horizontal="right"/>
    </xf>
    <xf numFmtId="0" fontId="22" fillId="33" borderId="138" xfId="0" applyFont="1" applyFill="1" applyBorder="1" applyAlignment="1" quotePrefix="1">
      <alignment horizontal="center"/>
    </xf>
    <xf numFmtId="0" fontId="22" fillId="33" borderId="80" xfId="0" applyFont="1" applyFill="1" applyBorder="1" applyAlignment="1" quotePrefix="1">
      <alignment horizontal="center"/>
    </xf>
    <xf numFmtId="0" fontId="22" fillId="33" borderId="10" xfId="0" applyFont="1" applyFill="1" applyBorder="1" applyAlignment="1">
      <alignment horizontal="center"/>
    </xf>
    <xf numFmtId="0" fontId="22" fillId="33" borderId="13" xfId="0" applyFont="1" applyFill="1" applyBorder="1" applyAlignment="1">
      <alignment horizontal="center" wrapText="1"/>
    </xf>
    <xf numFmtId="0" fontId="22" fillId="33" borderId="90" xfId="0" applyFont="1" applyFill="1" applyBorder="1" applyAlignment="1">
      <alignment horizontal="center"/>
    </xf>
    <xf numFmtId="0" fontId="22" fillId="33" borderId="24" xfId="0" applyFont="1" applyFill="1" applyBorder="1" applyAlignment="1">
      <alignment horizontal="center" wrapText="1"/>
    </xf>
    <xf numFmtId="0" fontId="2" fillId="0" borderId="37" xfId="0" applyFont="1" applyBorder="1" applyAlignment="1">
      <alignment/>
    </xf>
    <xf numFmtId="184" fontId="2" fillId="0" borderId="0" xfId="0" applyNumberFormat="1" applyFont="1" applyBorder="1" applyAlignment="1">
      <alignment/>
    </xf>
    <xf numFmtId="43" fontId="2" fillId="0" borderId="12" xfId="0" applyNumberFormat="1" applyFont="1" applyBorder="1" applyAlignment="1">
      <alignment/>
    </xf>
    <xf numFmtId="184" fontId="2" fillId="0" borderId="53" xfId="0" applyNumberFormat="1" applyFont="1" applyBorder="1" applyAlignment="1">
      <alignment/>
    </xf>
    <xf numFmtId="184" fontId="2" fillId="0" borderId="0" xfId="0" applyNumberFormat="1" applyFont="1" applyFill="1" applyBorder="1" applyAlignment="1">
      <alignment/>
    </xf>
    <xf numFmtId="43" fontId="2" fillId="0" borderId="22" xfId="0" applyNumberFormat="1" applyFont="1" applyFill="1" applyBorder="1" applyAlignment="1">
      <alignment/>
    </xf>
    <xf numFmtId="43" fontId="2" fillId="0" borderId="12" xfId="0" applyNumberFormat="1" applyFont="1" applyFill="1" applyBorder="1" applyAlignment="1">
      <alignment/>
    </xf>
    <xf numFmtId="184" fontId="2" fillId="0" borderId="53" xfId="0" applyNumberFormat="1" applyFont="1" applyFill="1" applyBorder="1" applyAlignment="1">
      <alignment/>
    </xf>
    <xf numFmtId="0" fontId="2" fillId="0" borderId="81" xfId="0" applyFont="1" applyBorder="1" applyAlignment="1">
      <alignment/>
    </xf>
    <xf numFmtId="184" fontId="2" fillId="0" borderId="10" xfId="0" applyNumberFormat="1" applyFont="1" applyBorder="1" applyAlignment="1">
      <alignment/>
    </xf>
    <xf numFmtId="43" fontId="2" fillId="0" borderId="13" xfId="0" applyNumberFormat="1" applyFont="1" applyBorder="1" applyAlignment="1">
      <alignment/>
    </xf>
    <xf numFmtId="184" fontId="2" fillId="0" borderId="10" xfId="0" applyNumberFormat="1" applyFont="1" applyFill="1" applyBorder="1" applyAlignment="1">
      <alignment/>
    </xf>
    <xf numFmtId="43" fontId="2" fillId="0" borderId="13" xfId="0" applyNumberFormat="1" applyFont="1" applyFill="1" applyBorder="1" applyAlignment="1">
      <alignment/>
    </xf>
    <xf numFmtId="184" fontId="2" fillId="0" borderId="90" xfId="0" applyNumberFormat="1" applyFont="1" applyFill="1" applyBorder="1" applyAlignment="1">
      <alignment/>
    </xf>
    <xf numFmtId="43" fontId="2" fillId="0" borderId="23" xfId="0" applyNumberFormat="1" applyFont="1" applyFill="1" applyBorder="1" applyAlignment="1">
      <alignment/>
    </xf>
    <xf numFmtId="0" fontId="1" fillId="0" borderId="83" xfId="0" applyFont="1" applyBorder="1" applyAlignment="1">
      <alignment horizontal="center" vertical="center"/>
    </xf>
    <xf numFmtId="184" fontId="22" fillId="0" borderId="25" xfId="0" applyNumberFormat="1" applyFont="1" applyBorder="1" applyAlignment="1">
      <alignment vertical="center"/>
    </xf>
    <xf numFmtId="43" fontId="22" fillId="0" borderId="26" xfId="0" applyNumberFormat="1" applyFont="1" applyBorder="1" applyAlignment="1">
      <alignment vertical="center"/>
    </xf>
    <xf numFmtId="184" fontId="22" fillId="0" borderId="85" xfId="0" applyNumberFormat="1" applyFont="1" applyFill="1" applyBorder="1" applyAlignment="1">
      <alignment vertical="center"/>
    </xf>
    <xf numFmtId="43" fontId="22" fillId="0" borderId="26" xfId="0" applyNumberFormat="1" applyFont="1" applyFill="1" applyBorder="1" applyAlignment="1">
      <alignment vertical="center"/>
    </xf>
    <xf numFmtId="184" fontId="22" fillId="0" borderId="25" xfId="0" applyNumberFormat="1" applyFont="1" applyFill="1" applyBorder="1" applyAlignment="1">
      <alignment vertical="center"/>
    </xf>
    <xf numFmtId="43" fontId="22" fillId="0" borderId="27" xfId="0" applyNumberFormat="1" applyFont="1" applyFill="1" applyBorder="1" applyAlignment="1">
      <alignment vertical="center"/>
    </xf>
    <xf numFmtId="0" fontId="0" fillId="0" borderId="0" xfId="0" applyFont="1" applyBorder="1" applyAlignment="1">
      <alignment/>
    </xf>
    <xf numFmtId="43" fontId="2" fillId="0" borderId="53" xfId="0" applyNumberFormat="1" applyFont="1" applyBorder="1" applyAlignment="1">
      <alignment/>
    </xf>
    <xf numFmtId="43" fontId="2" fillId="0" borderId="0" xfId="0" applyNumberFormat="1" applyFont="1" applyFill="1" applyBorder="1" applyAlignment="1">
      <alignment/>
    </xf>
    <xf numFmtId="185" fontId="2" fillId="0" borderId="12" xfId="0" applyNumberFormat="1" applyFont="1" applyBorder="1" applyAlignment="1">
      <alignment/>
    </xf>
    <xf numFmtId="43" fontId="2" fillId="0" borderId="53" xfId="0" applyNumberFormat="1" applyFont="1" applyFill="1" applyBorder="1" applyAlignment="1">
      <alignment/>
    </xf>
    <xf numFmtId="184" fontId="2" fillId="0" borderId="90" xfId="0" applyNumberFormat="1" applyFont="1" applyBorder="1" applyAlignment="1">
      <alignment/>
    </xf>
    <xf numFmtId="43" fontId="2" fillId="0" borderId="90" xfId="0" applyNumberFormat="1" applyFont="1" applyFill="1" applyBorder="1" applyAlignment="1">
      <alignment/>
    </xf>
    <xf numFmtId="43" fontId="2" fillId="0" borderId="10" xfId="0" applyNumberFormat="1" applyFont="1" applyFill="1" applyBorder="1" applyAlignment="1">
      <alignment/>
    </xf>
    <xf numFmtId="184" fontId="22" fillId="0" borderId="85" xfId="0" applyNumberFormat="1" applyFont="1" applyBorder="1" applyAlignment="1">
      <alignment vertical="center"/>
    </xf>
    <xf numFmtId="43" fontId="22" fillId="0" borderId="85" xfId="0" applyNumberFormat="1" applyFont="1" applyFill="1" applyBorder="1" applyAlignment="1">
      <alignment vertical="center"/>
    </xf>
    <xf numFmtId="43" fontId="22" fillId="0" borderId="25" xfId="0" applyNumberFormat="1" applyFont="1" applyFill="1" applyBorder="1" applyAlignment="1">
      <alignment vertical="center"/>
    </xf>
    <xf numFmtId="0" fontId="1" fillId="33" borderId="139" xfId="0" applyFont="1" applyFill="1" applyBorder="1" applyAlignment="1">
      <alignment horizontal="left"/>
    </xf>
    <xf numFmtId="0" fontId="22" fillId="33" borderId="78" xfId="0" applyFont="1" applyFill="1" applyBorder="1" applyAlignment="1" quotePrefix="1">
      <alignment horizontal="center"/>
    </xf>
    <xf numFmtId="184" fontId="2" fillId="0" borderId="56" xfId="0" applyNumberFormat="1" applyFont="1" applyBorder="1" applyAlignment="1">
      <alignment/>
    </xf>
    <xf numFmtId="184" fontId="2" fillId="0" borderId="12" xfId="0" applyNumberFormat="1" applyFont="1" applyBorder="1" applyAlignment="1">
      <alignment/>
    </xf>
    <xf numFmtId="184" fontId="2" fillId="0" borderId="22" xfId="0" applyNumberFormat="1" applyFont="1" applyFill="1" applyBorder="1" applyAlignment="1">
      <alignment/>
    </xf>
    <xf numFmtId="184" fontId="2" fillId="0" borderId="56" xfId="0" applyNumberFormat="1" applyFont="1" applyFill="1" applyBorder="1" applyAlignment="1">
      <alignment/>
    </xf>
    <xf numFmtId="184" fontId="2" fillId="0" borderId="64" xfId="0" applyNumberFormat="1" applyFont="1" applyBorder="1" applyAlignment="1">
      <alignment/>
    </xf>
    <xf numFmtId="184" fontId="2" fillId="0" borderId="13" xfId="0" applyNumberFormat="1" applyFont="1" applyFill="1" applyBorder="1" applyAlignment="1">
      <alignment/>
    </xf>
    <xf numFmtId="184" fontId="2" fillId="0" borderId="64" xfId="0" applyNumberFormat="1" applyFont="1" applyFill="1" applyBorder="1" applyAlignment="1">
      <alignment/>
    </xf>
    <xf numFmtId="184" fontId="2" fillId="0" borderId="23" xfId="0" applyNumberFormat="1" applyFont="1" applyFill="1" applyBorder="1" applyAlignment="1">
      <alignment/>
    </xf>
    <xf numFmtId="184" fontId="22" fillId="0" borderId="26" xfId="0" applyNumberFormat="1" applyFont="1" applyBorder="1" applyAlignment="1">
      <alignment horizontal="center" vertical="center"/>
    </xf>
    <xf numFmtId="184" fontId="22" fillId="0" borderId="84" xfId="0" applyNumberFormat="1" applyFont="1" applyFill="1" applyBorder="1" applyAlignment="1">
      <alignment horizontal="center" vertical="center"/>
    </xf>
    <xf numFmtId="184" fontId="22" fillId="0" borderId="27" xfId="0" applyNumberFormat="1" applyFont="1" applyFill="1" applyBorder="1" applyAlignment="1">
      <alignment horizontal="center" vertical="center"/>
    </xf>
    <xf numFmtId="184" fontId="2" fillId="0" borderId="22" xfId="0" applyNumberFormat="1" applyFont="1" applyBorder="1" applyAlignment="1">
      <alignment/>
    </xf>
    <xf numFmtId="184" fontId="2" fillId="0" borderId="12" xfId="0" applyNumberFormat="1" applyFont="1" applyFill="1" applyBorder="1" applyAlignment="1">
      <alignment/>
    </xf>
    <xf numFmtId="184" fontId="22" fillId="0" borderId="26" xfId="0" applyNumberFormat="1" applyFont="1" applyFill="1" applyBorder="1" applyAlignment="1">
      <alignment horizontal="center" vertical="center"/>
    </xf>
    <xf numFmtId="39" fontId="22" fillId="0" borderId="0" xfId="0" applyNumberFormat="1" applyFont="1" applyAlignment="1" applyProtection="1">
      <alignment horizontal="center"/>
      <protection/>
    </xf>
    <xf numFmtId="39" fontId="22" fillId="33" borderId="76" xfId="0" applyNumberFormat="1" applyFont="1" applyFill="1" applyBorder="1" applyAlignment="1" applyProtection="1">
      <alignment horizontal="center" vertical="center"/>
      <protection/>
    </xf>
    <xf numFmtId="43" fontId="22" fillId="33" borderId="81" xfId="0" applyNumberFormat="1" applyFont="1" applyFill="1" applyBorder="1" applyAlignment="1">
      <alignment horizontal="left" vertical="center"/>
    </xf>
    <xf numFmtId="39" fontId="22" fillId="33" borderId="90" xfId="0" applyNumberFormat="1" applyFont="1" applyFill="1" applyBorder="1" applyAlignment="1" applyProtection="1">
      <alignment horizontal="center" vertical="center"/>
      <protection/>
    </xf>
    <xf numFmtId="39" fontId="22" fillId="33" borderId="10" xfId="0" applyNumberFormat="1" applyFont="1" applyFill="1" applyBorder="1" applyAlignment="1" applyProtection="1">
      <alignment horizontal="center" vertical="center"/>
      <protection/>
    </xf>
    <xf numFmtId="39" fontId="22" fillId="33" borderId="13" xfId="0" applyNumberFormat="1" applyFont="1" applyFill="1" applyBorder="1" applyAlignment="1" applyProtection="1">
      <alignment horizontal="center" vertical="center" wrapText="1"/>
      <protection/>
    </xf>
    <xf numFmtId="39" fontId="22" fillId="33" borderId="23"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43" fontId="12" fillId="0" borderId="53" xfId="0" applyNumberFormat="1" applyFont="1" applyFill="1" applyBorder="1" applyAlignment="1">
      <alignment/>
    </xf>
    <xf numFmtId="43" fontId="12" fillId="0" borderId="0" xfId="0" applyNumberFormat="1" applyFont="1" applyFill="1" applyBorder="1" applyAlignment="1">
      <alignment/>
    </xf>
    <xf numFmtId="43" fontId="12" fillId="0" borderId="12" xfId="0" applyNumberFormat="1" applyFont="1" applyFill="1" applyBorder="1" applyAlignment="1">
      <alignment/>
    </xf>
    <xf numFmtId="43" fontId="12" fillId="0" borderId="53" xfId="0" applyNumberFormat="1" applyFont="1" applyBorder="1" applyAlignment="1">
      <alignment/>
    </xf>
    <xf numFmtId="43" fontId="12" fillId="0" borderId="0" xfId="0" applyNumberFormat="1" applyFont="1" applyBorder="1" applyAlignment="1">
      <alignment/>
    </xf>
    <xf numFmtId="43" fontId="12" fillId="0" borderId="12" xfId="0" applyNumberFormat="1" applyFont="1" applyBorder="1" applyAlignment="1">
      <alignment/>
    </xf>
    <xf numFmtId="43" fontId="12" fillId="0" borderId="22" xfId="0" applyNumberFormat="1" applyFont="1" applyFill="1" applyBorder="1" applyAlignment="1">
      <alignment/>
    </xf>
    <xf numFmtId="0" fontId="12" fillId="0" borderId="81" xfId="0" applyFont="1" applyBorder="1" applyAlignment="1">
      <alignment/>
    </xf>
    <xf numFmtId="43" fontId="12" fillId="0" borderId="90" xfId="0" applyNumberFormat="1" applyFont="1" applyFill="1" applyBorder="1" applyAlignment="1">
      <alignment/>
    </xf>
    <xf numFmtId="43" fontId="12" fillId="0" borderId="10" xfId="0" applyNumberFormat="1" applyFont="1" applyFill="1" applyBorder="1" applyAlignment="1">
      <alignment/>
    </xf>
    <xf numFmtId="43" fontId="12" fillId="0" borderId="90" xfId="0" applyNumberFormat="1" applyFont="1" applyBorder="1" applyAlignment="1">
      <alignment/>
    </xf>
    <xf numFmtId="43" fontId="12" fillId="0" borderId="10" xfId="0" applyNumberFormat="1" applyFont="1" applyBorder="1" applyAlignment="1">
      <alignment/>
    </xf>
    <xf numFmtId="0" fontId="22" fillId="0" borderId="83" xfId="0" applyFont="1" applyFill="1" applyBorder="1" applyAlignment="1">
      <alignment horizontal="center" vertical="center"/>
    </xf>
    <xf numFmtId="43" fontId="22" fillId="0" borderId="39" xfId="0" applyNumberFormat="1" applyFont="1" applyFill="1" applyBorder="1" applyAlignment="1">
      <alignment vertical="center"/>
    </xf>
    <xf numFmtId="43" fontId="22" fillId="0" borderId="32" xfId="0" applyNumberFormat="1" applyFont="1" applyFill="1" applyBorder="1" applyAlignment="1">
      <alignment vertical="center"/>
    </xf>
    <xf numFmtId="43" fontId="22" fillId="0" borderId="36" xfId="0" applyNumberFormat="1" applyFont="1" applyFill="1" applyBorder="1" applyAlignment="1">
      <alignment vertical="center"/>
    </xf>
    <xf numFmtId="43" fontId="22" fillId="0" borderId="33" xfId="0" applyNumberFormat="1" applyFont="1" applyFill="1" applyBorder="1" applyAlignment="1">
      <alignment vertical="center"/>
    </xf>
    <xf numFmtId="0" fontId="1" fillId="0" borderId="0" xfId="0" applyFont="1" applyAlignment="1">
      <alignment vertical="center"/>
    </xf>
    <xf numFmtId="43" fontId="12" fillId="0" borderId="22" xfId="0" applyNumberFormat="1" applyFont="1" applyBorder="1" applyAlignment="1">
      <alignment/>
    </xf>
    <xf numFmtId="0" fontId="1" fillId="0" borderId="0" xfId="0" applyFont="1" applyAlignment="1">
      <alignment/>
    </xf>
    <xf numFmtId="0" fontId="12" fillId="33" borderId="54" xfId="0" applyFont="1" applyFill="1" applyBorder="1" applyAlignment="1">
      <alignment horizontal="center"/>
    </xf>
    <xf numFmtId="0" fontId="13" fillId="0" borderId="0" xfId="0" applyFont="1" applyAlignment="1">
      <alignment/>
    </xf>
    <xf numFmtId="0" fontId="22" fillId="33" borderId="64" xfId="0" applyFont="1" applyFill="1" applyBorder="1" applyAlignment="1">
      <alignment/>
    </xf>
    <xf numFmtId="0" fontId="22" fillId="33" borderId="90" xfId="0" applyFont="1" applyFill="1" applyBorder="1" applyAlignment="1">
      <alignment horizontal="right"/>
    </xf>
    <xf numFmtId="0" fontId="22" fillId="33" borderId="13" xfId="0" applyFont="1" applyFill="1" applyBorder="1" applyAlignment="1">
      <alignment horizontal="right"/>
    </xf>
    <xf numFmtId="0" fontId="22" fillId="33" borderId="10" xfId="0" applyFont="1" applyFill="1" applyBorder="1" applyAlignment="1">
      <alignment horizontal="right"/>
    </xf>
    <xf numFmtId="171" fontId="2" fillId="0" borderId="53" xfId="42" applyFont="1" applyBorder="1" applyAlignment="1">
      <alignment horizontal="right"/>
    </xf>
    <xf numFmtId="171" fontId="2" fillId="0" borderId="12" xfId="42" applyFont="1" applyBorder="1" applyAlignment="1">
      <alignment horizontal="right"/>
    </xf>
    <xf numFmtId="171" fontId="2" fillId="0" borderId="53" xfId="42" applyFont="1" applyBorder="1" applyAlignment="1">
      <alignment horizontal="right" vertical="center"/>
    </xf>
    <xf numFmtId="176" fontId="2" fillId="0" borderId="12" xfId="42" applyNumberFormat="1" applyFont="1" applyBorder="1" applyAlignment="1">
      <alignment horizontal="right" vertical="center"/>
    </xf>
    <xf numFmtId="171" fontId="2" fillId="0" borderId="0" xfId="42" applyFont="1" applyBorder="1" applyAlignment="1">
      <alignment horizontal="right" vertical="center"/>
    </xf>
    <xf numFmtId="171" fontId="2" fillId="0" borderId="0" xfId="42" applyNumberFormat="1" applyFont="1" applyBorder="1" applyAlignment="1">
      <alignment horizontal="right" vertical="center"/>
    </xf>
    <xf numFmtId="171" fontId="2" fillId="0" borderId="12" xfId="42" applyFont="1" applyBorder="1" applyAlignment="1">
      <alignment horizontal="right" vertical="center"/>
    </xf>
    <xf numFmtId="171" fontId="2" fillId="0" borderId="0" xfId="42" applyNumberFormat="1" applyFont="1" applyFill="1" applyBorder="1" applyAlignment="1">
      <alignment horizontal="right" vertical="center"/>
    </xf>
    <xf numFmtId="176" fontId="2" fillId="0" borderId="12" xfId="42" applyNumberFormat="1" applyFont="1" applyFill="1" applyBorder="1" applyAlignment="1">
      <alignment horizontal="right" vertical="center"/>
    </xf>
    <xf numFmtId="171" fontId="2" fillId="0" borderId="0" xfId="42" applyFont="1" applyFill="1" applyBorder="1" applyAlignment="1">
      <alignment horizontal="right" vertical="center"/>
    </xf>
    <xf numFmtId="171" fontId="2" fillId="0" borderId="90" xfId="42" applyFont="1" applyBorder="1" applyAlignment="1">
      <alignment horizontal="right"/>
    </xf>
    <xf numFmtId="171" fontId="2" fillId="0" borderId="13" xfId="42" applyFont="1" applyBorder="1" applyAlignment="1">
      <alignment horizontal="right"/>
    </xf>
    <xf numFmtId="171" fontId="2" fillId="0" borderId="90" xfId="42" applyFont="1" applyBorder="1" applyAlignment="1">
      <alignment horizontal="right" vertical="center"/>
    </xf>
    <xf numFmtId="176" fontId="2" fillId="0" borderId="13" xfId="42" applyNumberFormat="1" applyFont="1" applyBorder="1" applyAlignment="1">
      <alignment horizontal="right" vertical="center"/>
    </xf>
    <xf numFmtId="171" fontId="2" fillId="0" borderId="10" xfId="42" applyFont="1" applyFill="1" applyBorder="1" applyAlignment="1">
      <alignment horizontal="right" vertical="center"/>
    </xf>
    <xf numFmtId="176" fontId="2" fillId="0" borderId="13" xfId="42" applyNumberFormat="1" applyFont="1" applyFill="1" applyBorder="1" applyAlignment="1">
      <alignment horizontal="right" vertical="center"/>
    </xf>
    <xf numFmtId="0" fontId="22" fillId="0" borderId="66" xfId="0" applyFont="1" applyBorder="1" applyAlignment="1">
      <alignment/>
    </xf>
    <xf numFmtId="171" fontId="22" fillId="0" borderId="90" xfId="42" applyFont="1" applyBorder="1" applyAlignment="1">
      <alignment horizontal="right"/>
    </xf>
    <xf numFmtId="171" fontId="22" fillId="0" borderId="13" xfId="42" applyFont="1" applyBorder="1" applyAlignment="1">
      <alignment horizontal="right"/>
    </xf>
    <xf numFmtId="171" fontId="22" fillId="0" borderId="10" xfId="42" applyFont="1" applyBorder="1" applyAlignment="1">
      <alignment horizontal="right" vertical="center"/>
    </xf>
    <xf numFmtId="176" fontId="22" fillId="0" borderId="10" xfId="42" applyNumberFormat="1" applyFont="1" applyBorder="1" applyAlignment="1">
      <alignment horizontal="right" vertical="center"/>
    </xf>
    <xf numFmtId="171" fontId="22" fillId="0" borderId="65" xfId="42" applyFont="1" applyFill="1" applyBorder="1" applyAlignment="1">
      <alignment horizontal="right" vertical="center"/>
    </xf>
    <xf numFmtId="176" fontId="22" fillId="0" borderId="15" xfId="42" applyNumberFormat="1" applyFont="1" applyFill="1" applyBorder="1" applyAlignment="1">
      <alignment horizontal="right" vertical="center"/>
    </xf>
    <xf numFmtId="171" fontId="22" fillId="0" borderId="65" xfId="42" applyNumberFormat="1" applyFont="1" applyFill="1" applyBorder="1" applyAlignment="1">
      <alignment horizontal="right" vertical="center"/>
    </xf>
    <xf numFmtId="0" fontId="13" fillId="0" borderId="0" xfId="0" applyFont="1" applyAlignment="1">
      <alignment horizontal="center"/>
    </xf>
    <xf numFmtId="0" fontId="2" fillId="0" borderId="0" xfId="0" applyFont="1" applyFill="1" applyBorder="1" applyAlignment="1">
      <alignment horizontal="left"/>
    </xf>
    <xf numFmtId="0" fontId="0" fillId="0" borderId="0" xfId="0" applyFont="1" applyFill="1" applyAlignment="1">
      <alignment/>
    </xf>
    <xf numFmtId="171" fontId="0" fillId="0" borderId="0" xfId="0" applyNumberFormat="1" applyFont="1" applyFill="1" applyAlignment="1">
      <alignment/>
    </xf>
    <xf numFmtId="171" fontId="0" fillId="0" borderId="0" xfId="0" applyNumberFormat="1" applyFont="1" applyAlignment="1">
      <alignment/>
    </xf>
    <xf numFmtId="186" fontId="0" fillId="0" borderId="0" xfId="0" applyNumberFormat="1" applyFont="1" applyAlignment="1">
      <alignment/>
    </xf>
    <xf numFmtId="0" fontId="22" fillId="33" borderId="139" xfId="0" applyFont="1" applyFill="1" applyBorder="1" applyAlignment="1">
      <alignment horizontal="left" vertical="center"/>
    </xf>
    <xf numFmtId="0" fontId="22" fillId="33" borderId="78" xfId="0" applyFont="1" applyFill="1" applyBorder="1" applyAlignment="1" quotePrefix="1">
      <alignment horizontal="center" vertical="center"/>
    </xf>
    <xf numFmtId="0" fontId="22" fillId="33" borderId="138" xfId="0" applyFont="1" applyFill="1" applyBorder="1" applyAlignment="1" quotePrefix="1">
      <alignment horizontal="center" vertical="center"/>
    </xf>
    <xf numFmtId="0" fontId="22" fillId="33" borderId="80" xfId="0" applyFont="1" applyFill="1" applyBorder="1" applyAlignment="1" quotePrefix="1">
      <alignment horizontal="center" vertical="center"/>
    </xf>
    <xf numFmtId="43" fontId="2" fillId="0" borderId="56" xfId="0" applyNumberFormat="1" applyFont="1" applyBorder="1" applyAlignment="1">
      <alignment/>
    </xf>
    <xf numFmtId="43" fontId="2" fillId="0" borderId="64" xfId="0" applyNumberFormat="1" applyFont="1" applyBorder="1" applyAlignment="1">
      <alignment/>
    </xf>
    <xf numFmtId="0" fontId="0" fillId="0" borderId="0" xfId="0" applyFont="1" applyAlignment="1">
      <alignment vertical="center"/>
    </xf>
    <xf numFmtId="0" fontId="22" fillId="0" borderId="83" xfId="0" applyFont="1" applyBorder="1" applyAlignment="1">
      <alignment horizontal="center" vertical="center"/>
    </xf>
    <xf numFmtId="0" fontId="22" fillId="33" borderId="139" xfId="0" applyFont="1" applyFill="1" applyBorder="1" applyAlignment="1">
      <alignment horizontal="left"/>
    </xf>
    <xf numFmtId="0" fontId="22" fillId="33" borderId="140" xfId="0" applyFont="1" applyFill="1" applyBorder="1" applyAlignment="1">
      <alignment horizontal="left"/>
    </xf>
    <xf numFmtId="0" fontId="22" fillId="0" borderId="31" xfId="0" applyFont="1" applyBorder="1" applyAlignment="1">
      <alignment horizontal="center" vertical="center"/>
    </xf>
    <xf numFmtId="0" fontId="13" fillId="0" borderId="0" xfId="0" applyFont="1" applyAlignment="1">
      <alignment vertical="center"/>
    </xf>
    <xf numFmtId="0" fontId="34"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1" fillId="0" borderId="0" xfId="0" applyFont="1" applyFill="1" applyAlignment="1">
      <alignment horizontal="center"/>
    </xf>
    <xf numFmtId="0" fontId="1" fillId="0" borderId="0" xfId="0" applyFont="1" applyFill="1" applyBorder="1" applyAlignment="1">
      <alignment horizontal="center"/>
    </xf>
    <xf numFmtId="0" fontId="2" fillId="0" borderId="54" xfId="0" applyFont="1" applyFill="1" applyBorder="1" applyAlignment="1">
      <alignment horizontal="center"/>
    </xf>
    <xf numFmtId="0" fontId="2" fillId="0" borderId="54" xfId="0" applyFont="1" applyBorder="1" applyAlignment="1">
      <alignment horizontal="center"/>
    </xf>
    <xf numFmtId="0" fontId="2" fillId="0" borderId="105" xfId="0" applyFont="1" applyFill="1" applyBorder="1" applyAlignment="1">
      <alignment horizontal="center"/>
    </xf>
    <xf numFmtId="0" fontId="2" fillId="0" borderId="55" xfId="0" applyFont="1" applyFill="1" applyBorder="1" applyAlignment="1">
      <alignment horizontal="center"/>
    </xf>
    <xf numFmtId="0" fontId="2" fillId="0" borderId="11" xfId="0" applyFont="1" applyFill="1" applyBorder="1" applyAlignment="1">
      <alignment horizontal="center"/>
    </xf>
    <xf numFmtId="0" fontId="0" fillId="0" borderId="0" xfId="0" applyFont="1" applyAlignment="1">
      <alignment horizontal="center"/>
    </xf>
    <xf numFmtId="0" fontId="2" fillId="0" borderId="64" xfId="0" applyFont="1" applyFill="1" applyBorder="1" applyAlignment="1">
      <alignment horizontal="center"/>
    </xf>
    <xf numFmtId="0" fontId="2" fillId="0" borderId="64" xfId="0" applyFont="1" applyBorder="1" applyAlignment="1">
      <alignment horizontal="center"/>
    </xf>
    <xf numFmtId="0" fontId="2" fillId="0" borderId="90" xfId="0" applyFont="1" applyFill="1" applyBorder="1" applyAlignment="1">
      <alignment horizontal="center"/>
    </xf>
    <xf numFmtId="0" fontId="2" fillId="0" borderId="10" xfId="0" applyFont="1" applyFill="1" applyBorder="1" applyAlignment="1">
      <alignment horizontal="center"/>
    </xf>
    <xf numFmtId="0" fontId="2" fillId="0" borderId="13" xfId="0" applyFont="1" applyFill="1" applyBorder="1" applyAlignment="1">
      <alignment horizontal="center"/>
    </xf>
    <xf numFmtId="0" fontId="1" fillId="0" borderId="105" xfId="0" applyFont="1" applyBorder="1" applyAlignment="1">
      <alignment/>
    </xf>
    <xf numFmtId="0" fontId="2" fillId="0" borderId="56" xfId="0" applyFont="1" applyFill="1" applyBorder="1" applyAlignment="1">
      <alignment/>
    </xf>
    <xf numFmtId="0" fontId="2" fillId="0" borderId="53" xfId="0" applyFont="1" applyFill="1" applyBorder="1" applyAlignment="1">
      <alignment/>
    </xf>
    <xf numFmtId="0" fontId="2" fillId="0" borderId="12" xfId="0" applyFont="1" applyFill="1" applyBorder="1" applyAlignment="1">
      <alignment/>
    </xf>
    <xf numFmtId="0" fontId="1" fillId="0" borderId="53" xfId="0" applyFont="1" applyBorder="1" applyAlignment="1">
      <alignment/>
    </xf>
    <xf numFmtId="2" fontId="2" fillId="0" borderId="56" xfId="0" applyNumberFormat="1" applyFont="1" applyFill="1" applyBorder="1" applyAlignment="1">
      <alignment horizontal="center"/>
    </xf>
    <xf numFmtId="2" fontId="2" fillId="0" borderId="53" xfId="0" applyNumberFormat="1" applyFont="1" applyFill="1" applyBorder="1" applyAlignment="1">
      <alignment horizontal="center"/>
    </xf>
    <xf numFmtId="2" fontId="2" fillId="0" borderId="12" xfId="0" applyNumberFormat="1" applyFont="1" applyFill="1" applyBorder="1" applyAlignment="1">
      <alignment horizontal="center"/>
    </xf>
    <xf numFmtId="171" fontId="2" fillId="0" borderId="56" xfId="42" applyFont="1" applyFill="1" applyBorder="1" applyAlignment="1">
      <alignment horizontal="center"/>
    </xf>
    <xf numFmtId="171" fontId="2" fillId="0" borderId="56" xfId="42" applyFont="1" applyBorder="1" applyAlignment="1">
      <alignment horizontal="center"/>
    </xf>
    <xf numFmtId="2" fontId="2" fillId="0" borderId="56" xfId="0" applyNumberFormat="1" applyFont="1" applyBorder="1" applyAlignment="1">
      <alignment horizontal="center"/>
    </xf>
    <xf numFmtId="0" fontId="2" fillId="0" borderId="56" xfId="0" applyFont="1" applyFill="1" applyBorder="1" applyAlignment="1">
      <alignment horizontal="center"/>
    </xf>
    <xf numFmtId="0" fontId="2" fillId="0" borderId="53"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xf>
    <xf numFmtId="0" fontId="2" fillId="0" borderId="90" xfId="0" applyFont="1" applyBorder="1" applyAlignment="1">
      <alignment/>
    </xf>
    <xf numFmtId="172" fontId="2" fillId="0" borderId="56" xfId="0" applyNumberFormat="1" applyFont="1" applyFill="1" applyBorder="1" applyAlignment="1">
      <alignment horizontal="center"/>
    </xf>
    <xf numFmtId="172" fontId="2" fillId="0" borderId="53" xfId="0" applyNumberFormat="1" applyFont="1" applyFill="1" applyBorder="1" applyAlignment="1">
      <alignment horizontal="center"/>
    </xf>
    <xf numFmtId="172" fontId="2" fillId="0" borderId="0" xfId="0" applyNumberFormat="1" applyFont="1" applyFill="1" applyBorder="1" applyAlignment="1">
      <alignment horizontal="center"/>
    </xf>
    <xf numFmtId="172" fontId="2" fillId="0" borderId="12" xfId="0" applyNumberFormat="1" applyFont="1" applyFill="1" applyBorder="1" applyAlignment="1">
      <alignment horizontal="center"/>
    </xf>
    <xf numFmtId="0" fontId="1" fillId="0" borderId="65" xfId="0" applyFont="1" applyBorder="1" applyAlignment="1">
      <alignment/>
    </xf>
    <xf numFmtId="0" fontId="2" fillId="0" borderId="14" xfId="0" applyFont="1" applyBorder="1" applyAlignment="1" quotePrefix="1">
      <alignment horizontal="left"/>
    </xf>
    <xf numFmtId="0" fontId="2" fillId="0" borderId="15" xfId="0" applyFont="1" applyBorder="1" applyAlignment="1">
      <alignment/>
    </xf>
    <xf numFmtId="177" fontId="2" fillId="0" borderId="66" xfId="0" applyNumberFormat="1" applyFont="1" applyFill="1" applyBorder="1" applyAlignment="1">
      <alignment horizontal="center"/>
    </xf>
    <xf numFmtId="177" fontId="2" fillId="0" borderId="65" xfId="0" applyNumberFormat="1" applyFont="1" applyFill="1" applyBorder="1" applyAlignment="1">
      <alignment horizontal="center"/>
    </xf>
    <xf numFmtId="177" fontId="2" fillId="0" borderId="14" xfId="0" applyNumberFormat="1" applyFont="1" applyFill="1" applyBorder="1" applyAlignment="1">
      <alignment horizontal="center"/>
    </xf>
    <xf numFmtId="177" fontId="2" fillId="0" borderId="15" xfId="0" applyNumberFormat="1" applyFont="1" applyFill="1" applyBorder="1" applyAlignment="1">
      <alignment horizontal="center"/>
    </xf>
    <xf numFmtId="0" fontId="2" fillId="0" borderId="10" xfId="0" applyFont="1" applyBorder="1" applyAlignment="1" quotePrefix="1">
      <alignment horizontal="left"/>
    </xf>
    <xf numFmtId="0" fontId="1" fillId="0" borderId="90" xfId="0" applyFont="1" applyBorder="1" applyAlignment="1">
      <alignment/>
    </xf>
    <xf numFmtId="0" fontId="1" fillId="0" borderId="10" xfId="0" applyFont="1" applyBorder="1" applyAlignment="1">
      <alignment horizontal="left"/>
    </xf>
    <xf numFmtId="0" fontId="1" fillId="0" borderId="13" xfId="0" applyFont="1" applyBorder="1" applyAlignment="1">
      <alignment/>
    </xf>
    <xf numFmtId="172" fontId="1" fillId="0" borderId="66" xfId="0" applyNumberFormat="1" applyFont="1" applyFill="1" applyBorder="1" applyAlignment="1">
      <alignment/>
    </xf>
    <xf numFmtId="172" fontId="1" fillId="0" borderId="66" xfId="0" applyNumberFormat="1" applyFont="1" applyBorder="1" applyAlignment="1">
      <alignment/>
    </xf>
    <xf numFmtId="172" fontId="1" fillId="0" borderId="65" xfId="0" applyNumberFormat="1" applyFont="1" applyFill="1" applyBorder="1" applyAlignment="1">
      <alignment/>
    </xf>
    <xf numFmtId="172" fontId="1" fillId="0" borderId="14" xfId="0" applyNumberFormat="1" applyFont="1" applyFill="1" applyBorder="1" applyAlignment="1">
      <alignment/>
    </xf>
    <xf numFmtId="172" fontId="1" fillId="0" borderId="15" xfId="0" applyNumberFormat="1" applyFont="1" applyFill="1" applyBorder="1" applyAlignment="1">
      <alignment/>
    </xf>
    <xf numFmtId="0" fontId="32" fillId="0" borderId="0" xfId="0" applyFont="1" applyAlignment="1">
      <alignment/>
    </xf>
    <xf numFmtId="0" fontId="2" fillId="0" borderId="0" xfId="0" applyFont="1" applyBorder="1" applyAlignment="1">
      <alignment horizontal="right"/>
    </xf>
    <xf numFmtId="0" fontId="0" fillId="0" borderId="0" xfId="0" applyFont="1" applyBorder="1" applyAlignment="1">
      <alignment/>
    </xf>
    <xf numFmtId="0" fontId="1" fillId="33" borderId="97" xfId="0" applyNumberFormat="1" applyFont="1" applyFill="1" applyBorder="1" applyAlignment="1">
      <alignment horizontal="center"/>
    </xf>
    <xf numFmtId="0" fontId="2" fillId="0" borderId="0" xfId="0" applyFont="1" applyBorder="1" applyAlignment="1">
      <alignment horizontal="center"/>
    </xf>
    <xf numFmtId="0" fontId="23" fillId="0" borderId="0" xfId="0" applyFont="1" applyFill="1" applyBorder="1" applyAlignment="1">
      <alignment horizontal="center"/>
    </xf>
    <xf numFmtId="172" fontId="23" fillId="0" borderId="0" xfId="0" applyNumberFormat="1" applyFont="1" applyBorder="1" applyAlignment="1">
      <alignment horizontal="center"/>
    </xf>
    <xf numFmtId="0" fontId="23" fillId="0" borderId="0" xfId="0" applyFont="1" applyBorder="1" applyAlignment="1">
      <alignment horizontal="center"/>
    </xf>
    <xf numFmtId="171" fontId="2" fillId="0" borderId="10" xfId="42" applyFont="1" applyFill="1" applyBorder="1" applyAlignment="1">
      <alignment horizontal="center"/>
    </xf>
    <xf numFmtId="172" fontId="23" fillId="0" borderId="10" xfId="0" applyNumberFormat="1" applyFont="1" applyFill="1" applyBorder="1" applyAlignment="1">
      <alignment horizontal="center"/>
    </xf>
    <xf numFmtId="39" fontId="2" fillId="0" borderId="0" xfId="42" applyNumberFormat="1" applyFont="1" applyFill="1" applyBorder="1" applyAlignment="1">
      <alignment horizontal="center"/>
    </xf>
    <xf numFmtId="2" fontId="2" fillId="0" borderId="0" xfId="42" applyNumberFormat="1" applyFont="1" applyBorder="1" applyAlignment="1">
      <alignment horizontal="center"/>
    </xf>
    <xf numFmtId="2" fontId="2" fillId="0" borderId="0" xfId="42" applyNumberFormat="1" applyFont="1" applyFill="1" applyBorder="1" applyAlignment="1">
      <alignment horizontal="center"/>
    </xf>
    <xf numFmtId="4" fontId="2" fillId="0" borderId="0" xfId="42" applyNumberFormat="1" applyFont="1" applyFill="1" applyBorder="1" applyAlignment="1">
      <alignment horizontal="center"/>
    </xf>
    <xf numFmtId="2" fontId="2" fillId="0" borderId="0" xfId="0" applyNumberFormat="1" applyFont="1" applyBorder="1" applyAlignment="1">
      <alignment horizontal="center"/>
    </xf>
    <xf numFmtId="0" fontId="1" fillId="0" borderId="29" xfId="0" applyFont="1" applyBorder="1" applyAlignment="1">
      <alignment vertical="center"/>
    </xf>
    <xf numFmtId="0" fontId="2" fillId="0" borderId="10" xfId="0" applyFont="1" applyBorder="1" applyAlignment="1" quotePrefix="1">
      <alignment horizontal="left" vertical="center"/>
    </xf>
    <xf numFmtId="0" fontId="2" fillId="0" borderId="13" xfId="0" applyFont="1" applyBorder="1" applyAlignment="1">
      <alignment vertical="center"/>
    </xf>
    <xf numFmtId="2" fontId="2" fillId="0" borderId="10"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0" fontId="0" fillId="0" borderId="0" xfId="0" applyFont="1" applyAlignment="1">
      <alignment vertical="center"/>
    </xf>
    <xf numFmtId="171" fontId="2" fillId="0" borderId="0" xfId="42" applyFont="1" applyFill="1" applyBorder="1" applyAlignment="1">
      <alignment horizontal="center"/>
    </xf>
    <xf numFmtId="0" fontId="22" fillId="0" borderId="34" xfId="0" applyFont="1" applyBorder="1" applyAlignment="1">
      <alignment horizontal="left" vertical="center"/>
    </xf>
    <xf numFmtId="0" fontId="22" fillId="0" borderId="32" xfId="0" applyFont="1" applyBorder="1" applyAlignment="1">
      <alignment horizontal="left" vertical="center"/>
    </xf>
    <xf numFmtId="0" fontId="22" fillId="0" borderId="36" xfId="0" applyFont="1" applyBorder="1" applyAlignment="1">
      <alignment vertical="center"/>
    </xf>
    <xf numFmtId="172" fontId="22" fillId="0" borderId="32" xfId="0" applyNumberFormat="1" applyFont="1" applyFill="1" applyBorder="1" applyAlignment="1">
      <alignment horizontal="center" vertical="center"/>
    </xf>
    <xf numFmtId="172" fontId="22" fillId="0" borderId="32" xfId="0" applyNumberFormat="1" applyFont="1" applyBorder="1" applyAlignment="1">
      <alignment vertical="center"/>
    </xf>
    <xf numFmtId="172" fontId="22" fillId="0" borderId="32" xfId="0" applyNumberFormat="1" applyFont="1" applyFill="1" applyBorder="1" applyAlignment="1">
      <alignment vertical="center"/>
    </xf>
    <xf numFmtId="172" fontId="22" fillId="0" borderId="32" xfId="0" applyNumberFormat="1" applyFont="1" applyBorder="1" applyAlignment="1">
      <alignment horizontal="center" vertical="center"/>
    </xf>
    <xf numFmtId="0" fontId="13" fillId="0" borderId="0" xfId="0" applyFont="1" applyAlignment="1">
      <alignment vertical="center"/>
    </xf>
    <xf numFmtId="0" fontId="0" fillId="0" borderId="0" xfId="0" applyFont="1" applyAlignment="1">
      <alignment horizontal="center" vertical="center"/>
    </xf>
    <xf numFmtId="0" fontId="2" fillId="0" borderId="0" xfId="0" applyFont="1" applyAlignment="1" applyProtection="1">
      <alignment horizontal="center" vertical="center"/>
      <protection/>
    </xf>
    <xf numFmtId="0" fontId="2" fillId="0" borderId="0" xfId="0" applyFont="1" applyFill="1" applyAlignment="1">
      <alignment horizontal="right" vertical="center"/>
    </xf>
    <xf numFmtId="0" fontId="1" fillId="33" borderId="89" xfId="0" applyFont="1" applyFill="1" applyBorder="1" applyAlignment="1" applyProtection="1">
      <alignment horizontal="center" vertical="center"/>
      <protection/>
    </xf>
    <xf numFmtId="0" fontId="32" fillId="0" borderId="0" xfId="0" applyFont="1" applyAlignment="1">
      <alignment horizontal="center" vertical="center"/>
    </xf>
    <xf numFmtId="0" fontId="1" fillId="33" borderId="14"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2" fillId="0" borderId="53"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176" fontId="2" fillId="0" borderId="0" xfId="0" applyNumberFormat="1" applyFont="1" applyBorder="1" applyAlignment="1" applyProtection="1">
      <alignment horizontal="right" vertical="center"/>
      <protection/>
    </xf>
    <xf numFmtId="176" fontId="1" fillId="0" borderId="57" xfId="0" applyNumberFormat="1" applyFont="1" applyBorder="1" applyAlignment="1" applyProtection="1">
      <alignment horizontal="right" vertical="center"/>
      <protection/>
    </xf>
    <xf numFmtId="176" fontId="1" fillId="0" borderId="101" xfId="0" applyNumberFormat="1" applyFont="1" applyBorder="1" applyAlignment="1" applyProtection="1">
      <alignment horizontal="right" vertical="center"/>
      <protection/>
    </xf>
    <xf numFmtId="2" fontId="0" fillId="0" borderId="0" xfId="0" applyNumberFormat="1" applyFont="1" applyAlignment="1">
      <alignment horizontal="center" vertical="center"/>
    </xf>
    <xf numFmtId="0" fontId="2" fillId="0" borderId="53" xfId="0" applyFont="1" applyBorder="1" applyAlignment="1">
      <alignment horizontal="center" vertical="center"/>
    </xf>
    <xf numFmtId="0" fontId="2" fillId="0" borderId="37" xfId="0" applyFont="1" applyBorder="1" applyAlignment="1">
      <alignment horizontal="center" vertical="center"/>
    </xf>
    <xf numFmtId="0" fontId="2" fillId="0" borderId="90" xfId="0" applyNumberFormat="1" applyFont="1" applyBorder="1" applyAlignment="1" applyProtection="1">
      <alignment horizontal="center" vertical="center"/>
      <protection/>
    </xf>
    <xf numFmtId="0" fontId="2" fillId="0" borderId="37" xfId="0" applyNumberFormat="1" applyFont="1" applyBorder="1" applyAlignment="1" applyProtection="1">
      <alignment horizontal="center" vertical="center"/>
      <protection/>
    </xf>
    <xf numFmtId="0" fontId="2" fillId="0" borderId="53" xfId="0" applyNumberFormat="1" applyFont="1" applyFill="1" applyBorder="1" applyAlignment="1" applyProtection="1">
      <alignment horizontal="center" vertical="center"/>
      <protection/>
    </xf>
    <xf numFmtId="0" fontId="2" fillId="0" borderId="37" xfId="0" applyNumberFormat="1" applyFont="1" applyFill="1" applyBorder="1" applyAlignment="1" applyProtection="1">
      <alignment horizontal="center" vertical="center"/>
      <protection/>
    </xf>
    <xf numFmtId="176" fontId="2" fillId="0" borderId="53" xfId="0" applyNumberFormat="1" applyFont="1" applyBorder="1" applyAlignment="1" applyProtection="1">
      <alignment horizontal="right" vertical="center"/>
      <protection/>
    </xf>
    <xf numFmtId="176" fontId="2" fillId="0" borderId="12" xfId="0" applyNumberFormat="1" applyFont="1" applyFill="1" applyBorder="1" applyAlignment="1" applyProtection="1">
      <alignment horizontal="right" vertical="center"/>
      <protection/>
    </xf>
    <xf numFmtId="176" fontId="1" fillId="0" borderId="101" xfId="0" applyNumberFormat="1" applyFont="1" applyFill="1" applyBorder="1" applyAlignment="1" applyProtection="1">
      <alignment horizontal="right" vertical="center"/>
      <protection/>
    </xf>
    <xf numFmtId="0" fontId="2" fillId="0" borderId="0" xfId="0" applyFont="1" applyFill="1" applyBorder="1" applyAlignment="1">
      <alignment horizontal="center" vertical="center"/>
    </xf>
    <xf numFmtId="0" fontId="2" fillId="0" borderId="90" xfId="0" applyNumberFormat="1" applyFont="1" applyFill="1" applyBorder="1" applyAlignment="1" applyProtection="1">
      <alignment horizontal="center" vertical="center"/>
      <protection/>
    </xf>
    <xf numFmtId="0" fontId="2" fillId="0" borderId="83" xfId="0" applyNumberFormat="1" applyFont="1" applyFill="1" applyBorder="1" applyAlignment="1" applyProtection="1">
      <alignment horizontal="center" vertical="center"/>
      <protection/>
    </xf>
    <xf numFmtId="176" fontId="2" fillId="0" borderId="85" xfId="0" applyNumberFormat="1" applyFont="1" applyBorder="1" applyAlignment="1" applyProtection="1">
      <alignment horizontal="right" vertical="center"/>
      <protection/>
    </xf>
    <xf numFmtId="176" fontId="2" fillId="0" borderId="25" xfId="0" applyNumberFormat="1" applyFont="1" applyBorder="1" applyAlignment="1" applyProtection="1">
      <alignment horizontal="right" vertical="center"/>
      <protection/>
    </xf>
    <xf numFmtId="176" fontId="2" fillId="0" borderId="25" xfId="0" applyNumberFormat="1" applyFont="1" applyFill="1" applyBorder="1" applyAlignment="1" applyProtection="1">
      <alignment horizontal="right" vertical="center"/>
      <protection/>
    </xf>
    <xf numFmtId="176" fontId="2" fillId="0" borderId="26" xfId="0" applyNumberFormat="1" applyFont="1" applyFill="1" applyBorder="1" applyAlignment="1" applyProtection="1">
      <alignment horizontal="right" vertical="center"/>
      <protection/>
    </xf>
    <xf numFmtId="176" fontId="1" fillId="0" borderId="111" xfId="0" applyNumberFormat="1" applyFont="1" applyFill="1" applyBorder="1" applyAlignment="1" applyProtection="1">
      <alignment horizontal="right" vertical="center"/>
      <protection/>
    </xf>
    <xf numFmtId="0" fontId="2" fillId="0" borderId="0" xfId="0" applyFont="1" applyFill="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 fillId="33" borderId="65" xfId="0" applyFont="1" applyFill="1" applyBorder="1" applyAlignment="1" applyProtection="1">
      <alignment horizontal="center" vertical="center"/>
      <protection/>
    </xf>
    <xf numFmtId="0" fontId="15" fillId="0" borderId="53" xfId="0" applyFont="1" applyBorder="1" applyAlignment="1" applyProtection="1">
      <alignment horizontal="center" vertical="center"/>
      <protection/>
    </xf>
    <xf numFmtId="176" fontId="2" fillId="0" borderId="53" xfId="0" applyNumberFormat="1" applyFont="1" applyBorder="1" applyAlignment="1" applyProtection="1">
      <alignment horizontal="center" vertical="center"/>
      <protection/>
    </xf>
    <xf numFmtId="176" fontId="2" fillId="0" borderId="0" xfId="0" applyNumberFormat="1" applyFont="1" applyBorder="1" applyAlignment="1" applyProtection="1">
      <alignment horizontal="center" vertical="center"/>
      <protection/>
    </xf>
    <xf numFmtId="176" fontId="2" fillId="0" borderId="12" xfId="0" applyNumberFormat="1" applyFont="1" applyBorder="1" applyAlignment="1" applyProtection="1">
      <alignment horizontal="center" vertical="center"/>
      <protection/>
    </xf>
    <xf numFmtId="176" fontId="2" fillId="0" borderId="12" xfId="0" applyNumberFormat="1" applyFont="1" applyBorder="1" applyAlignment="1" applyProtection="1">
      <alignment horizontal="right" vertical="center"/>
      <protection/>
    </xf>
    <xf numFmtId="0" fontId="15" fillId="0" borderId="53" xfId="0" applyNumberFormat="1" applyFont="1" applyBorder="1" applyAlignment="1" applyProtection="1">
      <alignment horizontal="center" vertical="center"/>
      <protection/>
    </xf>
    <xf numFmtId="176" fontId="2" fillId="0" borderId="53"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horizontal="right" vertical="center"/>
    </xf>
    <xf numFmtId="176" fontId="2" fillId="0" borderId="12"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0" fontId="13" fillId="0" borderId="0" xfId="0" applyFont="1" applyBorder="1" applyAlignment="1">
      <alignment horizontal="center" vertical="center"/>
    </xf>
    <xf numFmtId="0" fontId="15" fillId="0" borderId="90" xfId="0" applyNumberFormat="1" applyFont="1" applyBorder="1" applyAlignment="1" applyProtection="1">
      <alignment horizontal="center" vertical="center"/>
      <protection/>
    </xf>
    <xf numFmtId="0" fontId="2" fillId="0" borderId="83" xfId="0" applyNumberFormat="1" applyFont="1" applyBorder="1" applyAlignment="1" applyProtection="1">
      <alignment horizontal="center" vertical="center"/>
      <protection/>
    </xf>
    <xf numFmtId="176" fontId="2" fillId="0" borderId="85"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25" xfId="0" applyNumberFormat="1" applyFont="1" applyBorder="1" applyAlignment="1">
      <alignment horizontal="right" vertical="center"/>
    </xf>
    <xf numFmtId="176" fontId="2" fillId="0" borderId="25" xfId="0" applyNumberFormat="1" applyFont="1" applyFill="1" applyBorder="1" applyAlignment="1">
      <alignment horizontal="right" vertical="center"/>
    </xf>
    <xf numFmtId="176" fontId="2" fillId="0" borderId="26" xfId="0" applyNumberFormat="1" applyFont="1" applyFill="1" applyBorder="1" applyAlignment="1">
      <alignment horizontal="right" vertical="center"/>
    </xf>
    <xf numFmtId="188" fontId="13" fillId="0" borderId="0" xfId="0" applyNumberFormat="1" applyFont="1" applyAlignment="1">
      <alignment horizontal="center" vertical="center"/>
    </xf>
    <xf numFmtId="188" fontId="10" fillId="0" borderId="0" xfId="0" applyNumberFormat="1" applyFont="1" applyAlignment="1">
      <alignment horizontal="center" vertical="center"/>
    </xf>
    <xf numFmtId="177" fontId="14" fillId="0" borderId="0" xfId="0" applyNumberFormat="1" applyFont="1" applyAlignment="1">
      <alignment horizontal="center" vertical="center"/>
    </xf>
    <xf numFmtId="188" fontId="14" fillId="0" borderId="0" xfId="0" applyNumberFormat="1" applyFont="1" applyAlignment="1">
      <alignment horizontal="center" vertical="center"/>
    </xf>
    <xf numFmtId="0" fontId="0" fillId="0" borderId="0" xfId="0" applyFont="1" applyBorder="1" applyAlignment="1">
      <alignment vertical="center"/>
    </xf>
    <xf numFmtId="0" fontId="22" fillId="33" borderId="139" xfId="0" applyFont="1" applyFill="1" applyBorder="1" applyAlignment="1" applyProtection="1">
      <alignment horizontal="left" vertical="center"/>
      <protection/>
    </xf>
    <xf numFmtId="0" fontId="22" fillId="33" borderId="79" xfId="0" applyFont="1" applyFill="1" applyBorder="1" applyAlignment="1" quotePrefix="1">
      <alignment horizontal="center" vertical="center"/>
    </xf>
    <xf numFmtId="0" fontId="22" fillId="33" borderId="79" xfId="0" applyNumberFormat="1" applyFont="1" applyFill="1" applyBorder="1" applyAlignment="1" quotePrefix="1">
      <alignment horizontal="center" vertical="center"/>
    </xf>
    <xf numFmtId="0" fontId="22" fillId="33" borderId="80" xfId="0" applyNumberFormat="1" applyFont="1" applyFill="1" applyBorder="1" applyAlignment="1" quotePrefix="1">
      <alignment horizontal="center" vertical="center"/>
    </xf>
    <xf numFmtId="0" fontId="2" fillId="0" borderId="37" xfId="0" applyFont="1" applyBorder="1" applyAlignment="1" applyProtection="1">
      <alignment horizontal="left" vertical="center"/>
      <protection/>
    </xf>
    <xf numFmtId="176" fontId="2" fillId="0" borderId="22" xfId="0" applyNumberFormat="1" applyFont="1" applyBorder="1" applyAlignment="1">
      <alignment horizontal="right" vertical="center"/>
    </xf>
    <xf numFmtId="176" fontId="2" fillId="0" borderId="22" xfId="0" applyNumberFormat="1" applyFont="1" applyFill="1" applyBorder="1" applyAlignment="1">
      <alignment horizontal="right" vertical="center"/>
    </xf>
    <xf numFmtId="176" fontId="2" fillId="0" borderId="0" xfId="42" applyNumberFormat="1" applyFont="1" applyBorder="1" applyAlignment="1">
      <alignment horizontal="right" vertical="center"/>
    </xf>
    <xf numFmtId="176" fontId="2" fillId="0" borderId="0" xfId="42" applyNumberFormat="1" applyFont="1" applyFill="1" applyBorder="1" applyAlignment="1">
      <alignment horizontal="right" vertical="center"/>
    </xf>
    <xf numFmtId="176" fontId="2" fillId="0" borderId="22" xfId="42" applyNumberFormat="1" applyFont="1" applyFill="1" applyBorder="1" applyAlignment="1">
      <alignment horizontal="right" vertical="center"/>
    </xf>
    <xf numFmtId="0" fontId="2" fillId="0" borderId="81" xfId="0" applyFont="1" applyBorder="1" applyAlignment="1" applyProtection="1">
      <alignment horizontal="left" vertical="center"/>
      <protection/>
    </xf>
    <xf numFmtId="176" fontId="2" fillId="0" borderId="10" xfId="0" applyNumberFormat="1" applyFont="1" applyBorder="1" applyAlignment="1">
      <alignment horizontal="right" vertical="center"/>
    </xf>
    <xf numFmtId="176" fontId="2" fillId="0" borderId="10" xfId="42" applyNumberFormat="1" applyFont="1" applyBorder="1" applyAlignment="1">
      <alignment horizontal="right" vertical="center"/>
    </xf>
    <xf numFmtId="176" fontId="2" fillId="0" borderId="10" xfId="42" applyNumberFormat="1" applyFont="1" applyFill="1" applyBorder="1" applyAlignment="1">
      <alignment horizontal="right" vertical="center"/>
    </xf>
    <xf numFmtId="176" fontId="2" fillId="0" borderId="23" xfId="42" applyNumberFormat="1" applyFont="1" applyFill="1" applyBorder="1" applyAlignment="1">
      <alignment horizontal="right" vertical="center"/>
    </xf>
    <xf numFmtId="0" fontId="22" fillId="0" borderId="83" xfId="0" applyFont="1" applyBorder="1" applyAlignment="1" applyProtection="1">
      <alignment horizontal="left" vertical="center"/>
      <protection/>
    </xf>
    <xf numFmtId="176" fontId="22" fillId="0" borderId="25" xfId="0" applyNumberFormat="1" applyFont="1" applyBorder="1" applyAlignment="1">
      <alignment horizontal="right" vertical="center"/>
    </xf>
    <xf numFmtId="176" fontId="22" fillId="0" borderId="25" xfId="42" applyNumberFormat="1" applyFont="1" applyBorder="1" applyAlignment="1">
      <alignment horizontal="right" vertical="center"/>
    </xf>
    <xf numFmtId="176" fontId="22" fillId="0" borderId="25" xfId="42" applyNumberFormat="1" applyFont="1" applyFill="1" applyBorder="1" applyAlignment="1">
      <alignment horizontal="right" vertical="center"/>
    </xf>
    <xf numFmtId="176" fontId="22" fillId="0" borderId="27" xfId="42" applyNumberFormat="1" applyFont="1" applyFill="1" applyBorder="1" applyAlignment="1">
      <alignment horizontal="right" vertical="center"/>
    </xf>
    <xf numFmtId="0" fontId="21" fillId="0" borderId="0" xfId="0" applyFont="1" applyAlignment="1">
      <alignment horizontal="right"/>
    </xf>
    <xf numFmtId="0" fontId="22" fillId="33" borderId="15" xfId="0" applyFont="1" applyFill="1" applyBorder="1" applyAlignment="1" quotePrefix="1">
      <alignment horizontal="center" vertical="center"/>
    </xf>
    <xf numFmtId="174" fontId="22" fillId="33" borderId="66" xfId="0" applyNumberFormat="1" applyFont="1" applyFill="1" applyBorder="1" applyAlignment="1" quotePrefix="1">
      <alignment horizontal="center" vertical="center"/>
    </xf>
    <xf numFmtId="174" fontId="22" fillId="33" borderId="15" xfId="0" applyNumberFormat="1" applyFont="1" applyFill="1" applyBorder="1" applyAlignment="1" quotePrefix="1">
      <alignment horizontal="center" vertical="center"/>
    </xf>
    <xf numFmtId="174" fontId="2" fillId="0" borderId="12" xfId="42" applyNumberFormat="1" applyFont="1" applyBorder="1" applyAlignment="1">
      <alignment horizontal="right" vertical="center"/>
    </xf>
    <xf numFmtId="174" fontId="2" fillId="0" borderId="56" xfId="42" applyNumberFormat="1" applyFont="1" applyBorder="1" applyAlignment="1">
      <alignment horizontal="right" vertical="center"/>
    </xf>
    <xf numFmtId="174" fontId="2" fillId="0" borderId="12" xfId="42" applyNumberFormat="1" applyFont="1" applyFill="1" applyBorder="1" applyAlignment="1">
      <alignment horizontal="right" vertical="center"/>
    </xf>
    <xf numFmtId="174" fontId="2" fillId="0" borderId="13" xfId="42" applyNumberFormat="1" applyFont="1" applyBorder="1" applyAlignment="1">
      <alignment horizontal="right" vertical="center"/>
    </xf>
    <xf numFmtId="174" fontId="2" fillId="0" borderId="64" xfId="42" applyNumberFormat="1" applyFont="1" applyBorder="1" applyAlignment="1">
      <alignment horizontal="right" vertical="center"/>
    </xf>
    <xf numFmtId="174" fontId="2" fillId="0" borderId="13" xfId="42" applyNumberFormat="1" applyFont="1" applyFill="1" applyBorder="1" applyAlignment="1">
      <alignment horizontal="right" vertical="center"/>
    </xf>
    <xf numFmtId="0" fontId="22" fillId="0" borderId="66" xfId="0" applyFont="1" applyBorder="1" applyAlignment="1">
      <alignment vertical="center"/>
    </xf>
    <xf numFmtId="174" fontId="22" fillId="0" borderId="13" xfId="42" applyNumberFormat="1" applyFont="1" applyBorder="1" applyAlignment="1">
      <alignment horizontal="right" vertical="center"/>
    </xf>
    <xf numFmtId="174" fontId="22" fillId="0" borderId="13" xfId="42" applyNumberFormat="1" applyFont="1" applyFill="1" applyBorder="1" applyAlignment="1">
      <alignment horizontal="right" vertical="center"/>
    </xf>
    <xf numFmtId="174" fontId="22" fillId="0" borderId="66" xfId="42" applyNumberFormat="1" applyFont="1" applyFill="1" applyBorder="1" applyAlignment="1">
      <alignment horizontal="right" vertical="center"/>
    </xf>
    <xf numFmtId="43" fontId="2" fillId="0" borderId="22" xfId="0" applyNumberFormat="1" applyFont="1" applyFill="1" applyBorder="1" applyAlignment="1">
      <alignment horizontal="left"/>
    </xf>
    <xf numFmtId="185" fontId="2" fillId="0" borderId="22" xfId="0" applyNumberFormat="1" applyFont="1" applyFill="1" applyBorder="1" applyAlignment="1">
      <alignment horizontal="left"/>
    </xf>
    <xf numFmtId="172" fontId="2" fillId="0" borderId="10" xfId="0" applyNumberFormat="1" applyFont="1" applyFill="1" applyBorder="1" applyAlignment="1">
      <alignment horizontal="center"/>
    </xf>
    <xf numFmtId="0" fontId="8" fillId="0" borderId="0" xfId="0" applyFont="1" applyBorder="1" applyAlignment="1">
      <alignment horizontal="left"/>
    </xf>
    <xf numFmtId="177" fontId="2" fillId="0" borderId="28" xfId="0" applyNumberFormat="1" applyFont="1" applyBorder="1" applyAlignment="1">
      <alignment/>
    </xf>
    <xf numFmtId="177" fontId="2" fillId="0" borderId="0" xfId="0" applyNumberFormat="1" applyFont="1" applyBorder="1" applyAlignment="1">
      <alignment/>
    </xf>
    <xf numFmtId="177" fontId="2" fillId="0" borderId="22" xfId="0" applyNumberFormat="1" applyFont="1" applyBorder="1" applyAlignment="1">
      <alignment/>
    </xf>
    <xf numFmtId="177" fontId="2" fillId="0" borderId="31" xfId="0" applyNumberFormat="1" applyFont="1" applyBorder="1" applyAlignment="1">
      <alignment/>
    </xf>
    <xf numFmtId="177" fontId="2" fillId="0" borderId="25" xfId="0" applyNumberFormat="1" applyFont="1" applyBorder="1" applyAlignment="1">
      <alignment/>
    </xf>
    <xf numFmtId="177" fontId="2" fillId="0" borderId="27" xfId="0" applyNumberFormat="1" applyFont="1" applyBorder="1" applyAlignment="1">
      <alignment/>
    </xf>
    <xf numFmtId="2" fontId="15" fillId="0" borderId="66" xfId="0" applyNumberFormat="1" applyFont="1" applyBorder="1" applyAlignment="1">
      <alignment horizontal="right"/>
    </xf>
    <xf numFmtId="0" fontId="16" fillId="0" borderId="0" xfId="0" applyFont="1" applyFill="1" applyBorder="1" applyAlignment="1">
      <alignment/>
    </xf>
    <xf numFmtId="0" fontId="13" fillId="0" borderId="32" xfId="0" applyFont="1" applyBorder="1" applyAlignment="1">
      <alignment vertical="center"/>
    </xf>
    <xf numFmtId="2" fontId="2" fillId="0" borderId="54" xfId="0" applyNumberFormat="1" applyFont="1" applyBorder="1" applyAlignment="1">
      <alignment vertical="center"/>
    </xf>
    <xf numFmtId="1" fontId="2" fillId="0" borderId="15" xfId="0" applyNumberFormat="1" applyFont="1" applyBorder="1" applyAlignment="1">
      <alignment horizontal="center"/>
    </xf>
    <xf numFmtId="171" fontId="2" fillId="0" borderId="56" xfId="42" applyNumberFormat="1" applyFont="1" applyBorder="1" applyAlignment="1">
      <alignment/>
    </xf>
    <xf numFmtId="171" fontId="2" fillId="0" borderId="12" xfId="42" applyNumberFormat="1" applyFont="1" applyBorder="1" applyAlignment="1">
      <alignment/>
    </xf>
    <xf numFmtId="171" fontId="2" fillId="0" borderId="22" xfId="42" applyNumberFormat="1" applyFont="1" applyFill="1" applyBorder="1" applyAlignment="1">
      <alignment/>
    </xf>
    <xf numFmtId="171" fontId="2" fillId="0" borderId="12" xfId="42" applyNumberFormat="1" applyFont="1" applyFill="1" applyBorder="1" applyAlignment="1">
      <alignment/>
    </xf>
    <xf numFmtId="171" fontId="2" fillId="0" borderId="64" xfId="42" applyNumberFormat="1" applyFont="1" applyBorder="1" applyAlignment="1">
      <alignment/>
    </xf>
    <xf numFmtId="171" fontId="2" fillId="0" borderId="64" xfId="42" applyNumberFormat="1" applyFont="1" applyFill="1" applyBorder="1" applyAlignment="1">
      <alignment/>
    </xf>
    <xf numFmtId="171" fontId="2" fillId="0" borderId="99" xfId="42" applyNumberFormat="1" applyFont="1" applyFill="1" applyBorder="1" applyAlignment="1">
      <alignment/>
    </xf>
    <xf numFmtId="171" fontId="22" fillId="0" borderId="84" xfId="42" applyNumberFormat="1" applyFont="1" applyBorder="1" applyAlignment="1">
      <alignment horizontal="center" vertical="center"/>
    </xf>
    <xf numFmtId="171" fontId="22" fillId="0" borderId="26" xfId="42" applyNumberFormat="1" applyFont="1" applyBorder="1" applyAlignment="1">
      <alignment horizontal="center" vertical="center"/>
    </xf>
    <xf numFmtId="171" fontId="22" fillId="0" borderId="26" xfId="42" applyNumberFormat="1" applyFont="1" applyFill="1" applyBorder="1" applyAlignment="1">
      <alignment horizontal="center" vertical="center"/>
    </xf>
    <xf numFmtId="171" fontId="22" fillId="0" borderId="27" xfId="42" applyNumberFormat="1" applyFont="1" applyFill="1" applyBorder="1" applyAlignment="1">
      <alignment horizontal="center" vertical="center"/>
    </xf>
    <xf numFmtId="2" fontId="15" fillId="0" borderId="66" xfId="0" applyNumberFormat="1" applyFont="1" applyBorder="1" applyAlignment="1" quotePrefix="1">
      <alignment horizontal="right"/>
    </xf>
    <xf numFmtId="2" fontId="15" fillId="0" borderId="66" xfId="0" applyNumberFormat="1" applyFont="1" applyFill="1" applyBorder="1" applyAlignment="1">
      <alignment horizontal="right" vertical="center"/>
    </xf>
    <xf numFmtId="1" fontId="15" fillId="0" borderId="66" xfId="0" applyNumberFormat="1" applyFont="1" applyBorder="1" applyAlignment="1">
      <alignment horizontal="right"/>
    </xf>
    <xf numFmtId="2" fontId="2" fillId="0" borderId="0" xfId="0" applyNumberFormat="1" applyFont="1" applyFill="1" applyBorder="1" applyAlignment="1" quotePrefix="1">
      <alignment horizontal="center"/>
    </xf>
    <xf numFmtId="0" fontId="2" fillId="0" borderId="0" xfId="0" applyFont="1" applyBorder="1" applyAlignment="1">
      <alignment vertical="top" wrapText="1"/>
    </xf>
    <xf numFmtId="0" fontId="2" fillId="0" borderId="97" xfId="0" applyFont="1" applyBorder="1" applyAlignment="1">
      <alignment/>
    </xf>
    <xf numFmtId="175" fontId="2" fillId="0" borderId="0" xfId="0" applyNumberFormat="1" applyFont="1" applyFill="1" applyAlignment="1">
      <alignment/>
    </xf>
    <xf numFmtId="184" fontId="2" fillId="0" borderId="22" xfId="0" applyNumberFormat="1" applyFont="1" applyFill="1" applyBorder="1" applyAlignment="1">
      <alignment horizontal="right"/>
    </xf>
    <xf numFmtId="0" fontId="22" fillId="0" borderId="0" xfId="0" applyFont="1" applyFill="1" applyBorder="1" applyAlignment="1">
      <alignment horizontal="center" vertical="center"/>
    </xf>
    <xf numFmtId="43" fontId="22" fillId="0" borderId="0" xfId="0" applyNumberFormat="1" applyFont="1" applyFill="1" applyBorder="1" applyAlignment="1">
      <alignment vertical="center"/>
    </xf>
    <xf numFmtId="0" fontId="2" fillId="0" borderId="84" xfId="0" applyFont="1" applyBorder="1" applyAlignment="1">
      <alignment/>
    </xf>
    <xf numFmtId="174" fontId="2" fillId="0" borderId="85" xfId="0" applyNumberFormat="1" applyFont="1" applyFill="1" applyBorder="1" applyAlignment="1" applyProtection="1">
      <alignment vertical="center"/>
      <protection/>
    </xf>
    <xf numFmtId="174" fontId="2" fillId="0" borderId="26" xfId="0" applyNumberFormat="1" applyFont="1" applyFill="1" applyBorder="1" applyAlignment="1" applyProtection="1">
      <alignment vertical="center"/>
      <protection/>
    </xf>
    <xf numFmtId="174" fontId="2" fillId="0" borderId="84" xfId="0" applyNumberFormat="1" applyFont="1" applyFill="1" applyBorder="1" applyAlignment="1" applyProtection="1">
      <alignment horizontal="center" vertical="center"/>
      <protection/>
    </xf>
    <xf numFmtId="172" fontId="2" fillId="0" borderId="85" xfId="0" applyNumberFormat="1" applyFont="1" applyBorder="1" applyAlignment="1">
      <alignment/>
    </xf>
    <xf numFmtId="1" fontId="2" fillId="0" borderId="26" xfId="0" applyNumberFormat="1" applyFont="1" applyBorder="1" applyAlignment="1">
      <alignment/>
    </xf>
    <xf numFmtId="2" fontId="2" fillId="0" borderId="70" xfId="0" applyNumberFormat="1" applyFont="1" applyBorder="1" applyAlignment="1" quotePrefix="1">
      <alignment horizontal="center" vertical="center"/>
    </xf>
    <xf numFmtId="2" fontId="2" fillId="0" borderId="70" xfId="0" applyNumberFormat="1" applyFont="1" applyBorder="1" applyAlignment="1">
      <alignment horizontal="center" vertical="center"/>
    </xf>
    <xf numFmtId="2" fontId="2" fillId="0" borderId="141" xfId="0" applyNumberFormat="1" applyFont="1" applyBorder="1" applyAlignment="1">
      <alignment horizontal="center" vertical="center"/>
    </xf>
    <xf numFmtId="2" fontId="2" fillId="0" borderId="142" xfId="0" applyNumberFormat="1" applyFont="1" applyBorder="1" applyAlignment="1">
      <alignment horizontal="center" vertical="center"/>
    </xf>
    <xf numFmtId="172" fontId="2" fillId="0" borderId="23" xfId="0" applyNumberFormat="1" applyFont="1" applyBorder="1" applyAlignment="1">
      <alignment horizontal="center"/>
    </xf>
    <xf numFmtId="172" fontId="2" fillId="0" borderId="61" xfId="0" applyNumberFormat="1" applyFont="1" applyBorder="1" applyAlignment="1">
      <alignment horizontal="center"/>
    </xf>
    <xf numFmtId="172" fontId="2" fillId="0" borderId="33" xfId="0" applyNumberFormat="1" applyFont="1" applyBorder="1" applyAlignment="1">
      <alignment horizontal="center"/>
    </xf>
    <xf numFmtId="172" fontId="2" fillId="0" borderId="89" xfId="0" applyNumberFormat="1" applyFont="1" applyBorder="1" applyAlignment="1">
      <alignment horizontal="center"/>
    </xf>
    <xf numFmtId="172" fontId="2" fillId="0" borderId="24" xfId="0" applyNumberFormat="1" applyFont="1" applyBorder="1" applyAlignment="1">
      <alignment horizontal="center"/>
    </xf>
    <xf numFmtId="172" fontId="2" fillId="0" borderId="0" xfId="0" applyNumberFormat="1" applyFont="1" applyAlignment="1">
      <alignment horizontal="center"/>
    </xf>
    <xf numFmtId="176" fontId="1" fillId="0" borderId="22" xfId="0" applyNumberFormat="1" applyFont="1" applyBorder="1" applyAlignment="1" applyProtection="1">
      <alignment horizontal="center" vertical="center"/>
      <protection/>
    </xf>
    <xf numFmtId="176" fontId="1" fillId="0" borderId="22" xfId="0" applyNumberFormat="1" applyFont="1" applyFill="1" applyBorder="1" applyAlignment="1">
      <alignment horizontal="center" vertical="center"/>
    </xf>
    <xf numFmtId="176" fontId="1" fillId="0" borderId="27" xfId="0" applyNumberFormat="1" applyFont="1" applyFill="1" applyBorder="1" applyAlignment="1">
      <alignment horizontal="center" vertical="center"/>
    </xf>
    <xf numFmtId="172" fontId="12" fillId="0" borderId="0" xfId="0" applyNumberFormat="1" applyFont="1" applyBorder="1" applyAlignment="1">
      <alignment/>
    </xf>
    <xf numFmtId="0" fontId="22" fillId="33" borderId="62" xfId="0" applyFont="1" applyFill="1" applyBorder="1" applyAlignment="1">
      <alignment vertical="center"/>
    </xf>
    <xf numFmtId="0" fontId="22" fillId="33" borderId="60" xfId="0" applyFont="1" applyFill="1" applyBorder="1" applyAlignment="1">
      <alignment vertical="center"/>
    </xf>
    <xf numFmtId="0" fontId="22" fillId="33" borderId="83" xfId="0" applyFont="1" applyFill="1" applyBorder="1" applyAlignment="1">
      <alignment horizontal="center" vertical="center"/>
    </xf>
    <xf numFmtId="0" fontId="22" fillId="33" borderId="84" xfId="0" applyFont="1" applyFill="1" applyBorder="1" applyAlignment="1">
      <alignment horizontal="center" vertical="center"/>
    </xf>
    <xf numFmtId="0" fontId="22" fillId="33" borderId="111" xfId="0" applyFont="1" applyFill="1" applyBorder="1" applyAlignment="1">
      <alignment horizontal="center" vertical="center"/>
    </xf>
    <xf numFmtId="0" fontId="22" fillId="33" borderId="38" xfId="0" applyFont="1" applyFill="1" applyBorder="1" applyAlignment="1">
      <alignment horizontal="center" vertical="center"/>
    </xf>
    <xf numFmtId="0" fontId="22" fillId="33" borderId="33" xfId="0" applyFont="1" applyFill="1" applyBorder="1" applyAlignment="1">
      <alignment horizontal="center" vertical="center"/>
    </xf>
    <xf numFmtId="0" fontId="12" fillId="0" borderId="40" xfId="0" applyFont="1" applyBorder="1" applyAlignment="1">
      <alignment/>
    </xf>
    <xf numFmtId="172" fontId="12" fillId="0" borderId="56" xfId="0" applyNumberFormat="1" applyFont="1" applyBorder="1" applyAlignment="1">
      <alignment/>
    </xf>
    <xf numFmtId="183" fontId="12" fillId="0" borderId="101" xfId="0" applyNumberFormat="1" applyFont="1" applyBorder="1" applyAlignment="1">
      <alignment horizontal="center"/>
    </xf>
    <xf numFmtId="172" fontId="12" fillId="0" borderId="37" xfId="0" applyNumberFormat="1" applyFont="1" applyBorder="1" applyAlignment="1">
      <alignment horizontal="center"/>
    </xf>
    <xf numFmtId="0" fontId="22" fillId="0" borderId="60" xfId="0" applyFont="1" applyBorder="1" applyAlignment="1">
      <alignment/>
    </xf>
    <xf numFmtId="172" fontId="22" fillId="0" borderId="84" xfId="0" applyNumberFormat="1" applyFont="1" applyBorder="1" applyAlignment="1">
      <alignment/>
    </xf>
    <xf numFmtId="183" fontId="22" fillId="0" borderId="111" xfId="0" applyNumberFormat="1" applyFont="1" applyBorder="1" applyAlignment="1">
      <alignment horizontal="center"/>
    </xf>
    <xf numFmtId="172" fontId="22" fillId="0" borderId="83" xfId="0" applyNumberFormat="1" applyFont="1" applyBorder="1" applyAlignment="1">
      <alignment horizontal="center"/>
    </xf>
    <xf numFmtId="172" fontId="22" fillId="0" borderId="27" xfId="0" applyNumberFormat="1" applyFont="1" applyBorder="1" applyAlignment="1">
      <alignment horizontal="center"/>
    </xf>
    <xf numFmtId="172" fontId="12" fillId="0" borderId="0" xfId="0" applyNumberFormat="1" applyFont="1" applyAlignment="1">
      <alignment/>
    </xf>
    <xf numFmtId="172" fontId="12" fillId="0" borderId="97" xfId="0" applyNumberFormat="1" applyFont="1" applyFill="1" applyBorder="1" applyAlignment="1">
      <alignment horizontal="center"/>
    </xf>
    <xf numFmtId="171" fontId="2" fillId="0" borderId="22" xfId="42" applyNumberFormat="1" applyFont="1" applyFill="1" applyBorder="1" applyAlignment="1">
      <alignment horizontal="right"/>
    </xf>
    <xf numFmtId="172" fontId="2" fillId="0" borderId="0" xfId="0" applyNumberFormat="1" applyFont="1" applyFill="1" applyAlignment="1">
      <alignment/>
    </xf>
    <xf numFmtId="0" fontId="22" fillId="33" borderId="15" xfId="0" applyFont="1" applyFill="1" applyBorder="1" applyAlignment="1" quotePrefix="1">
      <alignment horizontal="center"/>
    </xf>
    <xf numFmtId="0" fontId="2" fillId="0" borderId="53" xfId="0" applyFont="1" applyBorder="1" applyAlignment="1">
      <alignment horizontal="right" vertical="center" wrapText="1"/>
    </xf>
    <xf numFmtId="0" fontId="12" fillId="0" borderId="96" xfId="0" applyFont="1" applyBorder="1" applyAlignment="1">
      <alignment horizontal="left" vertical="center" indent="1"/>
    </xf>
    <xf numFmtId="172" fontId="12" fillId="0" borderId="100" xfId="0" applyNumberFormat="1" applyFont="1" applyFill="1" applyBorder="1" applyAlignment="1">
      <alignment horizontal="right" vertical="center"/>
    </xf>
    <xf numFmtId="172" fontId="12" fillId="0" borderId="54" xfId="0" applyNumberFormat="1" applyFont="1" applyFill="1" applyBorder="1" applyAlignment="1">
      <alignment horizontal="right" vertical="center"/>
    </xf>
    <xf numFmtId="172" fontId="12" fillId="0" borderId="56" xfId="0" applyNumberFormat="1" applyFont="1" applyFill="1" applyBorder="1" applyAlignment="1">
      <alignment horizontal="right" vertical="center"/>
    </xf>
    <xf numFmtId="172" fontId="2" fillId="0" borderId="54" xfId="0" applyNumberFormat="1" applyFont="1" applyBorder="1" applyAlignment="1">
      <alignment horizontal="right" vertical="center"/>
    </xf>
    <xf numFmtId="172" fontId="2" fillId="0" borderId="57" xfId="0" applyNumberFormat="1" applyFont="1" applyBorder="1" applyAlignment="1">
      <alignment horizontal="right" vertical="center"/>
    </xf>
    <xf numFmtId="172" fontId="12" fillId="0" borderId="12" xfId="0" applyNumberFormat="1" applyFont="1" applyFill="1" applyBorder="1" applyAlignment="1">
      <alignment horizontal="center" vertical="center"/>
    </xf>
    <xf numFmtId="172" fontId="12" fillId="0" borderId="54" xfId="0" applyNumberFormat="1" applyFont="1" applyBorder="1" applyAlignment="1">
      <alignment horizontal="center" vertical="center"/>
    </xf>
    <xf numFmtId="172" fontId="12" fillId="0" borderId="57" xfId="0" applyNumberFormat="1" applyFont="1" applyBorder="1" applyAlignment="1">
      <alignment horizontal="center" vertical="center"/>
    </xf>
    <xf numFmtId="172" fontId="12" fillId="0" borderId="82" xfId="0" applyNumberFormat="1" applyFont="1" applyFill="1" applyBorder="1" applyAlignment="1">
      <alignment horizontal="center" vertical="center"/>
    </xf>
    <xf numFmtId="172" fontId="12" fillId="0" borderId="38" xfId="0" applyNumberFormat="1" applyFont="1" applyFill="1" applyBorder="1" applyAlignment="1">
      <alignment horizontal="center" vertical="center"/>
    </xf>
    <xf numFmtId="0" fontId="12" fillId="0" borderId="0" xfId="0" applyFont="1" applyFill="1" applyAlignment="1">
      <alignment/>
    </xf>
    <xf numFmtId="0" fontId="22" fillId="33" borderId="76" xfId="0" applyFont="1" applyFill="1" applyBorder="1" applyAlignment="1">
      <alignment/>
    </xf>
    <xf numFmtId="0" fontId="22" fillId="33" borderId="97" xfId="0" applyFont="1" applyFill="1" applyBorder="1" applyAlignment="1">
      <alignment/>
    </xf>
    <xf numFmtId="0" fontId="22" fillId="33" borderId="81" xfId="0" applyFont="1" applyFill="1" applyBorder="1" applyAlignment="1">
      <alignment/>
    </xf>
    <xf numFmtId="0" fontId="22" fillId="33" borderId="10" xfId="0" applyFont="1" applyFill="1" applyBorder="1" applyAlignment="1">
      <alignment/>
    </xf>
    <xf numFmtId="0" fontId="22" fillId="33" borderId="82" xfId="0" applyFont="1" applyFill="1" applyBorder="1" applyAlignment="1" quotePrefix="1">
      <alignment horizontal="center"/>
    </xf>
    <xf numFmtId="0" fontId="22" fillId="33" borderId="66" xfId="0" applyFont="1" applyFill="1" applyBorder="1" applyAlignment="1" quotePrefix="1">
      <alignment horizontal="center"/>
    </xf>
    <xf numFmtId="0" fontId="22" fillId="33" borderId="22" xfId="0" applyFont="1" applyFill="1" applyBorder="1" applyAlignment="1">
      <alignment horizontal="center"/>
    </xf>
    <xf numFmtId="0" fontId="22" fillId="33" borderId="95" xfId="0" applyFont="1" applyFill="1" applyBorder="1" applyAlignment="1">
      <alignment/>
    </xf>
    <xf numFmtId="0" fontId="12" fillId="0" borderId="100" xfId="0" applyFont="1" applyBorder="1" applyAlignment="1">
      <alignment/>
    </xf>
    <xf numFmtId="0" fontId="22" fillId="0" borderId="55" xfId="0" applyFont="1" applyBorder="1" applyAlignment="1" applyProtection="1">
      <alignment horizontal="left"/>
      <protection/>
    </xf>
    <xf numFmtId="172" fontId="22" fillId="0" borderId="100" xfId="0" applyNumberFormat="1" applyFont="1" applyBorder="1" applyAlignment="1">
      <alignment horizontal="right"/>
    </xf>
    <xf numFmtId="172" fontId="22" fillId="0" borderId="54" xfId="0" applyNumberFormat="1" applyFont="1" applyBorder="1" applyAlignment="1">
      <alignment horizontal="right"/>
    </xf>
    <xf numFmtId="172" fontId="22" fillId="0" borderId="57" xfId="0" applyNumberFormat="1" applyFont="1" applyFill="1" applyBorder="1" applyAlignment="1">
      <alignment horizontal="right"/>
    </xf>
    <xf numFmtId="172" fontId="22" fillId="0" borderId="11" xfId="0" applyNumberFormat="1" applyFont="1" applyBorder="1" applyAlignment="1">
      <alignment horizontal="center"/>
    </xf>
    <xf numFmtId="172" fontId="22" fillId="0" borderId="54" xfId="0" applyNumberFormat="1" applyFont="1" applyBorder="1" applyAlignment="1">
      <alignment horizontal="center"/>
    </xf>
    <xf numFmtId="172" fontId="22" fillId="0" borderId="57" xfId="0" applyNumberFormat="1" applyFont="1" applyBorder="1" applyAlignment="1">
      <alignment horizontal="center"/>
    </xf>
    <xf numFmtId="175" fontId="12" fillId="0" borderId="37" xfId="0" applyNumberFormat="1" applyFont="1" applyBorder="1" applyAlignment="1">
      <alignment horizontal="left"/>
    </xf>
    <xf numFmtId="172" fontId="12" fillId="0" borderId="53" xfId="0" applyNumberFormat="1" applyFont="1" applyBorder="1" applyAlignment="1">
      <alignment/>
    </xf>
    <xf numFmtId="172" fontId="12" fillId="0" borderId="37" xfId="0" applyNumberFormat="1" applyFont="1" applyBorder="1" applyAlignment="1">
      <alignment horizontal="right"/>
    </xf>
    <xf numFmtId="172" fontId="12" fillId="0" borderId="56" xfId="0" applyNumberFormat="1" applyFont="1" applyBorder="1" applyAlignment="1">
      <alignment horizontal="right"/>
    </xf>
    <xf numFmtId="172" fontId="12" fillId="0" borderId="12" xfId="0" applyNumberFormat="1" applyFont="1" applyBorder="1" applyAlignment="1">
      <alignment horizontal="center"/>
    </xf>
    <xf numFmtId="172" fontId="12" fillId="0" borderId="56" xfId="0" applyNumberFormat="1" applyFont="1" applyBorder="1" applyAlignment="1">
      <alignment horizontal="center"/>
    </xf>
    <xf numFmtId="172" fontId="12" fillId="0" borderId="101" xfId="0" applyNumberFormat="1" applyFont="1" applyBorder="1" applyAlignment="1">
      <alignment horizontal="center"/>
    </xf>
    <xf numFmtId="172" fontId="22" fillId="0" borderId="37" xfId="0" applyNumberFormat="1" applyFont="1" applyBorder="1" applyAlignment="1">
      <alignment horizontal="right"/>
    </xf>
    <xf numFmtId="172" fontId="22" fillId="0" borderId="56" xfId="0" applyNumberFormat="1" applyFont="1" applyBorder="1" applyAlignment="1">
      <alignment horizontal="right"/>
    </xf>
    <xf numFmtId="172" fontId="22" fillId="0" borderId="101" xfId="0" applyNumberFormat="1" applyFont="1" applyFill="1" applyBorder="1" applyAlignment="1">
      <alignment horizontal="right"/>
    </xf>
    <xf numFmtId="172" fontId="22" fillId="0" borderId="12" xfId="0" applyNumberFormat="1" applyFont="1" applyBorder="1" applyAlignment="1">
      <alignment horizontal="center"/>
    </xf>
    <xf numFmtId="172" fontId="22" fillId="0" borderId="56" xfId="0" applyNumberFormat="1" applyFont="1" applyBorder="1" applyAlignment="1">
      <alignment horizontal="center"/>
    </xf>
    <xf numFmtId="172" fontId="22" fillId="0" borderId="101" xfId="0" applyNumberFormat="1" applyFont="1" applyBorder="1" applyAlignment="1">
      <alignment horizontal="center"/>
    </xf>
    <xf numFmtId="0" fontId="36" fillId="0" borderId="0" xfId="0" applyFont="1" applyBorder="1" applyAlignment="1" applyProtection="1">
      <alignment horizontal="left"/>
      <protection/>
    </xf>
    <xf numFmtId="0" fontId="12" fillId="0" borderId="83" xfId="0" applyFont="1" applyBorder="1" applyAlignment="1">
      <alignment/>
    </xf>
    <xf numFmtId="0" fontId="22" fillId="0" borderId="25" xfId="0" applyFont="1" applyBorder="1" applyAlignment="1" applyProtection="1">
      <alignment horizontal="left"/>
      <protection/>
    </xf>
    <xf numFmtId="172" fontId="22" fillId="0" borderId="83" xfId="0" applyNumberFormat="1" applyFont="1" applyBorder="1" applyAlignment="1">
      <alignment horizontal="right"/>
    </xf>
    <xf numFmtId="172" fontId="22" fillId="0" borderId="84" xfId="0" applyNumberFormat="1" applyFont="1" applyBorder="1" applyAlignment="1">
      <alignment horizontal="right"/>
    </xf>
    <xf numFmtId="172" fontId="22" fillId="0" borderId="111" xfId="0" applyNumberFormat="1" applyFont="1" applyFill="1" applyBorder="1" applyAlignment="1">
      <alignment horizontal="right"/>
    </xf>
    <xf numFmtId="172" fontId="22" fillId="0" borderId="26" xfId="0" applyNumberFormat="1" applyFont="1" applyBorder="1" applyAlignment="1">
      <alignment horizontal="center"/>
    </xf>
    <xf numFmtId="172" fontId="22" fillId="0" borderId="84" xfId="0" applyNumberFormat="1" applyFont="1" applyBorder="1" applyAlignment="1">
      <alignment horizontal="center"/>
    </xf>
    <xf numFmtId="172" fontId="22" fillId="0" borderId="111" xfId="0" applyNumberFormat="1" applyFont="1" applyBorder="1" applyAlignment="1">
      <alignment horizontal="center"/>
    </xf>
    <xf numFmtId="0" fontId="12" fillId="0" borderId="0" xfId="0" applyFont="1" applyAlignment="1" quotePrefix="1">
      <alignment horizontal="left"/>
    </xf>
    <xf numFmtId="0" fontId="12" fillId="0" borderId="0" xfId="0" applyFont="1" applyAlignment="1">
      <alignment horizontal="left"/>
    </xf>
    <xf numFmtId="0" fontId="11" fillId="33" borderId="76" xfId="0" applyFont="1" applyFill="1" applyBorder="1" applyAlignment="1">
      <alignment horizontal="left"/>
    </xf>
    <xf numFmtId="0" fontId="11" fillId="33" borderId="88" xfId="0" applyFont="1" applyFill="1" applyBorder="1" applyAlignment="1">
      <alignment/>
    </xf>
    <xf numFmtId="0" fontId="11" fillId="33" borderId="81" xfId="0" applyFont="1" applyFill="1" applyBorder="1" applyAlignment="1">
      <alignment horizontal="left"/>
    </xf>
    <xf numFmtId="0" fontId="11" fillId="33" borderId="99" xfId="0" applyFont="1" applyFill="1" applyBorder="1" applyAlignment="1">
      <alignment/>
    </xf>
    <xf numFmtId="0" fontId="11" fillId="33" borderId="82" xfId="0" applyFont="1" applyFill="1" applyBorder="1" applyAlignment="1" quotePrefix="1">
      <alignment horizontal="center"/>
    </xf>
    <xf numFmtId="0" fontId="11" fillId="33" borderId="66" xfId="0" applyFont="1" applyFill="1" applyBorder="1" applyAlignment="1" quotePrefix="1">
      <alignment horizontal="center"/>
    </xf>
    <xf numFmtId="0" fontId="11" fillId="33" borderId="22" xfId="0" applyFont="1" applyFill="1" applyBorder="1" applyAlignment="1">
      <alignment horizontal="center"/>
    </xf>
    <xf numFmtId="0" fontId="11" fillId="33" borderId="15" xfId="0" applyFont="1" applyFill="1" applyBorder="1" applyAlignment="1" quotePrefix="1">
      <alignment horizontal="center"/>
    </xf>
    <xf numFmtId="0" fontId="11" fillId="33" borderId="95" xfId="0" applyFont="1" applyFill="1" applyBorder="1" applyAlignment="1">
      <alignment/>
    </xf>
    <xf numFmtId="0" fontId="15" fillId="0" borderId="37" xfId="0" applyFont="1" applyBorder="1" applyAlignment="1">
      <alignment horizontal="left"/>
    </xf>
    <xf numFmtId="0" fontId="11" fillId="0" borderId="57" xfId="0" applyFont="1" applyBorder="1" applyAlignment="1" applyProtection="1">
      <alignment horizontal="left"/>
      <protection/>
    </xf>
    <xf numFmtId="172" fontId="11" fillId="0" borderId="100" xfId="0" applyNumberFormat="1" applyFont="1" applyBorder="1" applyAlignment="1">
      <alignment/>
    </xf>
    <xf numFmtId="172" fontId="11" fillId="0" borderId="54" xfId="0" applyNumberFormat="1" applyFont="1" applyBorder="1" applyAlignment="1">
      <alignment/>
    </xf>
    <xf numFmtId="172" fontId="11" fillId="0" borderId="57" xfId="0" applyNumberFormat="1" applyFont="1" applyFill="1" applyBorder="1" applyAlignment="1">
      <alignment/>
    </xf>
    <xf numFmtId="172" fontId="11" fillId="0" borderId="11" xfId="0" applyNumberFormat="1" applyFont="1" applyBorder="1" applyAlignment="1">
      <alignment horizontal="center"/>
    </xf>
    <xf numFmtId="172" fontId="11" fillId="0" borderId="54" xfId="0" applyNumberFormat="1" applyFont="1" applyBorder="1" applyAlignment="1">
      <alignment horizontal="center"/>
    </xf>
    <xf numFmtId="172" fontId="11" fillId="0" borderId="57" xfId="0" applyNumberFormat="1" applyFont="1" applyBorder="1" applyAlignment="1">
      <alignment horizontal="center"/>
    </xf>
    <xf numFmtId="175" fontId="15" fillId="0" borderId="37" xfId="0" applyNumberFormat="1" applyFont="1" applyBorder="1" applyAlignment="1">
      <alignment horizontal="left"/>
    </xf>
    <xf numFmtId="0" fontId="15" fillId="0" borderId="101" xfId="0" applyFont="1" applyBorder="1" applyAlignment="1" applyProtection="1" quotePrefix="1">
      <alignment horizontal="left"/>
      <protection/>
    </xf>
    <xf numFmtId="172" fontId="15" fillId="0" borderId="37" xfId="0" applyNumberFormat="1" applyFont="1" applyBorder="1" applyAlignment="1">
      <alignment/>
    </xf>
    <xf numFmtId="172" fontId="15" fillId="0" borderId="56" xfId="0" applyNumberFormat="1" applyFont="1" applyBorder="1" applyAlignment="1">
      <alignment/>
    </xf>
    <xf numFmtId="172" fontId="15" fillId="0" borderId="101" xfId="0" applyNumberFormat="1" applyFont="1" applyFill="1" applyBorder="1" applyAlignment="1">
      <alignment/>
    </xf>
    <xf numFmtId="172" fontId="15" fillId="0" borderId="56" xfId="0" applyNumberFormat="1" applyFont="1" applyBorder="1" applyAlignment="1">
      <alignment horizontal="center"/>
    </xf>
    <xf numFmtId="172" fontId="15" fillId="0" borderId="101" xfId="0" applyNumberFormat="1" applyFont="1" applyBorder="1" applyAlignment="1">
      <alignment horizontal="center"/>
    </xf>
    <xf numFmtId="0" fontId="15" fillId="0" borderId="101" xfId="0" applyFont="1" applyBorder="1" applyAlignment="1">
      <alignment/>
    </xf>
    <xf numFmtId="0" fontId="11" fillId="0" borderId="101" xfId="0" applyFont="1" applyBorder="1" applyAlignment="1" applyProtection="1">
      <alignment horizontal="left"/>
      <protection/>
    </xf>
    <xf numFmtId="172" fontId="11" fillId="0" borderId="37" xfId="0" applyNumberFormat="1" applyFont="1" applyBorder="1" applyAlignment="1">
      <alignment/>
    </xf>
    <xf numFmtId="172" fontId="11" fillId="0" borderId="56" xfId="0" applyNumberFormat="1" applyFont="1" applyBorder="1" applyAlignment="1">
      <alignment/>
    </xf>
    <xf numFmtId="172" fontId="11" fillId="0" borderId="101" xfId="0" applyNumberFormat="1" applyFont="1" applyBorder="1" applyAlignment="1">
      <alignment/>
    </xf>
    <xf numFmtId="172" fontId="11" fillId="0" borderId="12" xfId="0" applyNumberFormat="1" applyFont="1" applyBorder="1" applyAlignment="1">
      <alignment horizontal="center"/>
    </xf>
    <xf numFmtId="172" fontId="11" fillId="0" borderId="56" xfId="0" applyNumberFormat="1" applyFont="1" applyBorder="1" applyAlignment="1">
      <alignment horizontal="center"/>
    </xf>
    <xf numFmtId="172" fontId="11" fillId="0" borderId="101" xfId="0" applyNumberFormat="1" applyFont="1" applyBorder="1" applyAlignment="1">
      <alignment horizontal="center"/>
    </xf>
    <xf numFmtId="172" fontId="11" fillId="0" borderId="101" xfId="0" applyNumberFormat="1" applyFont="1" applyFill="1" applyBorder="1" applyAlignment="1">
      <alignment/>
    </xf>
    <xf numFmtId="0" fontId="15" fillId="0" borderId="83" xfId="0" applyFont="1" applyBorder="1" applyAlignment="1">
      <alignment horizontal="left"/>
    </xf>
    <xf numFmtId="0" fontId="11" fillId="0" borderId="111" xfId="0" applyFont="1" applyBorder="1" applyAlignment="1" applyProtection="1" quotePrefix="1">
      <alignment horizontal="left"/>
      <protection/>
    </xf>
    <xf numFmtId="172" fontId="11" fillId="0" borderId="83" xfId="0" applyNumberFormat="1" applyFont="1" applyBorder="1" applyAlignment="1">
      <alignment/>
    </xf>
    <xf numFmtId="172" fontId="11" fillId="0" borderId="84" xfId="0" applyNumberFormat="1" applyFont="1" applyBorder="1" applyAlignment="1">
      <alignment/>
    </xf>
    <xf numFmtId="172" fontId="11" fillId="0" borderId="111" xfId="0" applyNumberFormat="1" applyFont="1" applyFill="1" applyBorder="1" applyAlignment="1">
      <alignment/>
    </xf>
    <xf numFmtId="172" fontId="11" fillId="0" borderId="26" xfId="0" applyNumberFormat="1" applyFont="1" applyBorder="1" applyAlignment="1">
      <alignment horizontal="center"/>
    </xf>
    <xf numFmtId="172" fontId="11" fillId="0" borderId="84" xfId="0" applyNumberFormat="1" applyFont="1" applyBorder="1" applyAlignment="1">
      <alignment horizontal="center"/>
    </xf>
    <xf numFmtId="172" fontId="11" fillId="0" borderId="111" xfId="0" applyNumberFormat="1" applyFont="1" applyBorder="1" applyAlignment="1">
      <alignment horizontal="center"/>
    </xf>
    <xf numFmtId="172" fontId="15" fillId="0" borderId="0" xfId="0" applyNumberFormat="1" applyFont="1" applyAlignment="1">
      <alignment/>
    </xf>
    <xf numFmtId="172" fontId="15" fillId="0" borderId="0" xfId="0" applyNumberFormat="1" applyFont="1" applyFill="1" applyAlignment="1">
      <alignment/>
    </xf>
    <xf numFmtId="0" fontId="15" fillId="0" borderId="0" xfId="0" applyFont="1" applyAlignment="1" applyProtection="1">
      <alignment horizontal="left"/>
      <protection/>
    </xf>
    <xf numFmtId="0" fontId="15" fillId="0" borderId="0" xfId="0" applyFont="1" applyAlignment="1">
      <alignment horizontal="left"/>
    </xf>
    <xf numFmtId="172" fontId="11" fillId="0" borderId="57" xfId="0" applyNumberFormat="1" applyFont="1" applyBorder="1" applyAlignment="1">
      <alignment/>
    </xf>
    <xf numFmtId="0" fontId="15" fillId="0" borderId="101" xfId="0" applyFont="1" applyBorder="1" applyAlignment="1" applyProtection="1">
      <alignment horizontal="left"/>
      <protection/>
    </xf>
    <xf numFmtId="0" fontId="11" fillId="0" borderId="111" xfId="0" applyFont="1" applyBorder="1" applyAlignment="1" applyProtection="1">
      <alignment horizontal="left"/>
      <protection/>
    </xf>
    <xf numFmtId="0" fontId="11" fillId="33" borderId="95" xfId="0" applyFont="1" applyFill="1" applyBorder="1" applyAlignment="1">
      <alignment horizontal="center"/>
    </xf>
    <xf numFmtId="172" fontId="11" fillId="0" borderId="100" xfId="0" applyNumberFormat="1" applyFont="1" applyBorder="1" applyAlignment="1">
      <alignment horizontal="right"/>
    </xf>
    <xf numFmtId="172" fontId="11" fillId="0" borderId="54" xfId="0" applyNumberFormat="1" applyFont="1" applyBorder="1" applyAlignment="1">
      <alignment horizontal="right"/>
    </xf>
    <xf numFmtId="172" fontId="11" fillId="0" borderId="57" xfId="0" applyNumberFormat="1" applyFont="1" applyBorder="1" applyAlignment="1">
      <alignment horizontal="right"/>
    </xf>
    <xf numFmtId="172" fontId="15" fillId="0" borderId="37" xfId="0" applyNumberFormat="1" applyFont="1" applyBorder="1" applyAlignment="1">
      <alignment horizontal="right"/>
    </xf>
    <xf numFmtId="172" fontId="15" fillId="0" borderId="56" xfId="0" applyNumberFormat="1" applyFont="1" applyBorder="1" applyAlignment="1">
      <alignment horizontal="right"/>
    </xf>
    <xf numFmtId="172" fontId="15" fillId="0" borderId="101" xfId="0" applyNumberFormat="1" applyFont="1" applyFill="1" applyBorder="1" applyAlignment="1">
      <alignment horizontal="right"/>
    </xf>
    <xf numFmtId="172" fontId="11" fillId="0" borderId="37" xfId="0" applyNumberFormat="1" applyFont="1" applyBorder="1" applyAlignment="1">
      <alignment horizontal="right"/>
    </xf>
    <xf numFmtId="172" fontId="11" fillId="0" borderId="56" xfId="0" applyNumberFormat="1" applyFont="1" applyBorder="1" applyAlignment="1">
      <alignment horizontal="right"/>
    </xf>
    <xf numFmtId="172" fontId="11" fillId="0" borderId="101" xfId="0" applyNumberFormat="1" applyFont="1" applyBorder="1" applyAlignment="1">
      <alignment horizontal="right"/>
    </xf>
    <xf numFmtId="172" fontId="11" fillId="0" borderId="101" xfId="0" applyNumberFormat="1" applyFont="1" applyFill="1" applyBorder="1" applyAlignment="1">
      <alignment horizontal="right"/>
    </xf>
    <xf numFmtId="172" fontId="15" fillId="0" borderId="64" xfId="0" applyNumberFormat="1" applyFont="1" applyBorder="1" applyAlignment="1">
      <alignment/>
    </xf>
    <xf numFmtId="172" fontId="15" fillId="0" borderId="54" xfId="0" applyNumberFormat="1" applyFont="1" applyBorder="1" applyAlignment="1">
      <alignment/>
    </xf>
    <xf numFmtId="0" fontId="38" fillId="0" borderId="0" xfId="0" applyFont="1" applyAlignment="1">
      <alignment/>
    </xf>
    <xf numFmtId="0" fontId="0" fillId="33" borderId="56" xfId="0" applyFill="1" applyBorder="1" applyAlignment="1">
      <alignment horizontal="center"/>
    </xf>
    <xf numFmtId="172" fontId="32" fillId="0" borderId="14" xfId="0" applyNumberFormat="1" applyFont="1" applyBorder="1" applyAlignment="1" applyProtection="1">
      <alignment horizontal="center" vertical="center"/>
      <protection/>
    </xf>
    <xf numFmtId="172" fontId="32" fillId="0" borderId="69" xfId="0" applyNumberFormat="1" applyFont="1" applyBorder="1" applyAlignment="1" applyProtection="1">
      <alignment horizontal="center" vertical="center"/>
      <protection/>
    </xf>
    <xf numFmtId="0" fontId="0" fillId="33" borderId="53" xfId="0" applyFill="1" applyBorder="1" applyAlignment="1">
      <alignment horizontal="center"/>
    </xf>
    <xf numFmtId="0" fontId="0" fillId="33" borderId="12" xfId="0" applyFill="1" applyBorder="1" applyAlignment="1">
      <alignment horizontal="center"/>
    </xf>
    <xf numFmtId="0" fontId="2" fillId="33" borderId="113" xfId="0" applyFont="1" applyFill="1" applyBorder="1" applyAlignment="1">
      <alignment horizontal="center"/>
    </xf>
    <xf numFmtId="0" fontId="2" fillId="33" borderId="118" xfId="0" applyFont="1" applyFill="1" applyBorder="1" applyAlignment="1">
      <alignment horizontal="center"/>
    </xf>
    <xf numFmtId="0" fontId="0" fillId="33" borderId="66" xfId="0" applyFill="1" applyBorder="1" applyAlignment="1">
      <alignment horizontal="center"/>
    </xf>
    <xf numFmtId="174" fontId="2" fillId="0" borderId="0" xfId="0" applyNumberFormat="1" applyFont="1" applyFill="1" applyBorder="1" applyAlignment="1">
      <alignment/>
    </xf>
    <xf numFmtId="0" fontId="1" fillId="33" borderId="0" xfId="0" applyNumberFormat="1" applyFont="1" applyFill="1" applyBorder="1" applyAlignment="1">
      <alignment horizontal="center"/>
    </xf>
    <xf numFmtId="0" fontId="0" fillId="0" borderId="25" xfId="0" applyFont="1" applyBorder="1" applyAlignment="1">
      <alignment/>
    </xf>
    <xf numFmtId="172" fontId="1" fillId="0" borderId="66" xfId="0" applyNumberFormat="1" applyFont="1" applyFill="1" applyBorder="1" applyAlignment="1" applyProtection="1">
      <alignment horizontal="left"/>
      <protection/>
    </xf>
    <xf numFmtId="172" fontId="32" fillId="0" borderId="0" xfId="0" applyNumberFormat="1" applyFont="1" applyAlignment="1">
      <alignment/>
    </xf>
    <xf numFmtId="172" fontId="1" fillId="0" borderId="0" xfId="0" applyNumberFormat="1" applyFont="1" applyFill="1" applyBorder="1" applyAlignment="1" applyProtection="1">
      <alignment horizontal="left"/>
      <protection/>
    </xf>
    <xf numFmtId="0" fontId="16" fillId="0" borderId="0" xfId="0" applyFont="1" applyAlignment="1">
      <alignment horizontal="center"/>
    </xf>
    <xf numFmtId="0" fontId="1" fillId="0" borderId="65" xfId="0" applyFont="1" applyBorder="1" applyAlignment="1">
      <alignment horizontal="center" vertical="top" wrapText="1"/>
    </xf>
    <xf numFmtId="0" fontId="2" fillId="0" borderId="66" xfId="0" applyFont="1" applyBorder="1" applyAlignment="1">
      <alignment vertical="top" wrapText="1"/>
    </xf>
    <xf numFmtId="0" fontId="2" fillId="0" borderId="66" xfId="0" applyFont="1" applyBorder="1" applyAlignment="1">
      <alignment horizontal="center" vertical="top" wrapText="1"/>
    </xf>
    <xf numFmtId="0" fontId="1" fillId="0" borderId="10" xfId="0" applyFont="1" applyBorder="1" applyAlignment="1">
      <alignment horizontal="center" vertical="top" wrapText="1"/>
    </xf>
    <xf numFmtId="0" fontId="1" fillId="0" borderId="0" xfId="0" applyFont="1" applyBorder="1" applyAlignment="1">
      <alignment vertical="top" wrapText="1"/>
    </xf>
    <xf numFmtId="0" fontId="2" fillId="0" borderId="64" xfId="61" applyFont="1" applyBorder="1">
      <alignment/>
      <protection/>
    </xf>
    <xf numFmtId="0" fontId="2" fillId="0" borderId="66" xfId="61" applyFont="1" applyBorder="1">
      <alignment/>
      <protection/>
    </xf>
    <xf numFmtId="2" fontId="1" fillId="0" borderId="54" xfId="0" applyNumberFormat="1" applyFont="1" applyBorder="1" applyAlignment="1">
      <alignment vertical="center"/>
    </xf>
    <xf numFmtId="0" fontId="1" fillId="0" borderId="0" xfId="0" applyFont="1" applyFill="1" applyBorder="1" applyAlignment="1">
      <alignment horizontal="right" vertical="center"/>
    </xf>
    <xf numFmtId="2" fontId="1" fillId="0" borderId="0" xfId="0" applyNumberFormat="1"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wrapText="1"/>
    </xf>
    <xf numFmtId="0" fontId="0" fillId="0" borderId="54" xfId="0" applyBorder="1" applyAlignment="1">
      <alignment horizontal="center"/>
    </xf>
    <xf numFmtId="0" fontId="0" fillId="0" borderId="64" xfId="0" applyBorder="1" applyAlignment="1">
      <alignment horizontal="center"/>
    </xf>
    <xf numFmtId="0" fontId="0" fillId="0" borderId="66" xfId="0" applyBorder="1" applyAlignment="1">
      <alignment horizontal="center"/>
    </xf>
    <xf numFmtId="0" fontId="0" fillId="0" borderId="66" xfId="0" applyFill="1" applyBorder="1" applyAlignment="1">
      <alignment horizontal="center"/>
    </xf>
    <xf numFmtId="0" fontId="0" fillId="0" borderId="0" xfId="0" applyBorder="1" applyAlignment="1">
      <alignment horizontal="center"/>
    </xf>
    <xf numFmtId="0" fontId="0" fillId="0" borderId="64" xfId="0" applyFill="1" applyBorder="1" applyAlignment="1">
      <alignment horizontal="center"/>
    </xf>
    <xf numFmtId="2" fontId="2" fillId="0" borderId="66" xfId="0" applyNumberFormat="1" applyFont="1" applyBorder="1" applyAlignment="1">
      <alignment vertical="center" wrapText="1"/>
    </xf>
    <xf numFmtId="2" fontId="2" fillId="0" borderId="65" xfId="0" applyNumberFormat="1" applyFont="1" applyBorder="1" applyAlignment="1">
      <alignment vertical="center" wrapText="1"/>
    </xf>
    <xf numFmtId="2" fontId="1" fillId="0" borderId="65" xfId="0" applyNumberFormat="1" applyFont="1" applyBorder="1" applyAlignment="1">
      <alignment vertical="center"/>
    </xf>
    <xf numFmtId="2" fontId="2" fillId="0" borderId="10" xfId="0" applyNumberFormat="1" applyFont="1" applyBorder="1" applyAlignment="1">
      <alignment vertical="center"/>
    </xf>
    <xf numFmtId="172" fontId="1" fillId="0" borderId="10" xfId="0" applyNumberFormat="1" applyFont="1" applyBorder="1" applyAlignment="1">
      <alignment vertical="top" wrapText="1"/>
    </xf>
    <xf numFmtId="14" fontId="2" fillId="0" borderId="66" xfId="0" applyNumberFormat="1" applyFont="1" applyBorder="1" applyAlignment="1">
      <alignment horizontal="right" vertical="top" wrapText="1"/>
    </xf>
    <xf numFmtId="0" fontId="2" fillId="0" borderId="54" xfId="0" applyFont="1" applyBorder="1" applyAlignment="1">
      <alignment horizontal="right" vertical="center"/>
    </xf>
    <xf numFmtId="0" fontId="2" fillId="0" borderId="95" xfId="0" applyFont="1" applyBorder="1" applyAlignment="1">
      <alignment horizontal="right" vertical="center"/>
    </xf>
    <xf numFmtId="0" fontId="2" fillId="0" borderId="66" xfId="0" applyFont="1" applyBorder="1" applyAlignment="1">
      <alignment horizontal="right" vertical="top" wrapText="1"/>
    </xf>
    <xf numFmtId="0" fontId="2" fillId="0" borderId="95" xfId="0" applyFont="1" applyBorder="1" applyAlignment="1">
      <alignment horizontal="right" vertical="center" wrapText="1"/>
    </xf>
    <xf numFmtId="0" fontId="2" fillId="0" borderId="57" xfId="0" applyFont="1" applyBorder="1" applyAlignment="1">
      <alignment horizontal="right" vertical="center" wrapText="1"/>
    </xf>
    <xf numFmtId="0" fontId="2" fillId="0" borderId="0" xfId="0" applyFont="1" applyFill="1" applyAlignment="1">
      <alignment vertical="center"/>
    </xf>
    <xf numFmtId="184" fontId="2" fillId="0" borderId="22" xfId="0" applyNumberFormat="1" applyFont="1" applyFill="1" applyBorder="1" applyAlignment="1">
      <alignment horizontal="center"/>
    </xf>
    <xf numFmtId="174" fontId="2" fillId="0" borderId="101" xfId="57" applyNumberFormat="1" applyFont="1" applyBorder="1" applyAlignment="1" applyProtection="1">
      <alignment horizontal="center" vertical="center"/>
      <protection/>
    </xf>
    <xf numFmtId="0" fontId="0" fillId="0" borderId="0" xfId="0" applyAlignment="1">
      <alignment horizontal="center"/>
    </xf>
    <xf numFmtId="2" fontId="2" fillId="0" borderId="66" xfId="0" applyNumberFormat="1" applyFont="1" applyBorder="1" applyAlignment="1">
      <alignment horizontal="right" vertical="top" wrapText="1"/>
    </xf>
    <xf numFmtId="14" fontId="2" fillId="0" borderId="66" xfId="0" applyNumberFormat="1" applyFont="1" applyBorder="1" applyAlignment="1">
      <alignment vertical="top" wrapText="1"/>
    </xf>
    <xf numFmtId="14" fontId="2" fillId="0" borderId="66" xfId="0" applyNumberFormat="1" applyFont="1" applyBorder="1" applyAlignment="1">
      <alignment horizontal="center" vertical="top" wrapText="1"/>
    </xf>
    <xf numFmtId="0" fontId="1" fillId="0" borderId="64" xfId="0" applyFont="1" applyBorder="1" applyAlignment="1">
      <alignment horizontal="left" vertical="top" wrapText="1"/>
    </xf>
    <xf numFmtId="0" fontId="0" fillId="0" borderId="54" xfId="0" applyFill="1" applyBorder="1" applyAlignment="1">
      <alignment horizontal="center"/>
    </xf>
    <xf numFmtId="2" fontId="1" fillId="0" borderId="14" xfId="0" applyNumberFormat="1" applyFont="1" applyBorder="1" applyAlignment="1">
      <alignment vertical="top" wrapText="1"/>
    </xf>
    <xf numFmtId="0" fontId="1" fillId="0" borderId="0" xfId="0" applyFont="1" applyBorder="1" applyAlignment="1">
      <alignment horizontal="center" vertical="top" wrapText="1"/>
    </xf>
    <xf numFmtId="0" fontId="1" fillId="0" borderId="66" xfId="0" applyFont="1" applyBorder="1" applyAlignment="1">
      <alignment horizontal="center" vertical="top" wrapText="1"/>
    </xf>
    <xf numFmtId="0" fontId="1" fillId="0" borderId="66" xfId="0" applyFont="1" applyFill="1" applyBorder="1" applyAlignment="1">
      <alignment horizontal="center" vertical="top" wrapText="1"/>
    </xf>
    <xf numFmtId="0" fontId="0" fillId="0" borderId="64" xfId="0" applyFont="1" applyBorder="1" applyAlignment="1">
      <alignment horizontal="center"/>
    </xf>
    <xf numFmtId="0" fontId="0" fillId="0" borderId="13" xfId="0" applyFont="1" applyBorder="1" applyAlignment="1">
      <alignment/>
    </xf>
    <xf numFmtId="0" fontId="0" fillId="0" borderId="13" xfId="0" applyFont="1" applyBorder="1" applyAlignment="1">
      <alignment horizontal="right"/>
    </xf>
    <xf numFmtId="171" fontId="0" fillId="0" borderId="13" xfId="42" applyNumberFormat="1" applyFont="1" applyBorder="1" applyAlignment="1">
      <alignment horizontal="right"/>
    </xf>
    <xf numFmtId="0" fontId="2" fillId="0" borderId="0" xfId="61" applyFont="1" applyBorder="1">
      <alignment/>
      <protection/>
    </xf>
    <xf numFmtId="2" fontId="2" fillId="0" borderId="0" xfId="61" applyNumberFormat="1" applyFont="1" applyFill="1" applyBorder="1" applyAlignment="1">
      <alignment horizontal="center"/>
      <protection/>
    </xf>
    <xf numFmtId="14" fontId="2" fillId="0" borderId="0" xfId="61" applyNumberFormat="1" applyFont="1" applyFill="1" applyBorder="1" applyAlignment="1">
      <alignment horizontal="left" wrapText="1"/>
      <protection/>
    </xf>
    <xf numFmtId="0" fontId="0" fillId="0" borderId="55" xfId="0" applyBorder="1" applyAlignment="1">
      <alignment/>
    </xf>
    <xf numFmtId="0" fontId="23" fillId="0" borderId="143" xfId="0" applyFont="1" applyBorder="1" applyAlignment="1">
      <alignment/>
    </xf>
    <xf numFmtId="2" fontId="24" fillId="0" borderId="66" xfId="0" applyNumberFormat="1" applyFont="1" applyBorder="1" applyAlignment="1" quotePrefix="1">
      <alignment horizontal="center" vertical="center"/>
    </xf>
    <xf numFmtId="172" fontId="24" fillId="0" borderId="14" xfId="0" applyNumberFormat="1" applyFont="1" applyBorder="1" applyAlignment="1">
      <alignment vertical="center"/>
    </xf>
    <xf numFmtId="172" fontId="24" fillId="0" borderId="15" xfId="0" applyNumberFormat="1" applyFont="1" applyBorder="1" applyAlignment="1">
      <alignment vertical="center"/>
    </xf>
    <xf numFmtId="172" fontId="24" fillId="0" borderId="14" xfId="0" applyNumberFormat="1" applyFont="1" applyBorder="1" applyAlignment="1" applyProtection="1">
      <alignment horizontal="center" vertical="center"/>
      <protection/>
    </xf>
    <xf numFmtId="172" fontId="24" fillId="0" borderId="69" xfId="0" applyNumberFormat="1" applyFont="1" applyBorder="1" applyAlignment="1" applyProtection="1">
      <alignment horizontal="center" vertical="center"/>
      <protection/>
    </xf>
    <xf numFmtId="0" fontId="23" fillId="0" borderId="144" xfId="0" applyFont="1" applyBorder="1" applyAlignment="1">
      <alignment/>
    </xf>
    <xf numFmtId="2" fontId="23" fillId="0" borderId="56" xfId="0" applyNumberFormat="1" applyFont="1" applyBorder="1" applyAlignment="1" quotePrefix="1">
      <alignment horizontal="center" vertical="center"/>
    </xf>
    <xf numFmtId="172" fontId="23" fillId="0" borderId="0" xfId="0" applyNumberFormat="1" applyFont="1" applyAlignment="1">
      <alignment vertical="center"/>
    </xf>
    <xf numFmtId="172" fontId="23" fillId="0" borderId="12" xfId="0" applyNumberFormat="1" applyFont="1" applyBorder="1" applyAlignment="1">
      <alignment vertical="center"/>
    </xf>
    <xf numFmtId="172" fontId="23" fillId="0" borderId="0" xfId="0" applyNumberFormat="1" applyFont="1" applyBorder="1" applyAlignment="1" applyProtection="1">
      <alignment horizontal="center" vertical="center"/>
      <protection/>
    </xf>
    <xf numFmtId="172" fontId="23" fillId="0" borderId="70" xfId="0" applyNumberFormat="1" applyFont="1" applyBorder="1" applyAlignment="1" applyProtection="1">
      <alignment horizontal="center" vertical="center"/>
      <protection/>
    </xf>
    <xf numFmtId="0" fontId="23" fillId="0" borderId="145" xfId="0" applyFont="1" applyBorder="1" applyAlignment="1">
      <alignment/>
    </xf>
    <xf numFmtId="2" fontId="23" fillId="0" borderId="64" xfId="0" applyNumberFormat="1" applyFont="1" applyBorder="1" applyAlignment="1" quotePrefix="1">
      <alignment horizontal="center" vertical="center"/>
    </xf>
    <xf numFmtId="172" fontId="23" fillId="0" borderId="10" xfId="0" applyNumberFormat="1" applyFont="1" applyBorder="1" applyAlignment="1">
      <alignment vertical="center"/>
    </xf>
    <xf numFmtId="172" fontId="23" fillId="0" borderId="13" xfId="0" applyNumberFormat="1" applyFont="1" applyBorder="1" applyAlignment="1">
      <alignment vertical="center"/>
    </xf>
    <xf numFmtId="172" fontId="23" fillId="0" borderId="10" xfId="0" applyNumberFormat="1" applyFont="1" applyBorder="1" applyAlignment="1" applyProtection="1">
      <alignment horizontal="center" vertical="center"/>
      <protection/>
    </xf>
    <xf numFmtId="172" fontId="23" fillId="0" borderId="141" xfId="0" applyNumberFormat="1" applyFont="1" applyBorder="1" applyAlignment="1" applyProtection="1">
      <alignment horizontal="center" vertical="center"/>
      <protection/>
    </xf>
    <xf numFmtId="0" fontId="23" fillId="0" borderId="17" xfId="0" applyFont="1" applyBorder="1" applyAlignment="1">
      <alignment/>
    </xf>
    <xf numFmtId="0" fontId="23" fillId="0" borderId="56" xfId="0" applyFont="1" applyBorder="1" applyAlignment="1">
      <alignment horizontal="center" vertical="center"/>
    </xf>
    <xf numFmtId="0" fontId="23" fillId="0" borderId="64" xfId="0" applyFont="1" applyBorder="1" applyAlignment="1">
      <alignment horizontal="center" vertical="center"/>
    </xf>
    <xf numFmtId="2" fontId="23" fillId="0" borderId="71" xfId="0" applyNumberFormat="1" applyFont="1" applyBorder="1" applyAlignment="1" quotePrefix="1">
      <alignment horizontal="left"/>
    </xf>
    <xf numFmtId="2" fontId="23" fillId="0" borderId="144" xfId="0" applyNumberFormat="1" applyFont="1" applyBorder="1" applyAlignment="1">
      <alignment/>
    </xf>
    <xf numFmtId="2" fontId="23" fillId="0" borderId="54" xfId="0" applyNumberFormat="1" applyFont="1" applyBorder="1" applyAlignment="1">
      <alignment horizontal="center" vertical="center"/>
    </xf>
    <xf numFmtId="172" fontId="23" fillId="0" borderId="55" xfId="0" applyNumberFormat="1" applyFont="1" applyBorder="1" applyAlignment="1">
      <alignment vertical="center"/>
    </xf>
    <xf numFmtId="172" fontId="23" fillId="0" borderId="11" xfId="0" applyNumberFormat="1" applyFont="1" applyBorder="1" applyAlignment="1">
      <alignment vertical="center"/>
    </xf>
    <xf numFmtId="2" fontId="23" fillId="0" borderId="145" xfId="0" applyNumberFormat="1" applyFont="1" applyBorder="1" applyAlignment="1">
      <alignment/>
    </xf>
    <xf numFmtId="2" fontId="23" fillId="0" borderId="64" xfId="0" applyNumberFormat="1" applyFont="1" applyBorder="1" applyAlignment="1">
      <alignment horizontal="center" vertical="center"/>
    </xf>
    <xf numFmtId="2" fontId="24" fillId="0" borderId="64" xfId="0" applyNumberFormat="1" applyFont="1" applyBorder="1" applyAlignment="1" quotePrefix="1">
      <alignment horizontal="center" vertical="center"/>
    </xf>
    <xf numFmtId="172" fontId="24" fillId="0" borderId="10" xfId="0" applyNumberFormat="1" applyFont="1" applyBorder="1" applyAlignment="1">
      <alignment vertical="center"/>
    </xf>
    <xf numFmtId="172" fontId="24" fillId="0" borderId="10" xfId="0" applyNumberFormat="1" applyFont="1" applyBorder="1" applyAlignment="1" applyProtection="1">
      <alignment horizontal="center" vertical="center"/>
      <protection/>
    </xf>
    <xf numFmtId="172" fontId="24" fillId="0" borderId="141" xfId="0" applyNumberFormat="1" applyFont="1" applyBorder="1" applyAlignment="1" applyProtection="1">
      <alignment horizontal="center" vertical="center"/>
      <protection/>
    </xf>
    <xf numFmtId="0" fontId="23" fillId="0" borderId="71" xfId="0" applyFont="1" applyBorder="1" applyAlignment="1">
      <alignment/>
    </xf>
    <xf numFmtId="2" fontId="23" fillId="0" borderId="56" xfId="0" applyNumberFormat="1" applyFont="1" applyBorder="1" applyAlignment="1">
      <alignment horizontal="center" vertical="center"/>
    </xf>
    <xf numFmtId="172" fontId="23" fillId="0" borderId="90" xfId="0" applyNumberFormat="1" applyFont="1" applyBorder="1" applyAlignment="1">
      <alignment vertical="center"/>
    </xf>
    <xf numFmtId="2" fontId="23" fillId="0" borderId="17" xfId="0" applyNumberFormat="1" applyFont="1" applyBorder="1" applyAlignment="1">
      <alignment/>
    </xf>
    <xf numFmtId="2" fontId="23" fillId="0" borderId="72" xfId="0" applyNumberFormat="1" applyFont="1" applyBorder="1" applyAlignment="1">
      <alignment/>
    </xf>
    <xf numFmtId="2" fontId="23" fillId="0" borderId="73" xfId="0" applyNumberFormat="1" applyFont="1" applyBorder="1" applyAlignment="1">
      <alignment horizontal="center" vertical="center"/>
    </xf>
    <xf numFmtId="172" fontId="23" fillId="0" borderId="74" xfId="0" applyNumberFormat="1" applyFont="1" applyBorder="1" applyAlignment="1">
      <alignment vertical="center"/>
    </xf>
    <xf numFmtId="0" fontId="23" fillId="0" borderId="74" xfId="0" applyFont="1" applyBorder="1" applyAlignment="1">
      <alignment vertical="center"/>
    </xf>
    <xf numFmtId="172" fontId="23" fillId="0" borderId="75" xfId="0" applyNumberFormat="1" applyFont="1" applyBorder="1" applyAlignment="1">
      <alignment vertical="center"/>
    </xf>
    <xf numFmtId="172" fontId="23" fillId="0" borderId="74" xfId="0" applyNumberFormat="1" applyFont="1" applyBorder="1" applyAlignment="1" applyProtection="1">
      <alignment horizontal="center" vertical="center"/>
      <protection/>
    </xf>
    <xf numFmtId="172" fontId="23" fillId="0" borderId="142" xfId="0" applyNumberFormat="1" applyFont="1" applyBorder="1" applyAlignment="1" applyProtection="1">
      <alignment horizontal="center" vertical="center"/>
      <protection/>
    </xf>
    <xf numFmtId="0" fontId="0" fillId="0" borderId="0" xfId="0" applyAlignment="1">
      <alignment horizontal="centerContinuous" vertical="center"/>
    </xf>
    <xf numFmtId="0" fontId="0" fillId="0" borderId="0" xfId="0" applyAlignment="1">
      <alignment horizontal="center" vertical="center"/>
    </xf>
    <xf numFmtId="0" fontId="32" fillId="0" borderId="0" xfId="0" applyFont="1" applyAlignment="1">
      <alignment horizontal="centerContinuous" vertical="center"/>
    </xf>
    <xf numFmtId="0" fontId="0" fillId="0" borderId="0" xfId="0" applyBorder="1" applyAlignment="1">
      <alignment horizontal="centerContinuous" vertical="center"/>
    </xf>
    <xf numFmtId="0" fontId="0" fillId="0" borderId="0" xfId="0" applyAlignment="1">
      <alignment horizontal="right"/>
    </xf>
    <xf numFmtId="172" fontId="0" fillId="0" borderId="0" xfId="0" applyNumberFormat="1" applyAlignment="1">
      <alignment horizontal="center"/>
    </xf>
    <xf numFmtId="2" fontId="32" fillId="0" borderId="66" xfId="0" applyNumberFormat="1" applyFont="1" applyBorder="1" applyAlignment="1" quotePrefix="1">
      <alignment horizontal="center" vertical="center"/>
    </xf>
    <xf numFmtId="172" fontId="32" fillId="0" borderId="14" xfId="0" applyNumberFormat="1" applyFont="1" applyBorder="1" applyAlignment="1">
      <alignment vertical="center"/>
    </xf>
    <xf numFmtId="172" fontId="32" fillId="0" borderId="14" xfId="0" applyNumberFormat="1" applyFont="1" applyBorder="1" applyAlignment="1">
      <alignment horizontal="center" vertical="center"/>
    </xf>
    <xf numFmtId="172" fontId="32" fillId="0" borderId="0" xfId="0" applyNumberFormat="1" applyFont="1" applyBorder="1" applyAlignment="1">
      <alignment horizontal="center" vertical="center"/>
    </xf>
    <xf numFmtId="172" fontId="32" fillId="0" borderId="10" xfId="0" applyNumberFormat="1" applyFont="1" applyBorder="1" applyAlignment="1">
      <alignment horizontal="center" vertical="center"/>
    </xf>
    <xf numFmtId="172" fontId="32" fillId="0" borderId="65" xfId="0" applyNumberFormat="1" applyFont="1" applyBorder="1" applyAlignment="1">
      <alignment horizontal="center" vertical="center"/>
    </xf>
    <xf numFmtId="172" fontId="32" fillId="0" borderId="69" xfId="0" applyNumberFormat="1" applyFont="1" applyBorder="1" applyAlignment="1">
      <alignment horizontal="center" vertical="center"/>
    </xf>
    <xf numFmtId="172" fontId="0" fillId="0" borderId="0" xfId="0" applyNumberFormat="1" applyAlignment="1">
      <alignment/>
    </xf>
    <xf numFmtId="0" fontId="0" fillId="0" borderId="17" xfId="0" applyBorder="1" applyAlignment="1">
      <alignment horizontal="left" vertical="center" indent="1"/>
    </xf>
    <xf numFmtId="2" fontId="32" fillId="0" borderId="56" xfId="0" applyNumberFormat="1" applyFont="1" applyBorder="1" applyAlignment="1">
      <alignment horizontal="center" vertical="center"/>
    </xf>
    <xf numFmtId="172" fontId="0" fillId="0" borderId="0" xfId="0" applyNumberFormat="1" applyBorder="1" applyAlignment="1">
      <alignment vertical="center"/>
    </xf>
    <xf numFmtId="172" fontId="0" fillId="0" borderId="0" xfId="0" applyNumberFormat="1" applyBorder="1" applyAlignment="1">
      <alignment horizontal="center" vertical="center"/>
    </xf>
    <xf numFmtId="172" fontId="0" fillId="0" borderId="65" xfId="0" applyNumberFormat="1" applyBorder="1" applyAlignment="1">
      <alignment horizontal="center" vertical="center"/>
    </xf>
    <xf numFmtId="0" fontId="0" fillId="0" borderId="17" xfId="0" applyBorder="1" applyAlignment="1">
      <alignment vertical="center"/>
    </xf>
    <xf numFmtId="172" fontId="32" fillId="0" borderId="53" xfId="0" applyNumberFormat="1" applyFont="1" applyBorder="1" applyAlignment="1">
      <alignment horizontal="center" vertical="center"/>
    </xf>
    <xf numFmtId="172" fontId="32" fillId="0" borderId="70" xfId="0" applyNumberFormat="1" applyFont="1" applyBorder="1" applyAlignment="1">
      <alignment horizontal="center" vertical="center"/>
    </xf>
    <xf numFmtId="2" fontId="0" fillId="0" borderId="56" xfId="0" applyNumberFormat="1" applyFont="1" applyBorder="1" applyAlignment="1" quotePrefix="1">
      <alignment horizontal="center" vertical="center"/>
    </xf>
    <xf numFmtId="172" fontId="0" fillId="0" borderId="0" xfId="0" applyNumberFormat="1" applyFont="1" applyBorder="1" applyAlignment="1">
      <alignment horizontal="center" vertical="center"/>
    </xf>
    <xf numFmtId="172" fontId="0" fillId="0" borderId="53" xfId="0" applyNumberFormat="1" applyFont="1" applyBorder="1" applyAlignment="1">
      <alignment horizontal="center" vertical="center"/>
    </xf>
    <xf numFmtId="172" fontId="0" fillId="0" borderId="70" xfId="0" applyNumberFormat="1" applyFont="1" applyBorder="1" applyAlignment="1">
      <alignment horizontal="center" vertical="center"/>
    </xf>
    <xf numFmtId="2" fontId="0" fillId="0" borderId="56" xfId="0" applyNumberFormat="1" applyFont="1" applyBorder="1" applyAlignment="1">
      <alignment horizontal="center" vertical="center"/>
    </xf>
    <xf numFmtId="172" fontId="32" fillId="0" borderId="141" xfId="0" applyNumberFormat="1" applyFont="1" applyBorder="1" applyAlignment="1">
      <alignment horizontal="center" vertical="center"/>
    </xf>
    <xf numFmtId="2" fontId="0" fillId="0" borderId="56" xfId="0" applyNumberFormat="1" applyFont="1" applyBorder="1" applyAlignment="1">
      <alignment horizontal="center" vertical="center"/>
    </xf>
    <xf numFmtId="2" fontId="0" fillId="0" borderId="54" xfId="0" applyNumberFormat="1" applyFont="1" applyBorder="1" applyAlignment="1">
      <alignment horizontal="center" vertical="center"/>
    </xf>
    <xf numFmtId="172" fontId="0" fillId="0" borderId="55" xfId="0" applyNumberFormat="1" applyBorder="1" applyAlignment="1">
      <alignment vertical="center"/>
    </xf>
    <xf numFmtId="172" fontId="0" fillId="0" borderId="55" xfId="0" applyNumberFormat="1" applyBorder="1" applyAlignment="1">
      <alignment horizontal="center" vertical="center"/>
    </xf>
    <xf numFmtId="172" fontId="0" fillId="0" borderId="55" xfId="0" applyNumberFormat="1" applyFont="1" applyBorder="1" applyAlignment="1">
      <alignment horizontal="center" vertical="center"/>
    </xf>
    <xf numFmtId="172" fontId="0" fillId="0" borderId="105" xfId="0" applyNumberFormat="1" applyFont="1" applyBorder="1" applyAlignment="1">
      <alignment horizontal="center" vertical="center"/>
    </xf>
    <xf numFmtId="2" fontId="0" fillId="0" borderId="73" xfId="0" applyNumberFormat="1" applyFont="1" applyBorder="1" applyAlignment="1">
      <alignment horizontal="center" vertical="center"/>
    </xf>
    <xf numFmtId="172" fontId="0" fillId="0" borderId="74" xfId="0" applyNumberFormat="1" applyBorder="1" applyAlignment="1">
      <alignment vertical="center"/>
    </xf>
    <xf numFmtId="172" fontId="0" fillId="0" borderId="74" xfId="0" applyNumberFormat="1" applyBorder="1" applyAlignment="1">
      <alignment horizontal="center" vertical="center"/>
    </xf>
    <xf numFmtId="172" fontId="0" fillId="0" borderId="74" xfId="0" applyNumberFormat="1" applyFont="1" applyBorder="1" applyAlignment="1">
      <alignment horizontal="center" vertical="center"/>
    </xf>
    <xf numFmtId="172" fontId="0" fillId="0" borderId="146" xfId="0" applyNumberFormat="1" applyFont="1" applyBorder="1" applyAlignment="1">
      <alignment horizontal="center" vertical="center"/>
    </xf>
    <xf numFmtId="172" fontId="0" fillId="0" borderId="142" xfId="0" applyNumberFormat="1" applyFont="1" applyBorder="1" applyAlignment="1">
      <alignment horizontal="center" vertical="center"/>
    </xf>
    <xf numFmtId="172" fontId="0" fillId="0" borderId="12" xfId="0" applyNumberFormat="1" applyFont="1" applyBorder="1" applyAlignment="1">
      <alignment horizontal="center" vertical="center"/>
    </xf>
    <xf numFmtId="172" fontId="0" fillId="0" borderId="75" xfId="0" applyNumberFormat="1" applyFont="1" applyBorder="1" applyAlignment="1">
      <alignment horizontal="center" vertical="center"/>
    </xf>
    <xf numFmtId="172" fontId="0" fillId="0" borderId="12" xfId="0" applyNumberForma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indent="2"/>
    </xf>
    <xf numFmtId="0" fontId="0" fillId="0" borderId="0" xfId="0" applyAlignment="1">
      <alignment horizontal="left" indent="1"/>
    </xf>
    <xf numFmtId="1" fontId="0" fillId="0" borderId="0" xfId="0" applyNumberFormat="1" applyAlignment="1">
      <alignment/>
    </xf>
    <xf numFmtId="1" fontId="40" fillId="0" borderId="0" xfId="0" applyNumberFormat="1" applyFont="1" applyAlignment="1" quotePrefix="1">
      <alignment horizontal="left"/>
    </xf>
    <xf numFmtId="0" fontId="0" fillId="0" borderId="0" xfId="0" applyAlignment="1">
      <alignment horizontal="left"/>
    </xf>
    <xf numFmtId="173" fontId="2" fillId="0" borderId="56" xfId="57" applyNumberFormat="1" applyFont="1" applyBorder="1" applyAlignment="1" applyProtection="1">
      <alignment horizontal="center" vertical="center"/>
      <protection/>
    </xf>
    <xf numFmtId="0" fontId="32" fillId="0" borderId="68" xfId="0" applyFont="1" applyBorder="1" applyAlignment="1">
      <alignment vertical="center"/>
    </xf>
    <xf numFmtId="2" fontId="32" fillId="0" borderId="66" xfId="0" applyNumberFormat="1" applyFont="1" applyBorder="1" applyAlignment="1">
      <alignment horizontal="center" vertical="center"/>
    </xf>
    <xf numFmtId="172" fontId="32" fillId="0" borderId="55" xfId="0" applyNumberFormat="1" applyFont="1" applyBorder="1" applyAlignment="1">
      <alignment horizontal="center" vertical="center"/>
    </xf>
    <xf numFmtId="172" fontId="0" fillId="0" borderId="14" xfId="0" applyNumberFormat="1" applyBorder="1" applyAlignment="1">
      <alignment horizontal="center" vertical="center"/>
    </xf>
    <xf numFmtId="172" fontId="0" fillId="0" borderId="15" xfId="0" applyNumberFormat="1" applyBorder="1" applyAlignment="1">
      <alignment horizontal="center" vertical="center"/>
    </xf>
    <xf numFmtId="172" fontId="32" fillId="0" borderId="147" xfId="0" applyNumberFormat="1" applyFont="1" applyBorder="1" applyAlignment="1">
      <alignment horizontal="center" vertical="center"/>
    </xf>
    <xf numFmtId="172" fontId="32" fillId="0" borderId="15" xfId="0" applyNumberFormat="1" applyFont="1" applyBorder="1" applyAlignment="1">
      <alignment horizontal="center" vertical="center"/>
    </xf>
    <xf numFmtId="0" fontId="32" fillId="0" borderId="17" xfId="0" applyFont="1" applyBorder="1" applyAlignment="1">
      <alignment vertical="center"/>
    </xf>
    <xf numFmtId="2" fontId="0" fillId="0" borderId="56" xfId="0" applyNumberFormat="1" applyBorder="1" applyAlignment="1">
      <alignment horizontal="center" vertical="center"/>
    </xf>
    <xf numFmtId="2" fontId="34" fillId="0" borderId="56" xfId="0" applyNumberFormat="1" applyFont="1" applyBorder="1" applyAlignment="1">
      <alignment horizontal="center" vertical="center"/>
    </xf>
    <xf numFmtId="172" fontId="0" fillId="0" borderId="0" xfId="0" applyNumberFormat="1" applyFont="1" applyBorder="1" applyAlignment="1">
      <alignment vertical="center"/>
    </xf>
    <xf numFmtId="2" fontId="0" fillId="0" borderId="0" xfId="0" applyNumberFormat="1" applyAlignment="1">
      <alignment horizontal="left" indent="1"/>
    </xf>
    <xf numFmtId="172" fontId="0" fillId="0" borderId="0" xfId="0" applyNumberFormat="1" applyAlignment="1">
      <alignment vertical="center"/>
    </xf>
    <xf numFmtId="0" fontId="0" fillId="0" borderId="17" xfId="0" applyBorder="1" applyAlignment="1">
      <alignment horizontal="left" vertical="center"/>
    </xf>
    <xf numFmtId="0" fontId="0" fillId="0" borderId="17" xfId="0" applyBorder="1" applyAlignment="1">
      <alignment horizontal="left" indent="1"/>
    </xf>
    <xf numFmtId="0" fontId="0" fillId="0" borderId="17" xfId="0" applyBorder="1" applyAlignment="1">
      <alignment horizontal="left" indent="2"/>
    </xf>
    <xf numFmtId="172" fontId="0" fillId="0" borderId="12" xfId="0" applyNumberFormat="1" applyBorder="1" applyAlignment="1">
      <alignment vertical="center"/>
    </xf>
    <xf numFmtId="0" fontId="0" fillId="0" borderId="17" xfId="0" applyBorder="1" applyAlignment="1">
      <alignment/>
    </xf>
    <xf numFmtId="0" fontId="0" fillId="0" borderId="72" xfId="0" applyBorder="1" applyAlignment="1">
      <alignment vertical="center"/>
    </xf>
    <xf numFmtId="2" fontId="0" fillId="0" borderId="73" xfId="0" applyNumberFormat="1" applyBorder="1" applyAlignment="1">
      <alignment horizontal="center" vertical="center"/>
    </xf>
    <xf numFmtId="172" fontId="0" fillId="0" borderId="74" xfId="0" applyNumberFormat="1" applyFont="1" applyBorder="1" applyAlignment="1">
      <alignment vertical="center"/>
    </xf>
    <xf numFmtId="2" fontId="41" fillId="0" borderId="0" xfId="0" applyNumberFormat="1" applyFont="1" applyAlignment="1">
      <alignment vertical="center"/>
    </xf>
    <xf numFmtId="2" fontId="0" fillId="0" borderId="0" xfId="0" applyNumberFormat="1" applyAlignment="1">
      <alignment vertical="center"/>
    </xf>
    <xf numFmtId="0" fontId="0" fillId="0" borderId="0" xfId="58">
      <alignment/>
      <protection/>
    </xf>
    <xf numFmtId="172" fontId="32" fillId="0" borderId="90" xfId="0" applyNumberFormat="1" applyFont="1" applyBorder="1" applyAlignment="1">
      <alignment horizontal="center" vertical="center"/>
    </xf>
    <xf numFmtId="0" fontId="16" fillId="0" borderId="148" xfId="0" applyFont="1" applyBorder="1" applyAlignment="1">
      <alignment/>
    </xf>
    <xf numFmtId="0" fontId="8" fillId="0" borderId="14" xfId="0" applyFont="1" applyBorder="1" applyAlignment="1">
      <alignment/>
    </xf>
    <xf numFmtId="0" fontId="16" fillId="0" borderId="149" xfId="0" applyFont="1" applyBorder="1" applyAlignment="1">
      <alignment/>
    </xf>
    <xf numFmtId="0" fontId="8" fillId="0" borderId="149" xfId="0" applyFont="1" applyBorder="1" applyAlignment="1">
      <alignment horizontal="center"/>
    </xf>
    <xf numFmtId="0" fontId="32" fillId="0" borderId="0" xfId="0" applyFont="1" applyAlignment="1">
      <alignment/>
    </xf>
    <xf numFmtId="0" fontId="16" fillId="0" borderId="149" xfId="0" applyFont="1" applyBorder="1" applyAlignment="1">
      <alignment horizontal="center"/>
    </xf>
    <xf numFmtId="0" fontId="8" fillId="0" borderId="53" xfId="0" applyFont="1" applyBorder="1" applyAlignment="1">
      <alignment/>
    </xf>
    <xf numFmtId="0" fontId="16" fillId="0" borderId="150" xfId="0" applyFont="1" applyBorder="1" applyAlignment="1">
      <alignment/>
    </xf>
    <xf numFmtId="0" fontId="16" fillId="0" borderId="74" xfId="0" applyFont="1" applyBorder="1" applyAlignment="1">
      <alignment/>
    </xf>
    <xf numFmtId="0" fontId="40" fillId="0" borderId="0" xfId="0" applyFont="1" applyAlignment="1">
      <alignment/>
    </xf>
    <xf numFmtId="0" fontId="0" fillId="0" borderId="10" xfId="0" applyBorder="1" applyAlignment="1">
      <alignment/>
    </xf>
    <xf numFmtId="0" fontId="39" fillId="0" borderId="10" xfId="0" applyFont="1" applyBorder="1" applyAlignment="1">
      <alignment/>
    </xf>
    <xf numFmtId="0" fontId="0" fillId="0" borderId="0" xfId="0" applyFill="1" applyAlignment="1">
      <alignment/>
    </xf>
    <xf numFmtId="0" fontId="42" fillId="0" borderId="0" xfId="0" applyFont="1" applyFill="1" applyBorder="1" applyAlignment="1">
      <alignment/>
    </xf>
    <xf numFmtId="0" fontId="44" fillId="0" borderId="0" xfId="0" applyFont="1" applyBorder="1" applyAlignment="1">
      <alignment/>
    </xf>
    <xf numFmtId="1" fontId="43" fillId="0" borderId="0" xfId="0" applyNumberFormat="1" applyFont="1" applyBorder="1" applyAlignment="1">
      <alignment/>
    </xf>
    <xf numFmtId="0" fontId="45" fillId="0" borderId="0" xfId="0" applyFont="1" applyAlignment="1">
      <alignment/>
    </xf>
    <xf numFmtId="0" fontId="42" fillId="0" borderId="0" xfId="0" applyFont="1" applyBorder="1" applyAlignment="1">
      <alignment/>
    </xf>
    <xf numFmtId="1" fontId="46" fillId="0" borderId="0" xfId="0" applyNumberFormat="1" applyFont="1" applyBorder="1" applyAlignment="1">
      <alignment/>
    </xf>
    <xf numFmtId="0" fontId="39" fillId="0" borderId="0" xfId="0" applyFont="1" applyAlignment="1">
      <alignment/>
    </xf>
    <xf numFmtId="0" fontId="45" fillId="0" borderId="0" xfId="0" applyFont="1" applyBorder="1" applyAlignment="1">
      <alignment/>
    </xf>
    <xf numFmtId="0" fontId="44" fillId="0" borderId="10" xfId="0" applyFont="1" applyBorder="1" applyAlignment="1">
      <alignment/>
    </xf>
    <xf numFmtId="1" fontId="43" fillId="0" borderId="10" xfId="0" applyNumberFormat="1" applyFont="1" applyBorder="1" applyAlignment="1">
      <alignment/>
    </xf>
    <xf numFmtId="1" fontId="43" fillId="0" borderId="0" xfId="0" applyNumberFormat="1" applyFont="1" applyBorder="1" applyAlignment="1">
      <alignment horizontal="center"/>
    </xf>
    <xf numFmtId="172" fontId="43" fillId="0" borderId="0" xfId="0" applyNumberFormat="1" applyFont="1" applyBorder="1" applyAlignment="1">
      <alignment/>
    </xf>
    <xf numFmtId="2" fontId="43" fillId="0" borderId="0" xfId="0" applyNumberFormat="1" applyFont="1" applyBorder="1" applyAlignment="1">
      <alignment/>
    </xf>
    <xf numFmtId="172" fontId="46" fillId="0" borderId="0" xfId="0" applyNumberFormat="1" applyFont="1" applyBorder="1" applyAlignment="1">
      <alignment/>
    </xf>
    <xf numFmtId="0" fontId="47" fillId="0" borderId="0" xfId="0" applyFont="1" applyBorder="1" applyAlignment="1">
      <alignment/>
    </xf>
    <xf numFmtId="177" fontId="46" fillId="0" borderId="0" xfId="0" applyNumberFormat="1" applyFont="1" applyBorder="1" applyAlignment="1">
      <alignment/>
    </xf>
    <xf numFmtId="172" fontId="43" fillId="0" borderId="10" xfId="0" applyNumberFormat="1" applyFont="1" applyBorder="1" applyAlignment="1">
      <alignment/>
    </xf>
    <xf numFmtId="0" fontId="14" fillId="0" borderId="0" xfId="0" applyFont="1" applyAlignment="1">
      <alignment/>
    </xf>
    <xf numFmtId="172" fontId="46" fillId="0" borderId="0" xfId="0" applyNumberFormat="1" applyFont="1" applyFill="1" applyBorder="1" applyAlignment="1">
      <alignment/>
    </xf>
    <xf numFmtId="0" fontId="34" fillId="0" borderId="0" xfId="0" applyFont="1" applyAlignment="1">
      <alignment/>
    </xf>
    <xf numFmtId="1" fontId="0" fillId="0" borderId="10" xfId="0" applyNumberFormat="1" applyBorder="1" applyAlignment="1">
      <alignment/>
    </xf>
    <xf numFmtId="0" fontId="42" fillId="0" borderId="14" xfId="0" applyFont="1" applyFill="1" applyBorder="1" applyAlignment="1">
      <alignment/>
    </xf>
    <xf numFmtId="1" fontId="48" fillId="0" borderId="0" xfId="0" applyNumberFormat="1" applyFont="1" applyBorder="1" applyAlignment="1" applyProtection="1">
      <alignment/>
      <protection/>
    </xf>
    <xf numFmtId="1" fontId="46" fillId="0" borderId="0" xfId="0" applyNumberFormat="1" applyFont="1" applyBorder="1" applyAlignment="1" applyProtection="1">
      <alignment/>
      <protection/>
    </xf>
    <xf numFmtId="1" fontId="48" fillId="0" borderId="0" xfId="0" applyNumberFormat="1" applyFont="1" applyBorder="1" applyAlignment="1">
      <alignment/>
    </xf>
    <xf numFmtId="0" fontId="32" fillId="0" borderId="0" xfId="0" applyFont="1" applyFill="1" applyBorder="1" applyAlignment="1">
      <alignment/>
    </xf>
    <xf numFmtId="0" fontId="32" fillId="0" borderId="10" xfId="0" applyFont="1" applyBorder="1" applyAlignment="1">
      <alignment/>
    </xf>
    <xf numFmtId="1" fontId="48" fillId="0" borderId="10" xfId="0" applyNumberFormat="1" applyFont="1" applyBorder="1" applyAlignment="1" applyProtection="1">
      <alignment/>
      <protection/>
    </xf>
    <xf numFmtId="0" fontId="0" fillId="0" borderId="14" xfId="0" applyFont="1" applyBorder="1" applyAlignment="1">
      <alignment/>
    </xf>
    <xf numFmtId="0" fontId="0" fillId="0" borderId="14" xfId="0" applyBorder="1" applyAlignment="1">
      <alignment/>
    </xf>
    <xf numFmtId="172" fontId="50" fillId="0" borderId="0" xfId="0" applyNumberFormat="1" applyFont="1" applyAlignment="1">
      <alignment/>
    </xf>
    <xf numFmtId="172" fontId="14" fillId="0" borderId="0" xfId="0" applyNumberFormat="1" applyFont="1" applyAlignment="1">
      <alignment/>
    </xf>
    <xf numFmtId="0" fontId="32" fillId="0" borderId="0" xfId="0" applyFont="1" applyFill="1" applyBorder="1" applyAlignment="1">
      <alignment/>
    </xf>
    <xf numFmtId="172" fontId="14" fillId="0" borderId="0" xfId="0" applyNumberFormat="1" applyFont="1" applyAlignment="1">
      <alignment/>
    </xf>
    <xf numFmtId="172" fontId="50" fillId="0" borderId="10" xfId="0" applyNumberFormat="1" applyFont="1" applyBorder="1" applyAlignment="1">
      <alignment/>
    </xf>
    <xf numFmtId="0" fontId="14" fillId="0" borderId="0" xfId="0" applyFont="1" applyAlignment="1">
      <alignment/>
    </xf>
    <xf numFmtId="172" fontId="1" fillId="0" borderId="65" xfId="0" applyNumberFormat="1" applyFont="1" applyBorder="1" applyAlignment="1">
      <alignment/>
    </xf>
    <xf numFmtId="172" fontId="1" fillId="0" borderId="14" xfId="0" applyNumberFormat="1" applyFont="1" applyBorder="1" applyAlignment="1">
      <alignment/>
    </xf>
    <xf numFmtId="0" fontId="51" fillId="0" borderId="0" xfId="0" applyFont="1" applyBorder="1" applyAlignment="1">
      <alignment horizontal="right"/>
    </xf>
    <xf numFmtId="0" fontId="0" fillId="0" borderId="0" xfId="0" applyFill="1" applyBorder="1" applyAlignment="1">
      <alignment/>
    </xf>
    <xf numFmtId="0" fontId="0" fillId="0" borderId="143" xfId="0" applyBorder="1" applyAlignment="1">
      <alignment/>
    </xf>
    <xf numFmtId="0" fontId="0" fillId="0" borderId="71" xfId="0" applyBorder="1" applyAlignment="1">
      <alignment/>
    </xf>
    <xf numFmtId="0" fontId="0" fillId="0" borderId="151" xfId="0" applyBorder="1" applyAlignment="1">
      <alignment/>
    </xf>
    <xf numFmtId="0" fontId="0" fillId="0" borderId="152" xfId="0" applyBorder="1" applyAlignment="1">
      <alignment/>
    </xf>
    <xf numFmtId="0" fontId="2" fillId="0" borderId="40" xfId="0" applyFont="1" applyBorder="1" applyAlignment="1">
      <alignment horizontal="center"/>
    </xf>
    <xf numFmtId="0" fontId="2" fillId="0" borderId="60" xfId="0" applyFont="1" applyBorder="1" applyAlignment="1">
      <alignment/>
    </xf>
    <xf numFmtId="174" fontId="15" fillId="0" borderId="40" xfId="0" applyNumberFormat="1" applyFont="1" applyBorder="1" applyAlignment="1" applyProtection="1">
      <alignment horizontal="left" indent="2"/>
      <protection/>
    </xf>
    <xf numFmtId="2" fontId="1" fillId="0" borderId="31" xfId="0" applyNumberFormat="1" applyFont="1" applyBorder="1" applyAlignment="1">
      <alignment/>
    </xf>
    <xf numFmtId="2" fontId="1" fillId="0" borderId="25" xfId="0" applyNumberFormat="1" applyFont="1" applyBorder="1" applyAlignment="1">
      <alignment/>
    </xf>
    <xf numFmtId="2" fontId="1" fillId="0" borderId="27" xfId="0" applyNumberFormat="1" applyFont="1" applyBorder="1" applyAlignment="1">
      <alignment/>
    </xf>
    <xf numFmtId="174" fontId="1" fillId="0" borderId="60" xfId="0" applyNumberFormat="1" applyFont="1" applyBorder="1" applyAlignment="1">
      <alignment horizontal="left"/>
    </xf>
    <xf numFmtId="1" fontId="50" fillId="33" borderId="10" xfId="0" applyNumberFormat="1" applyFont="1" applyFill="1" applyBorder="1" applyAlignment="1" applyProtection="1">
      <alignment horizontal="center"/>
      <protection/>
    </xf>
    <xf numFmtId="172" fontId="15" fillId="0" borderId="0" xfId="0" applyNumberFormat="1" applyFont="1" applyFill="1" applyBorder="1" applyAlignment="1">
      <alignment horizontal="center"/>
    </xf>
    <xf numFmtId="0" fontId="1" fillId="0" borderId="0" xfId="0" applyFont="1" applyFill="1" applyBorder="1" applyAlignment="1">
      <alignment/>
    </xf>
    <xf numFmtId="1" fontId="11" fillId="0" borderId="0" xfId="0" applyNumberFormat="1" applyFont="1" applyFill="1" applyBorder="1" applyAlignment="1" applyProtection="1" quotePrefix="1">
      <alignment horizontal="center"/>
      <protection/>
    </xf>
    <xf numFmtId="1" fontId="50" fillId="33" borderId="29" xfId="0" applyNumberFormat="1" applyFont="1" applyFill="1" applyBorder="1" applyAlignment="1" applyProtection="1">
      <alignment horizontal="center"/>
      <protection/>
    </xf>
    <xf numFmtId="1" fontId="50" fillId="33" borderId="23" xfId="0" applyNumberFormat="1" applyFont="1" applyFill="1" applyBorder="1" applyAlignment="1" applyProtection="1">
      <alignment horizontal="center"/>
      <protection/>
    </xf>
    <xf numFmtId="0" fontId="1" fillId="33" borderId="54" xfId="0" applyFont="1" applyFill="1" applyBorder="1" applyAlignment="1">
      <alignment horizontal="center" vertical="center" wrapText="1"/>
    </xf>
    <xf numFmtId="0" fontId="22" fillId="33" borderId="85" xfId="0" applyFont="1" applyFill="1" applyBorder="1" applyAlignment="1">
      <alignment horizontal="center" vertical="center"/>
    </xf>
    <xf numFmtId="172" fontId="12" fillId="0" borderId="53" xfId="0" applyNumberFormat="1" applyFont="1" applyFill="1" applyBorder="1" applyAlignment="1">
      <alignment horizontal="right"/>
    </xf>
    <xf numFmtId="172" fontId="22" fillId="0" borderId="85" xfId="0" applyNumberFormat="1" applyFont="1" applyBorder="1" applyAlignment="1">
      <alignment/>
    </xf>
    <xf numFmtId="183" fontId="12" fillId="0" borderId="37" xfId="0" applyNumberFormat="1" applyFont="1" applyBorder="1" applyAlignment="1">
      <alignment horizontal="center"/>
    </xf>
    <xf numFmtId="183" fontId="22" fillId="0" borderId="83" xfId="0" applyNumberFormat="1" applyFont="1" applyBorder="1" applyAlignment="1">
      <alignment horizontal="center"/>
    </xf>
    <xf numFmtId="0" fontId="40" fillId="0" borderId="0" xfId="0" applyFont="1" applyFill="1" applyAlignment="1">
      <alignment/>
    </xf>
    <xf numFmtId="0" fontId="0" fillId="0" borderId="0" xfId="0" applyFont="1" applyFill="1" applyAlignment="1">
      <alignment horizontal="center" vertical="center"/>
    </xf>
    <xf numFmtId="0" fontId="13" fillId="0" borderId="0" xfId="0" applyFont="1" applyFill="1" applyAlignment="1">
      <alignment horizontal="center" vertical="center"/>
    </xf>
    <xf numFmtId="0" fontId="0" fillId="0" borderId="0" xfId="0" applyFont="1" applyFill="1" applyBorder="1" applyAlignment="1">
      <alignment vertical="center"/>
    </xf>
    <xf numFmtId="0" fontId="8" fillId="0" borderId="0" xfId="0" applyFont="1" applyFill="1" applyBorder="1" applyAlignment="1">
      <alignment horizontal="center" vertical="center"/>
    </xf>
    <xf numFmtId="0" fontId="2" fillId="0" borderId="0" xfId="0" applyFont="1" applyFill="1" applyAlignment="1">
      <alignment horizontal="center"/>
    </xf>
    <xf numFmtId="0" fontId="0" fillId="0" borderId="0" xfId="0" applyFill="1" applyAlignment="1">
      <alignment horizontal="center"/>
    </xf>
    <xf numFmtId="173" fontId="4" fillId="0" borderId="0" xfId="57" applyFill="1" applyAlignment="1">
      <alignment horizontal="center"/>
      <protection/>
    </xf>
    <xf numFmtId="0" fontId="0" fillId="0" borderId="0" xfId="0" applyFill="1" applyAlignment="1">
      <alignment horizontal="center" vertical="center"/>
    </xf>
    <xf numFmtId="0" fontId="1" fillId="0" borderId="0" xfId="0" applyFont="1" applyFill="1" applyBorder="1" applyAlignment="1">
      <alignment horizontal="center" vertical="center"/>
    </xf>
    <xf numFmtId="173" fontId="2" fillId="0" borderId="0" xfId="57" applyFont="1" applyFill="1" applyAlignment="1">
      <alignment horizontal="center"/>
      <protection/>
    </xf>
    <xf numFmtId="172" fontId="0" fillId="0" borderId="0" xfId="0" applyNumberFormat="1" applyFont="1" applyFill="1" applyAlignment="1">
      <alignment/>
    </xf>
    <xf numFmtId="0" fontId="33" fillId="0" borderId="0" xfId="0" applyFont="1" applyFill="1" applyBorder="1" applyAlignment="1">
      <alignment horizontal="center"/>
    </xf>
    <xf numFmtId="0" fontId="8" fillId="0" borderId="0" xfId="0" applyFont="1" applyFill="1" applyAlignment="1">
      <alignment horizontal="center"/>
    </xf>
    <xf numFmtId="0" fontId="0" fillId="33" borderId="153" xfId="0" applyFill="1" applyBorder="1" applyAlignment="1">
      <alignment horizontal="center" vertical="center"/>
    </xf>
    <xf numFmtId="0" fontId="0" fillId="33" borderId="64" xfId="0" applyFill="1" applyBorder="1" applyAlignment="1">
      <alignment horizontal="center"/>
    </xf>
    <xf numFmtId="172" fontId="0" fillId="0" borderId="0" xfId="0" applyNumberFormat="1" applyFont="1" applyFill="1" applyAlignment="1">
      <alignment/>
    </xf>
    <xf numFmtId="172" fontId="2" fillId="0" borderId="56" xfId="0" applyNumberFormat="1" applyFont="1" applyFill="1" applyBorder="1" applyAlignment="1" applyProtection="1">
      <alignment horizontal="left"/>
      <protection/>
    </xf>
    <xf numFmtId="172" fontId="32" fillId="0" borderId="0" xfId="0" applyNumberFormat="1" applyFont="1" applyFill="1" applyAlignment="1">
      <alignment horizontal="center"/>
    </xf>
    <xf numFmtId="172" fontId="2" fillId="0" borderId="54" xfId="0" applyNumberFormat="1" applyFont="1" applyFill="1" applyBorder="1" applyAlignment="1" applyProtection="1">
      <alignment horizontal="left"/>
      <protection/>
    </xf>
    <xf numFmtId="172" fontId="2" fillId="0" borderId="64" xfId="0" applyNumberFormat="1" applyFont="1" applyFill="1" applyBorder="1" applyAlignment="1" applyProtection="1">
      <alignment horizontal="left"/>
      <protection/>
    </xf>
    <xf numFmtId="172" fontId="32" fillId="0" borderId="0" xfId="42" applyNumberFormat="1" applyFont="1" applyFill="1" applyBorder="1" applyAlignment="1">
      <alignment/>
    </xf>
    <xf numFmtId="172" fontId="32" fillId="0" borderId="0" xfId="42" applyNumberFormat="1" applyFont="1" applyFill="1" applyBorder="1" applyAlignment="1">
      <alignment/>
    </xf>
    <xf numFmtId="171" fontId="0" fillId="0" borderId="0" xfId="42" applyFont="1" applyFill="1" applyBorder="1" applyAlignment="1">
      <alignment/>
    </xf>
    <xf numFmtId="172" fontId="32" fillId="0" borderId="0" xfId="0" applyNumberFormat="1" applyFont="1" applyFill="1" applyAlignment="1">
      <alignment/>
    </xf>
    <xf numFmtId="172" fontId="20" fillId="0" borderId="0" xfId="0" applyNumberFormat="1" applyFont="1" applyFill="1" applyBorder="1" applyAlignment="1" applyProtection="1">
      <alignment horizontal="left"/>
      <protection/>
    </xf>
    <xf numFmtId="172" fontId="32" fillId="0" borderId="0" xfId="0" applyNumberFormat="1" applyFont="1" applyFill="1" applyAlignment="1">
      <alignment/>
    </xf>
    <xf numFmtId="172" fontId="39" fillId="0" borderId="0" xfId="0" applyNumberFormat="1" applyFont="1" applyFill="1" applyAlignment="1">
      <alignment/>
    </xf>
    <xf numFmtId="171" fontId="39" fillId="0" borderId="0" xfId="42" applyFont="1" applyFill="1" applyBorder="1" applyAlignment="1">
      <alignment/>
    </xf>
    <xf numFmtId="171" fontId="21" fillId="0" borderId="0" xfId="42" applyFont="1" applyBorder="1" applyAlignment="1">
      <alignment/>
    </xf>
    <xf numFmtId="171" fontId="21" fillId="0" borderId="56" xfId="42" applyFont="1" applyBorder="1" applyAlignment="1">
      <alignment horizontal="center"/>
    </xf>
    <xf numFmtId="172" fontId="1" fillId="0" borderId="66" xfId="0" applyNumberFormat="1" applyFont="1" applyBorder="1" applyAlignment="1">
      <alignment/>
    </xf>
    <xf numFmtId="171" fontId="55" fillId="0" borderId="66" xfId="42" applyFont="1" applyBorder="1" applyAlignment="1">
      <alignment horizontal="center"/>
    </xf>
    <xf numFmtId="171" fontId="21" fillId="0" borderId="66" xfId="42" applyFont="1" applyBorder="1" applyAlignment="1">
      <alignment horizontal="center"/>
    </xf>
    <xf numFmtId="171" fontId="55" fillId="0" borderId="66" xfId="42" applyFont="1" applyBorder="1" applyAlignment="1" quotePrefix="1">
      <alignment horizontal="center"/>
    </xf>
    <xf numFmtId="171" fontId="55" fillId="0" borderId="0" xfId="42" applyFont="1" applyBorder="1" applyAlignment="1">
      <alignment horizontal="center"/>
    </xf>
    <xf numFmtId="171" fontId="21" fillId="0" borderId="56" xfId="42" applyFont="1" applyBorder="1" applyAlignment="1" quotePrefix="1">
      <alignment horizontal="center"/>
    </xf>
    <xf numFmtId="171" fontId="21" fillId="0" borderId="0" xfId="42" applyFont="1" applyFill="1" applyBorder="1" applyAlignment="1">
      <alignment horizontal="center"/>
    </xf>
    <xf numFmtId="171" fontId="55" fillId="0" borderId="0" xfId="42" applyFont="1" applyBorder="1" applyAlignment="1">
      <alignment/>
    </xf>
    <xf numFmtId="171" fontId="21" fillId="0" borderId="64" xfId="42" applyFont="1" applyBorder="1" applyAlignment="1">
      <alignment horizontal="center"/>
    </xf>
    <xf numFmtId="171" fontId="55" fillId="0" borderId="64" xfId="42" applyFont="1" applyBorder="1" applyAlignment="1">
      <alignment horizontal="center"/>
    </xf>
    <xf numFmtId="171" fontId="21" fillId="0" borderId="64" xfId="42" applyFont="1" applyBorder="1" applyAlignment="1" quotePrefix="1">
      <alignment horizontal="center"/>
    </xf>
    <xf numFmtId="171" fontId="55" fillId="0" borderId="10" xfId="42" applyFont="1" applyBorder="1" applyAlignment="1">
      <alignment horizontal="center"/>
    </xf>
    <xf numFmtId="171" fontId="55" fillId="0" borderId="14" xfId="42" applyFont="1" applyBorder="1" applyAlignment="1" quotePrefix="1">
      <alignment horizontal="center"/>
    </xf>
    <xf numFmtId="171" fontId="55" fillId="0" borderId="14" xfId="42" applyFont="1" applyBorder="1" applyAlignment="1">
      <alignment horizontal="center"/>
    </xf>
    <xf numFmtId="171" fontId="21" fillId="34" borderId="0" xfId="42" applyFont="1" applyFill="1" applyBorder="1" applyAlignment="1">
      <alignment/>
    </xf>
    <xf numFmtId="171" fontId="56" fillId="0" borderId="0" xfId="42" applyFont="1" applyBorder="1" applyAlignment="1">
      <alignment horizontal="center"/>
    </xf>
    <xf numFmtId="171" fontId="21" fillId="0" borderId="0" xfId="42" applyFont="1" applyBorder="1" applyAlignment="1" quotePrefix="1">
      <alignment horizontal="center"/>
    </xf>
    <xf numFmtId="171" fontId="21" fillId="0" borderId="0" xfId="42" applyFont="1" applyBorder="1" applyAlignment="1">
      <alignment horizontal="center"/>
    </xf>
    <xf numFmtId="171" fontId="21" fillId="0" borderId="0" xfId="42" applyFont="1" applyBorder="1" applyAlignment="1" applyProtection="1">
      <alignment/>
      <protection/>
    </xf>
    <xf numFmtId="171" fontId="2" fillId="0" borderId="0" xfId="42" applyFont="1" applyBorder="1" applyAlignment="1">
      <alignment/>
    </xf>
    <xf numFmtId="171" fontId="1" fillId="0" borderId="0" xfId="42" applyFont="1" applyBorder="1" applyAlignment="1">
      <alignment horizontal="center"/>
    </xf>
    <xf numFmtId="171" fontId="2" fillId="0" borderId="54" xfId="42" applyFont="1" applyBorder="1" applyAlignment="1">
      <alignment vertical="center"/>
    </xf>
    <xf numFmtId="171" fontId="12" fillId="0" borderId="54" xfId="42" applyFont="1" applyBorder="1" applyAlignment="1">
      <alignment vertical="center"/>
    </xf>
    <xf numFmtId="171" fontId="2" fillId="0" borderId="54" xfId="42" applyFont="1" applyBorder="1" applyAlignment="1">
      <alignment/>
    </xf>
    <xf numFmtId="171" fontId="2" fillId="0" borderId="56" xfId="42" applyFont="1" applyBorder="1" applyAlignment="1">
      <alignment vertical="center"/>
    </xf>
    <xf numFmtId="171" fontId="12" fillId="0" borderId="56" xfId="42" applyFont="1" applyBorder="1" applyAlignment="1">
      <alignment vertical="center"/>
    </xf>
    <xf numFmtId="171" fontId="2" fillId="0" borderId="56" xfId="42" applyFont="1" applyBorder="1" applyAlignment="1">
      <alignment/>
    </xf>
    <xf numFmtId="171" fontId="2" fillId="0" borderId="64" xfId="42" applyFont="1" applyBorder="1" applyAlignment="1">
      <alignment vertical="center"/>
    </xf>
    <xf numFmtId="171" fontId="12" fillId="0" borderId="64" xfId="42" applyFont="1" applyBorder="1" applyAlignment="1">
      <alignment vertical="center"/>
    </xf>
    <xf numFmtId="171" fontId="2" fillId="0" borderId="64" xfId="42" applyFont="1" applyBorder="1" applyAlignment="1">
      <alignment/>
    </xf>
    <xf numFmtId="171" fontId="1" fillId="0" borderId="56" xfId="42" applyFont="1" applyBorder="1" applyAlignment="1">
      <alignment vertical="center"/>
    </xf>
    <xf numFmtId="171" fontId="1" fillId="0" borderId="0" xfId="42" applyFont="1" applyBorder="1" applyAlignment="1">
      <alignment/>
    </xf>
    <xf numFmtId="171" fontId="1" fillId="0" borderId="64" xfId="42" applyFont="1" applyBorder="1" applyAlignment="1">
      <alignment/>
    </xf>
    <xf numFmtId="171" fontId="1" fillId="0" borderId="66" xfId="42" applyFont="1" applyBorder="1" applyAlignment="1">
      <alignment/>
    </xf>
    <xf numFmtId="171" fontId="2" fillId="0" borderId="66" xfId="42" applyFont="1" applyBorder="1" applyAlignment="1">
      <alignment/>
    </xf>
    <xf numFmtId="171" fontId="22" fillId="0" borderId="0" xfId="42" applyFont="1" applyFill="1" applyBorder="1" applyAlignment="1">
      <alignment/>
    </xf>
    <xf numFmtId="172" fontId="57" fillId="0" borderId="0" xfId="0" applyNumberFormat="1" applyFont="1" applyBorder="1" applyAlignment="1">
      <alignment/>
    </xf>
    <xf numFmtId="172" fontId="12" fillId="0" borderId="0" xfId="42" applyNumberFormat="1" applyFont="1" applyBorder="1" applyAlignment="1">
      <alignment/>
    </xf>
    <xf numFmtId="172" fontId="58" fillId="0" borderId="0" xfId="0" applyNumberFormat="1" applyFont="1" applyBorder="1" applyAlignment="1">
      <alignment/>
    </xf>
    <xf numFmtId="172" fontId="55" fillId="0" borderId="66" xfId="0" applyNumberFormat="1" applyFont="1" applyBorder="1" applyAlignment="1">
      <alignment/>
    </xf>
    <xf numFmtId="172" fontId="55" fillId="0" borderId="0" xfId="0" applyNumberFormat="1" applyFont="1" applyBorder="1" applyAlignment="1">
      <alignment/>
    </xf>
    <xf numFmtId="172" fontId="21" fillId="0" borderId="54" xfId="0" applyNumberFormat="1" applyFont="1" applyBorder="1" applyAlignment="1">
      <alignment/>
    </xf>
    <xf numFmtId="172" fontId="21" fillId="0" borderId="56" xfId="0" applyNumberFormat="1" applyFont="1" applyBorder="1" applyAlignment="1">
      <alignment/>
    </xf>
    <xf numFmtId="172" fontId="21" fillId="0" borderId="64" xfId="0" applyNumberFormat="1" applyFont="1" applyBorder="1" applyAlignment="1">
      <alignment/>
    </xf>
    <xf numFmtId="172" fontId="55" fillId="0" borderId="64" xfId="0" applyNumberFormat="1" applyFont="1" applyBorder="1" applyAlignment="1">
      <alignment/>
    </xf>
    <xf numFmtId="172" fontId="15" fillId="0" borderId="56" xfId="0" applyNumberFormat="1" applyFont="1" applyFill="1" applyBorder="1" applyAlignment="1">
      <alignment/>
    </xf>
    <xf numFmtId="172" fontId="15" fillId="0" borderId="64" xfId="0" applyNumberFormat="1" applyFont="1" applyFill="1" applyBorder="1" applyAlignment="1">
      <alignment/>
    </xf>
    <xf numFmtId="172" fontId="12" fillId="0" borderId="64" xfId="0" applyNumberFormat="1" applyFont="1" applyBorder="1" applyAlignment="1">
      <alignment/>
    </xf>
    <xf numFmtId="0" fontId="32" fillId="33" borderId="66" xfId="0" applyFont="1" applyFill="1" applyBorder="1" applyAlignment="1">
      <alignment horizontal="center"/>
    </xf>
    <xf numFmtId="0" fontId="1" fillId="33" borderId="64" xfId="0" applyFont="1" applyFill="1" applyBorder="1" applyAlignment="1" quotePrefix="1">
      <alignment horizontal="center"/>
    </xf>
    <xf numFmtId="0" fontId="3" fillId="33" borderId="105" xfId="0" applyFont="1" applyFill="1" applyBorder="1" applyAlignment="1">
      <alignment/>
    </xf>
    <xf numFmtId="0" fontId="2" fillId="0" borderId="65" xfId="0" applyFont="1" applyBorder="1" applyAlignment="1">
      <alignment horizontal="left" vertical="center" wrapText="1"/>
    </xf>
    <xf numFmtId="0" fontId="1" fillId="0" borderId="65" xfId="0" applyFont="1" applyFill="1" applyBorder="1" applyAlignment="1">
      <alignment horizontal="right" vertical="center"/>
    </xf>
    <xf numFmtId="0" fontId="2" fillId="0" borderId="65" xfId="0" applyFont="1" applyBorder="1" applyAlignment="1">
      <alignment vertical="center" wrapText="1"/>
    </xf>
    <xf numFmtId="0" fontId="2" fillId="0" borderId="66" xfId="0" applyFont="1" applyBorder="1" applyAlignment="1">
      <alignment vertical="center" wrapText="1"/>
    </xf>
    <xf numFmtId="0" fontId="1" fillId="0" borderId="66" xfId="0" applyFont="1" applyBorder="1" applyAlignment="1">
      <alignment horizontal="right" vertical="center"/>
    </xf>
    <xf numFmtId="0" fontId="2" fillId="0" borderId="54" xfId="0" applyFont="1" applyBorder="1" applyAlignment="1">
      <alignment horizontal="left" vertical="center"/>
    </xf>
    <xf numFmtId="0" fontId="0" fillId="0" borderId="64" xfId="0" applyFont="1" applyBorder="1" applyAlignment="1">
      <alignment/>
    </xf>
    <xf numFmtId="2" fontId="0" fillId="0" borderId="66" xfId="0" applyNumberFormat="1" applyFont="1" applyBorder="1" applyAlignment="1" quotePrefix="1">
      <alignment horizontal="center" vertical="center"/>
    </xf>
    <xf numFmtId="172" fontId="0" fillId="0" borderId="66" xfId="0" applyNumberFormat="1" applyBorder="1" applyAlignment="1">
      <alignment vertical="center"/>
    </xf>
    <xf numFmtId="172" fontId="0" fillId="0" borderId="66" xfId="0" applyNumberFormat="1" applyBorder="1" applyAlignment="1">
      <alignment horizontal="center" vertical="center"/>
    </xf>
    <xf numFmtId="172" fontId="0" fillId="0" borderId="66" xfId="0" applyNumberFormat="1" applyFont="1" applyBorder="1" applyAlignment="1">
      <alignment horizontal="center" vertical="center"/>
    </xf>
    <xf numFmtId="0" fontId="0" fillId="0" borderId="66" xfId="0" applyBorder="1" applyAlignment="1">
      <alignment horizontal="center" vertical="center"/>
    </xf>
    <xf numFmtId="0" fontId="0" fillId="0" borderId="66" xfId="0" applyFont="1" applyBorder="1" applyAlignment="1">
      <alignment horizontal="center" vertical="center"/>
    </xf>
    <xf numFmtId="2" fontId="0" fillId="0" borderId="66" xfId="0" applyNumberFormat="1" applyFont="1" applyBorder="1" applyAlignment="1">
      <alignment horizontal="center" vertical="center"/>
    </xf>
    <xf numFmtId="2" fontId="0" fillId="0" borderId="66" xfId="0" applyNumberFormat="1" applyFont="1" applyBorder="1" applyAlignment="1">
      <alignment horizontal="center" vertical="center"/>
    </xf>
    <xf numFmtId="0" fontId="32" fillId="0" borderId="30" xfId="0" applyFont="1" applyBorder="1" applyAlignment="1">
      <alignment horizontal="left" vertical="center" indent="1"/>
    </xf>
    <xf numFmtId="172" fontId="32" fillId="0" borderId="24" xfId="0" applyNumberFormat="1" applyFont="1" applyBorder="1" applyAlignment="1">
      <alignment horizontal="center" vertical="center"/>
    </xf>
    <xf numFmtId="0" fontId="0" fillId="0" borderId="28" xfId="0" applyBorder="1" applyAlignment="1">
      <alignment horizontal="left" vertical="center" indent="1"/>
    </xf>
    <xf numFmtId="172" fontId="0" fillId="0" borderId="24" xfId="0" applyNumberFormat="1" applyBorder="1" applyAlignment="1">
      <alignment horizontal="center" vertical="center"/>
    </xf>
    <xf numFmtId="0" fontId="0" fillId="0" borderId="28" xfId="0" applyBorder="1" applyAlignment="1">
      <alignment vertical="center"/>
    </xf>
    <xf numFmtId="172" fontId="32" fillId="0" borderId="22" xfId="0" applyNumberFormat="1" applyFont="1" applyBorder="1" applyAlignment="1">
      <alignment horizontal="center" vertical="center"/>
    </xf>
    <xf numFmtId="172" fontId="0" fillId="0" borderId="22" xfId="0" applyNumberFormat="1" applyFont="1" applyBorder="1" applyAlignment="1">
      <alignment horizontal="center" vertical="center"/>
    </xf>
    <xf numFmtId="0" fontId="0" fillId="35" borderId="28" xfId="0" applyFill="1" applyBorder="1" applyAlignment="1">
      <alignment horizontal="left" vertical="center" indent="1"/>
    </xf>
    <xf numFmtId="172" fontId="32" fillId="0" borderId="23" xfId="0" applyNumberFormat="1" applyFont="1" applyBorder="1" applyAlignment="1">
      <alignment horizontal="center" vertical="center"/>
    </xf>
    <xf numFmtId="0" fontId="32" fillId="0" borderId="30" xfId="0" applyFont="1" applyBorder="1" applyAlignment="1">
      <alignment vertical="center"/>
    </xf>
    <xf numFmtId="2" fontId="0" fillId="0" borderId="96" xfId="0" applyNumberFormat="1" applyBorder="1" applyAlignment="1">
      <alignment vertical="center"/>
    </xf>
    <xf numFmtId="172" fontId="0" fillId="0" borderId="61" xfId="0" applyNumberFormat="1" applyFont="1" applyBorder="1" applyAlignment="1">
      <alignment horizontal="center" vertical="center"/>
    </xf>
    <xf numFmtId="2" fontId="0" fillId="0" borderId="154" xfId="0" applyNumberFormat="1" applyBorder="1" applyAlignment="1">
      <alignment vertical="center"/>
    </xf>
    <xf numFmtId="172" fontId="0" fillId="0" borderId="155" xfId="0" applyNumberFormat="1" applyFont="1" applyBorder="1" applyAlignment="1">
      <alignment horizontal="center" vertical="center"/>
    </xf>
    <xf numFmtId="172" fontId="0" fillId="0" borderId="22" xfId="0" applyNumberFormat="1" applyFont="1" applyBorder="1" applyAlignment="1">
      <alignment vertical="center"/>
    </xf>
    <xf numFmtId="0" fontId="2" fillId="0" borderId="82" xfId="0" applyFont="1" applyBorder="1" applyAlignment="1">
      <alignment/>
    </xf>
    <xf numFmtId="172" fontId="0" fillId="0" borderId="95" xfId="0" applyNumberFormat="1" applyFont="1" applyBorder="1" applyAlignment="1">
      <alignment horizontal="center" vertical="center"/>
    </xf>
    <xf numFmtId="2" fontId="2" fillId="0" borderId="82" xfId="0" applyNumberFormat="1" applyFont="1" applyBorder="1" applyAlignment="1" quotePrefix="1">
      <alignment horizontal="left"/>
    </xf>
    <xf numFmtId="2" fontId="2" fillId="0" borderId="82" xfId="0" applyNumberFormat="1" applyFont="1" applyBorder="1" applyAlignment="1">
      <alignment/>
    </xf>
    <xf numFmtId="0" fontId="0" fillId="0" borderId="22" xfId="0" applyBorder="1" applyAlignment="1">
      <alignment/>
    </xf>
    <xf numFmtId="2" fontId="2" fillId="0" borderId="38" xfId="0" applyNumberFormat="1" applyFont="1" applyBorder="1" applyAlignment="1">
      <alignment/>
    </xf>
    <xf numFmtId="2" fontId="0" fillId="0" borderId="98" xfId="0" applyNumberFormat="1" applyFont="1" applyBorder="1" applyAlignment="1">
      <alignment horizontal="center" vertical="center"/>
    </xf>
    <xf numFmtId="172" fontId="0" fillId="0" borderId="98" xfId="0" applyNumberFormat="1" applyBorder="1" applyAlignment="1">
      <alignment vertical="center"/>
    </xf>
    <xf numFmtId="172" fontId="0" fillId="0" borderId="98" xfId="0" applyNumberFormat="1" applyBorder="1" applyAlignment="1">
      <alignment horizontal="center" vertical="center"/>
    </xf>
    <xf numFmtId="0" fontId="0" fillId="0" borderId="98" xfId="0" applyBorder="1" applyAlignment="1">
      <alignment horizontal="center" vertical="center"/>
    </xf>
    <xf numFmtId="172" fontId="0" fillId="0" borderId="98" xfId="0" applyNumberFormat="1" applyFont="1" applyBorder="1" applyAlignment="1">
      <alignment horizontal="center" vertical="center"/>
    </xf>
    <xf numFmtId="172" fontId="0" fillId="0" borderId="35" xfId="0" applyNumberFormat="1" applyFont="1" applyBorder="1" applyAlignment="1">
      <alignment horizontal="center" vertical="center"/>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87" xfId="0" applyFill="1" applyBorder="1" applyAlignment="1">
      <alignment horizontal="center"/>
    </xf>
    <xf numFmtId="0" fontId="0" fillId="33" borderId="86" xfId="0" applyFill="1" applyBorder="1" applyAlignment="1">
      <alignment horizontal="center"/>
    </xf>
    <xf numFmtId="0" fontId="0" fillId="33" borderId="77" xfId="0" applyFill="1" applyBorder="1" applyAlignment="1">
      <alignment horizontal="center"/>
    </xf>
    <xf numFmtId="0" fontId="32" fillId="33" borderId="3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90" xfId="0" applyFill="1" applyBorder="1" applyAlignment="1">
      <alignment horizontal="center"/>
    </xf>
    <xf numFmtId="0" fontId="0" fillId="33" borderId="11" xfId="0" applyFill="1" applyBorder="1" applyAlignment="1">
      <alignment horizontal="center"/>
    </xf>
    <xf numFmtId="0" fontId="0" fillId="33" borderId="57" xfId="0" applyFill="1" applyBorder="1" applyAlignment="1">
      <alignment horizontal="center"/>
    </xf>
    <xf numFmtId="0" fontId="0" fillId="33" borderId="81"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0" fillId="33" borderId="90" xfId="0" applyFill="1" applyBorder="1" applyAlignment="1">
      <alignment horizontal="center" vertical="center"/>
    </xf>
    <xf numFmtId="0" fontId="0" fillId="33" borderId="64" xfId="0" applyFill="1" applyBorder="1" applyAlignment="1">
      <alignment horizontal="center" vertical="center"/>
    </xf>
    <xf numFmtId="0" fontId="0" fillId="33" borderId="13" xfId="0" applyFill="1" applyBorder="1" applyAlignment="1">
      <alignment horizontal="center"/>
    </xf>
    <xf numFmtId="0" fontId="0" fillId="33" borderId="99" xfId="0" applyFill="1" applyBorder="1" applyAlignment="1">
      <alignment horizontal="center"/>
    </xf>
    <xf numFmtId="0" fontId="0" fillId="33" borderId="156" xfId="0" applyFill="1" applyBorder="1" applyAlignment="1">
      <alignment horizontal="center" vertical="center"/>
    </xf>
    <xf numFmtId="0" fontId="0" fillId="33" borderId="66" xfId="0" applyFill="1" applyBorder="1" applyAlignment="1" quotePrefix="1">
      <alignment horizontal="center" vertical="center"/>
    </xf>
    <xf numFmtId="0" fontId="0" fillId="33" borderId="157" xfId="0" applyFill="1" applyBorder="1" applyAlignment="1" quotePrefix="1">
      <alignment horizontal="center" vertical="center"/>
    </xf>
    <xf numFmtId="0" fontId="0" fillId="33" borderId="158" xfId="0" applyFont="1" applyFill="1" applyBorder="1" applyAlignment="1">
      <alignment horizontal="left" vertical="center"/>
    </xf>
    <xf numFmtId="0" fontId="0" fillId="33" borderId="159" xfId="0" applyFill="1" applyBorder="1" applyAlignment="1">
      <alignment horizontal="center" vertical="center"/>
    </xf>
    <xf numFmtId="0" fontId="32" fillId="33" borderId="149" xfId="0" applyFont="1" applyFill="1" applyBorder="1" applyAlignment="1">
      <alignment horizontal="center" vertical="center"/>
    </xf>
    <xf numFmtId="0" fontId="0" fillId="33" borderId="53" xfId="0" applyFill="1" applyBorder="1" applyAlignment="1">
      <alignment horizontal="center" vertical="center"/>
    </xf>
    <xf numFmtId="0" fontId="0" fillId="33" borderId="56" xfId="0" applyFill="1" applyBorder="1" applyAlignment="1">
      <alignment horizontal="center" vertical="center"/>
    </xf>
    <xf numFmtId="0" fontId="0" fillId="33" borderId="12" xfId="0" applyFill="1" applyBorder="1" applyAlignment="1">
      <alignment horizontal="center" vertical="center"/>
    </xf>
    <xf numFmtId="0" fontId="0" fillId="33" borderId="54" xfId="0" applyFill="1" applyBorder="1" applyAlignment="1">
      <alignment horizontal="center" vertical="center"/>
    </xf>
    <xf numFmtId="0" fontId="0" fillId="33" borderId="160" xfId="0" applyFill="1" applyBorder="1" applyAlignment="1">
      <alignment horizontal="center" vertical="center"/>
    </xf>
    <xf numFmtId="0" fontId="0" fillId="33" borderId="145" xfId="0" applyFont="1" applyFill="1" applyBorder="1" applyAlignment="1">
      <alignment horizontal="center" vertical="center"/>
    </xf>
    <xf numFmtId="0" fontId="0" fillId="33" borderId="161" xfId="0" applyFill="1" applyBorder="1" applyAlignment="1">
      <alignment horizontal="center" vertical="center"/>
    </xf>
    <xf numFmtId="0" fontId="16" fillId="33" borderId="158" xfId="0" applyFont="1" applyFill="1" applyBorder="1" applyAlignment="1">
      <alignment horizontal="left" vertical="center"/>
    </xf>
    <xf numFmtId="0" fontId="16" fillId="33" borderId="159" xfId="0" applyFont="1" applyFill="1" applyBorder="1" applyAlignment="1">
      <alignment horizontal="center" vertical="center"/>
    </xf>
    <xf numFmtId="0" fontId="16" fillId="33" borderId="156" xfId="0" applyFont="1" applyFill="1" applyBorder="1" applyAlignment="1">
      <alignment horizontal="center"/>
    </xf>
    <xf numFmtId="0" fontId="16" fillId="33" borderId="159" xfId="0" applyFont="1" applyFill="1" applyBorder="1" applyAlignment="1">
      <alignment horizontal="center"/>
    </xf>
    <xf numFmtId="0" fontId="16" fillId="33" borderId="149" xfId="0" applyFont="1" applyFill="1" applyBorder="1" applyAlignment="1">
      <alignment horizontal="center" vertical="center"/>
    </xf>
    <xf numFmtId="0" fontId="8" fillId="33" borderId="12" xfId="0" applyFont="1" applyFill="1" applyBorder="1" applyAlignment="1">
      <alignment horizontal="center" vertical="center"/>
    </xf>
    <xf numFmtId="0" fontId="16" fillId="33" borderId="56" xfId="0" applyFont="1" applyFill="1" applyBorder="1" applyAlignment="1">
      <alignment horizontal="center"/>
    </xf>
    <xf numFmtId="0" fontId="16" fillId="33" borderId="12" xfId="0" applyFont="1" applyFill="1" applyBorder="1" applyAlignment="1">
      <alignment horizontal="center"/>
    </xf>
    <xf numFmtId="0" fontId="16" fillId="33" borderId="54" xfId="0" applyFont="1" applyFill="1" applyBorder="1" applyAlignment="1">
      <alignment horizontal="center"/>
    </xf>
    <xf numFmtId="0" fontId="16" fillId="33" borderId="160" xfId="0" applyFont="1" applyFill="1" applyBorder="1" applyAlignment="1">
      <alignment horizontal="center"/>
    </xf>
    <xf numFmtId="0" fontId="16" fillId="33" borderId="145"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56" xfId="0"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64" xfId="0" applyFont="1" applyFill="1" applyBorder="1" applyAlignment="1">
      <alignment horizontal="center"/>
    </xf>
    <xf numFmtId="0" fontId="16" fillId="33" borderId="161" xfId="0" applyFont="1" applyFill="1" applyBorder="1" applyAlignment="1">
      <alignment horizontal="center"/>
    </xf>
    <xf numFmtId="171" fontId="32" fillId="33" borderId="105" xfId="42" applyFont="1" applyFill="1" applyBorder="1" applyAlignment="1">
      <alignment horizontal="center"/>
    </xf>
    <xf numFmtId="171" fontId="32" fillId="33" borderId="56" xfId="42" applyFont="1" applyFill="1" applyBorder="1" applyAlignment="1">
      <alignment/>
    </xf>
    <xf numFmtId="172" fontId="8" fillId="33" borderId="54" xfId="0" applyNumberFormat="1" applyFont="1" applyFill="1" applyBorder="1" applyAlignment="1">
      <alignment/>
    </xf>
    <xf numFmtId="172" fontId="8" fillId="33" borderId="56" xfId="0" applyNumberFormat="1" applyFont="1" applyFill="1" applyBorder="1" applyAlignment="1">
      <alignment/>
    </xf>
    <xf numFmtId="17" fontId="21" fillId="33" borderId="56" xfId="42" applyNumberFormat="1" applyFont="1" applyFill="1" applyBorder="1" applyAlignment="1">
      <alignment horizontal="center" vertical="center"/>
    </xf>
    <xf numFmtId="172" fontId="54" fillId="33" borderId="64" xfId="0" applyNumberFormat="1" applyFont="1" applyFill="1" applyBorder="1" applyAlignment="1">
      <alignment/>
    </xf>
    <xf numFmtId="171" fontId="21" fillId="33" borderId="56" xfId="42" applyFont="1" applyFill="1" applyBorder="1" applyAlignment="1">
      <alignment horizontal="center"/>
    </xf>
    <xf numFmtId="171" fontId="8" fillId="33" borderId="54" xfId="42" applyFont="1" applyFill="1" applyBorder="1" applyAlignment="1">
      <alignment horizontal="left"/>
    </xf>
    <xf numFmtId="171" fontId="8" fillId="33" borderId="56" xfId="42" applyFont="1" applyFill="1" applyBorder="1" applyAlignment="1">
      <alignment horizontal="left"/>
    </xf>
    <xf numFmtId="171" fontId="1" fillId="33" borderId="56" xfId="42" applyFont="1" applyFill="1" applyBorder="1" applyAlignment="1" quotePrefix="1">
      <alignment horizontal="center" vertical="center"/>
    </xf>
    <xf numFmtId="171" fontId="8" fillId="33" borderId="64" xfId="42" applyFont="1" applyFill="1" applyBorder="1" applyAlignment="1">
      <alignment horizontal="center"/>
    </xf>
    <xf numFmtId="171" fontId="1" fillId="33" borderId="64" xfId="42" applyFont="1" applyFill="1" applyBorder="1" applyAlignment="1" quotePrefix="1">
      <alignment horizontal="center" vertical="center"/>
    </xf>
    <xf numFmtId="171" fontId="1" fillId="33" borderId="64" xfId="42" applyFont="1" applyFill="1" applyBorder="1" applyAlignment="1">
      <alignment horizontal="center"/>
    </xf>
    <xf numFmtId="172" fontId="11" fillId="33" borderId="54" xfId="0" applyNumberFormat="1" applyFont="1" applyFill="1" applyBorder="1" applyAlignment="1">
      <alignment/>
    </xf>
    <xf numFmtId="172" fontId="11" fillId="33" borderId="56" xfId="0" applyNumberFormat="1" applyFont="1" applyFill="1" applyBorder="1" applyAlignment="1">
      <alignment/>
    </xf>
    <xf numFmtId="172" fontId="1" fillId="33" borderId="64" xfId="42" applyNumberFormat="1" applyFont="1" applyFill="1" applyBorder="1" applyAlignment="1" quotePrefix="1">
      <alignment horizontal="center" vertical="center"/>
    </xf>
    <xf numFmtId="172" fontId="1" fillId="33" borderId="64" xfId="42" applyNumberFormat="1" applyFont="1" applyFill="1" applyBorder="1" applyAlignment="1">
      <alignment horizontal="center" vertical="center"/>
    </xf>
    <xf numFmtId="172" fontId="55" fillId="33" borderId="66" xfId="0" applyNumberFormat="1" applyFont="1" applyFill="1" applyBorder="1" applyAlignment="1">
      <alignment horizontal="center"/>
    </xf>
    <xf numFmtId="0" fontId="42" fillId="33" borderId="55" xfId="0" applyFont="1" applyFill="1" applyBorder="1" applyAlignment="1">
      <alignment/>
    </xf>
    <xf numFmtId="0" fontId="42" fillId="33" borderId="0" xfId="0" applyFont="1" applyFill="1" applyBorder="1" applyAlignment="1">
      <alignment horizontal="right"/>
    </xf>
    <xf numFmtId="0" fontId="42" fillId="33" borderId="10" xfId="0" applyFont="1" applyFill="1" applyBorder="1" applyAlignment="1">
      <alignment/>
    </xf>
    <xf numFmtId="0" fontId="42" fillId="33" borderId="10" xfId="0" applyFont="1" applyFill="1" applyBorder="1" applyAlignment="1">
      <alignment horizontal="right"/>
    </xf>
    <xf numFmtId="0" fontId="1" fillId="33" borderId="66" xfId="0" applyFont="1" applyFill="1" applyBorder="1" applyAlignment="1">
      <alignment horizontal="center" vertical="center"/>
    </xf>
    <xf numFmtId="0" fontId="32" fillId="0" borderId="0" xfId="0" applyFont="1" applyBorder="1" applyAlignment="1">
      <alignment horizontal="center"/>
    </xf>
    <xf numFmtId="172" fontId="13" fillId="0" borderId="56" xfId="0" applyNumberFormat="1" applyFont="1" applyBorder="1" applyAlignment="1">
      <alignment/>
    </xf>
    <xf numFmtId="172" fontId="13" fillId="0" borderId="160" xfId="0" applyNumberFormat="1" applyFont="1" applyBorder="1" applyAlignment="1">
      <alignment/>
    </xf>
    <xf numFmtId="172" fontId="13" fillId="0" borderId="162" xfId="0" applyNumberFormat="1" applyFont="1" applyBorder="1" applyAlignment="1">
      <alignment/>
    </xf>
    <xf numFmtId="172" fontId="13" fillId="0" borderId="56" xfId="0" applyNumberFormat="1" applyFont="1" applyBorder="1" applyAlignment="1" quotePrefix="1">
      <alignment horizontal="right"/>
    </xf>
    <xf numFmtId="172" fontId="13" fillId="0" borderId="162" xfId="0" applyNumberFormat="1" applyFont="1" applyBorder="1" applyAlignment="1" quotePrefix="1">
      <alignment horizontal="right"/>
    </xf>
    <xf numFmtId="172" fontId="13" fillId="0" borderId="56" xfId="0" applyNumberFormat="1" applyFont="1" applyBorder="1" applyAlignment="1">
      <alignment horizontal="right"/>
    </xf>
    <xf numFmtId="172" fontId="13" fillId="0" borderId="64" xfId="0" applyNumberFormat="1" applyFont="1" applyBorder="1" applyAlignment="1">
      <alignment/>
    </xf>
    <xf numFmtId="172" fontId="13" fillId="0" borderId="54" xfId="0" applyNumberFormat="1" applyFont="1" applyBorder="1" applyAlignment="1">
      <alignment/>
    </xf>
    <xf numFmtId="172" fontId="13" fillId="0" borderId="161" xfId="0" applyNumberFormat="1" applyFont="1" applyBorder="1" applyAlignment="1">
      <alignment/>
    </xf>
    <xf numFmtId="172" fontId="13" fillId="0" borderId="64" xfId="0" applyNumberFormat="1" applyFont="1" applyBorder="1" applyAlignment="1" quotePrefix="1">
      <alignment horizontal="right"/>
    </xf>
    <xf numFmtId="172" fontId="13" fillId="0" borderId="163" xfId="0" applyNumberFormat="1" applyFont="1" applyBorder="1" applyAlignment="1">
      <alignment/>
    </xf>
    <xf numFmtId="172" fontId="13" fillId="0" borderId="163" xfId="0" applyNumberFormat="1" applyFont="1" applyFill="1" applyBorder="1" applyAlignment="1">
      <alignment/>
    </xf>
    <xf numFmtId="172" fontId="13" fillId="0" borderId="73" xfId="0" applyNumberFormat="1" applyFont="1" applyBorder="1" applyAlignment="1">
      <alignment/>
    </xf>
    <xf numFmtId="172" fontId="13" fillId="0" borderId="164" xfId="0" applyNumberFormat="1" applyFont="1" applyBorder="1" applyAlignment="1">
      <alignment/>
    </xf>
    <xf numFmtId="187" fontId="13" fillId="0" borderId="56" xfId="42" applyNumberFormat="1" applyFont="1" applyFill="1" applyBorder="1" applyAlignment="1">
      <alignment/>
    </xf>
    <xf numFmtId="187" fontId="13" fillId="0" borderId="54" xfId="42" applyNumberFormat="1" applyFont="1" applyFill="1" applyBorder="1" applyAlignment="1">
      <alignment/>
    </xf>
    <xf numFmtId="187" fontId="13" fillId="0" borderId="64" xfId="42" applyNumberFormat="1" applyFont="1" applyFill="1" applyBorder="1" applyAlignment="1">
      <alignment/>
    </xf>
    <xf numFmtId="187" fontId="10" fillId="0" borderId="66" xfId="42" applyNumberFormat="1" applyFont="1" applyFill="1" applyBorder="1" applyAlignment="1">
      <alignment/>
    </xf>
    <xf numFmtId="17" fontId="21" fillId="33" borderId="64" xfId="42" applyNumberFormat="1" applyFont="1" applyFill="1" applyBorder="1" applyAlignment="1" quotePrefix="1">
      <alignment horizontal="center" vertical="center"/>
    </xf>
    <xf numFmtId="172" fontId="1" fillId="33" borderId="64" xfId="0" applyNumberFormat="1" applyFont="1" applyFill="1" applyBorder="1" applyAlignment="1" quotePrefix="1">
      <alignment horizontal="center" vertical="center"/>
    </xf>
    <xf numFmtId="172" fontId="2" fillId="0" borderId="40" xfId="0" applyNumberFormat="1" applyFont="1" applyBorder="1" applyAlignment="1">
      <alignment/>
    </xf>
    <xf numFmtId="172" fontId="2" fillId="0" borderId="60" xfId="0" applyNumberFormat="1" applyFont="1" applyBorder="1" applyAlignment="1">
      <alignment/>
    </xf>
    <xf numFmtId="174" fontId="2" fillId="0" borderId="14" xfId="0" applyNumberFormat="1" applyFont="1" applyFill="1" applyBorder="1" applyAlignment="1" applyProtection="1">
      <alignment vertical="center"/>
      <protection/>
    </xf>
    <xf numFmtId="174" fontId="2" fillId="0" borderId="14" xfId="0" applyNumberFormat="1" applyFont="1" applyFill="1" applyBorder="1" applyAlignment="1" applyProtection="1">
      <alignment horizontal="center" vertical="center"/>
      <protection/>
    </xf>
    <xf numFmtId="172" fontId="2" fillId="0" borderId="14" xfId="0" applyNumberFormat="1" applyFont="1" applyBorder="1" applyAlignment="1">
      <alignment/>
    </xf>
    <xf numFmtId="1" fontId="2" fillId="0" borderId="14" xfId="0" applyNumberFormat="1" applyFont="1" applyBorder="1" applyAlignment="1">
      <alignment/>
    </xf>
    <xf numFmtId="172" fontId="2" fillId="0" borderId="15" xfId="0" applyNumberFormat="1" applyFont="1" applyBorder="1" applyAlignment="1">
      <alignment horizontal="center"/>
    </xf>
    <xf numFmtId="172" fontId="11" fillId="0" borderId="105" xfId="0" applyNumberFormat="1" applyFont="1" applyFill="1" applyBorder="1" applyAlignment="1" applyProtection="1">
      <alignment vertical="center"/>
      <protection/>
    </xf>
    <xf numFmtId="172" fontId="11" fillId="0" borderId="11" xfId="0" applyNumberFormat="1" applyFont="1" applyBorder="1" applyAlignment="1">
      <alignment/>
    </xf>
    <xf numFmtId="172" fontId="11" fillId="0" borderId="54" xfId="0" applyNumberFormat="1" applyFont="1" applyFill="1" applyBorder="1" applyAlignment="1" applyProtection="1">
      <alignment vertical="center"/>
      <protection/>
    </xf>
    <xf numFmtId="172" fontId="11" fillId="0" borderId="105" xfId="0" applyNumberFormat="1" applyFont="1" applyBorder="1" applyAlignment="1">
      <alignment/>
    </xf>
    <xf numFmtId="172" fontId="1" fillId="0" borderId="54" xfId="0" applyNumberFormat="1" applyFont="1" applyBorder="1" applyAlignment="1">
      <alignment/>
    </xf>
    <xf numFmtId="176" fontId="2" fillId="0" borderId="53" xfId="0" applyNumberFormat="1" applyFont="1" applyBorder="1" applyAlignment="1" applyProtection="1" quotePrefix="1">
      <alignment horizontal="left"/>
      <protection/>
    </xf>
    <xf numFmtId="172" fontId="2" fillId="0" borderId="14" xfId="0" applyNumberFormat="1" applyFont="1" applyBorder="1" applyAlignment="1">
      <alignment horizontal="right"/>
    </xf>
    <xf numFmtId="172" fontId="2" fillId="0" borderId="15" xfId="0" applyNumberFormat="1" applyFont="1" applyBorder="1" applyAlignment="1">
      <alignment horizontal="right"/>
    </xf>
    <xf numFmtId="171" fontId="32" fillId="33" borderId="13" xfId="42" applyFont="1" applyFill="1" applyBorder="1" applyAlignment="1">
      <alignment horizontal="center"/>
    </xf>
    <xf numFmtId="192" fontId="32" fillId="33" borderId="90" xfId="42" applyNumberFormat="1" applyFont="1" applyFill="1" applyBorder="1" applyAlignment="1" quotePrefix="1">
      <alignment horizontal="center"/>
    </xf>
    <xf numFmtId="171" fontId="32" fillId="33" borderId="90" xfId="42" applyFont="1" applyFill="1" applyBorder="1" applyAlignment="1" quotePrefix="1">
      <alignment horizontal="center"/>
    </xf>
    <xf numFmtId="171" fontId="32" fillId="33" borderId="64" xfId="42" applyFont="1" applyFill="1" applyBorder="1" applyAlignment="1" quotePrefix="1">
      <alignment horizontal="center"/>
    </xf>
    <xf numFmtId="2" fontId="1" fillId="0" borderId="66" xfId="0" applyNumberFormat="1" applyFont="1" applyBorder="1" applyAlignment="1">
      <alignment horizontal="center"/>
    </xf>
    <xf numFmtId="172" fontId="1" fillId="0" borderId="65" xfId="0" applyNumberFormat="1" applyFont="1" applyBorder="1" applyAlignment="1">
      <alignment horizontal="center" vertical="center"/>
    </xf>
    <xf numFmtId="172" fontId="1" fillId="0" borderId="15" xfId="0" applyNumberFormat="1" applyFont="1" applyBorder="1" applyAlignment="1">
      <alignment horizontal="center" vertical="center"/>
    </xf>
    <xf numFmtId="172" fontId="1" fillId="0" borderId="69" xfId="0" applyNumberFormat="1" applyFont="1" applyBorder="1" applyAlignment="1">
      <alignment horizontal="center" vertical="center"/>
    </xf>
    <xf numFmtId="172" fontId="1" fillId="0" borderId="53" xfId="0" applyNumberFormat="1" applyFont="1" applyBorder="1" applyAlignment="1">
      <alignment horizontal="center" vertical="center"/>
    </xf>
    <xf numFmtId="172" fontId="1" fillId="0" borderId="70" xfId="0" applyNumberFormat="1" applyFont="1" applyBorder="1" applyAlignment="1">
      <alignment horizontal="center" vertical="center"/>
    </xf>
    <xf numFmtId="2" fontId="1" fillId="0" borderId="56" xfId="0" applyNumberFormat="1" applyFont="1" applyBorder="1" applyAlignment="1">
      <alignment horizontal="center"/>
    </xf>
    <xf numFmtId="172" fontId="2" fillId="0" borderId="53" xfId="0" applyNumberFormat="1" applyFont="1" applyBorder="1" applyAlignment="1">
      <alignment horizontal="center" vertical="center"/>
    </xf>
    <xf numFmtId="172" fontId="2" fillId="0" borderId="70" xfId="0" applyNumberFormat="1" applyFont="1" applyBorder="1" applyAlignment="1">
      <alignment horizontal="center" vertical="center"/>
    </xf>
    <xf numFmtId="2" fontId="1" fillId="0" borderId="56" xfId="59" applyNumberFormat="1" applyFont="1" applyBorder="1" applyAlignment="1">
      <alignment horizontal="center" vertical="center"/>
      <protection/>
    </xf>
    <xf numFmtId="2" fontId="2" fillId="0" borderId="56" xfId="59" applyNumberFormat="1" applyFont="1" applyBorder="1" applyAlignment="1">
      <alignment horizontal="center" vertical="center"/>
      <protection/>
    </xf>
    <xf numFmtId="2" fontId="2" fillId="0" borderId="73" xfId="0" applyNumberFormat="1" applyFont="1" applyBorder="1" applyAlignment="1">
      <alignment horizontal="center"/>
    </xf>
    <xf numFmtId="172" fontId="2" fillId="0" borderId="74" xfId="0" applyNumberFormat="1" applyFont="1" applyBorder="1" applyAlignment="1">
      <alignment horizontal="center" vertical="center"/>
    </xf>
    <xf numFmtId="172" fontId="2" fillId="0" borderId="146" xfId="0" applyNumberFormat="1" applyFont="1" applyBorder="1" applyAlignment="1">
      <alignment horizontal="center" vertical="center"/>
    </xf>
    <xf numFmtId="172" fontId="2" fillId="0" borderId="142" xfId="0" applyNumberFormat="1" applyFont="1" applyBorder="1" applyAlignment="1">
      <alignment horizontal="center" vertical="center"/>
    </xf>
    <xf numFmtId="0" fontId="0" fillId="33" borderId="54" xfId="0" applyFill="1" applyBorder="1" applyAlignment="1">
      <alignment horizontal="center"/>
    </xf>
    <xf numFmtId="0" fontId="0" fillId="33" borderId="105" xfId="0" applyFill="1" applyBorder="1" applyAlignment="1">
      <alignment horizontal="center"/>
    </xf>
    <xf numFmtId="0" fontId="8" fillId="0" borderId="40" xfId="0" applyFont="1" applyBorder="1" applyAlignment="1" applyProtection="1">
      <alignment horizontal="left"/>
      <protection/>
    </xf>
    <xf numFmtId="0" fontId="32" fillId="33" borderId="157" xfId="0" applyFont="1" applyFill="1" applyBorder="1" applyAlignment="1">
      <alignment horizontal="center"/>
    </xf>
    <xf numFmtId="1" fontId="1" fillId="33" borderId="34" xfId="0" applyNumberFormat="1" applyFont="1" applyFill="1" applyBorder="1" applyAlignment="1">
      <alignment horizontal="center"/>
    </xf>
    <xf numFmtId="1" fontId="1" fillId="33" borderId="32" xfId="0" applyNumberFormat="1" applyFont="1" applyFill="1" applyBorder="1" applyAlignment="1">
      <alignment horizontal="center"/>
    </xf>
    <xf numFmtId="1" fontId="1" fillId="33" borderId="33" xfId="0" applyNumberFormat="1" applyFont="1" applyFill="1" applyBorder="1" applyAlignment="1">
      <alignment horizontal="center"/>
    </xf>
    <xf numFmtId="0" fontId="16" fillId="0" borderId="54" xfId="0" applyFont="1" applyBorder="1" applyAlignment="1">
      <alignment/>
    </xf>
    <xf numFmtId="0" fontId="16" fillId="0" borderId="105" xfId="0" applyFont="1" applyBorder="1" applyAlignment="1">
      <alignment/>
    </xf>
    <xf numFmtId="0" fontId="16" fillId="0" borderId="90" xfId="0" applyFont="1" applyBorder="1" applyAlignment="1">
      <alignment/>
    </xf>
    <xf numFmtId="0" fontId="3" fillId="0" borderId="12" xfId="0" applyFont="1" applyBorder="1" applyAlignment="1">
      <alignment/>
    </xf>
    <xf numFmtId="172" fontId="1" fillId="0" borderId="56" xfId="0" applyNumberFormat="1" applyFont="1" applyBorder="1" applyAlignment="1">
      <alignment horizontal="right"/>
    </xf>
    <xf numFmtId="172" fontId="2" fillId="0" borderId="56" xfId="0" applyNumberFormat="1" applyFont="1" applyBorder="1" applyAlignment="1">
      <alignment horizontal="right"/>
    </xf>
    <xf numFmtId="0" fontId="2" fillId="0" borderId="12" xfId="0" applyFont="1" applyBorder="1" applyAlignment="1" quotePrefix="1">
      <alignment horizontal="left"/>
    </xf>
    <xf numFmtId="172" fontId="2" fillId="0" borderId="64" xfId="0" applyNumberFormat="1" applyFont="1" applyFill="1" applyBorder="1" applyAlignment="1">
      <alignment horizontal="right"/>
    </xf>
    <xf numFmtId="172" fontId="2" fillId="0" borderId="54" xfId="0" applyNumberFormat="1" applyFont="1" applyFill="1" applyBorder="1" applyAlignment="1">
      <alignment horizontal="right"/>
    </xf>
    <xf numFmtId="172" fontId="16" fillId="0" borderId="64" xfId="0" applyNumberFormat="1" applyFont="1" applyFill="1" applyBorder="1" applyAlignment="1">
      <alignment/>
    </xf>
    <xf numFmtId="172" fontId="2" fillId="0" borderId="56" xfId="0" applyNumberFormat="1" applyFont="1" applyFill="1" applyBorder="1" applyAlignment="1">
      <alignment horizontal="right"/>
    </xf>
    <xf numFmtId="0" fontId="2" fillId="0" borderId="13" xfId="0" applyFont="1" applyFill="1" applyBorder="1" applyAlignment="1">
      <alignment/>
    </xf>
    <xf numFmtId="0" fontId="1" fillId="0" borderId="105" xfId="0" applyFont="1" applyFill="1" applyBorder="1" applyAlignment="1">
      <alignment/>
    </xf>
    <xf numFmtId="0" fontId="16" fillId="0" borderId="11" xfId="0" applyFont="1" applyFill="1" applyBorder="1" applyAlignment="1">
      <alignment/>
    </xf>
    <xf numFmtId="172" fontId="16" fillId="0" borderId="54" xfId="0" applyNumberFormat="1" applyFont="1" applyFill="1" applyBorder="1" applyAlignment="1">
      <alignment/>
    </xf>
    <xf numFmtId="0" fontId="16" fillId="0" borderId="53" xfId="0" applyFont="1" applyFill="1" applyBorder="1" applyAlignment="1">
      <alignment/>
    </xf>
    <xf numFmtId="0" fontId="16" fillId="0" borderId="90" xfId="0" applyFont="1" applyFill="1" applyBorder="1" applyAlignment="1">
      <alignment/>
    </xf>
    <xf numFmtId="172" fontId="2" fillId="0" borderId="64" xfId="0" applyNumberFormat="1" applyFont="1" applyBorder="1" applyAlignment="1">
      <alignment horizontal="right"/>
    </xf>
    <xf numFmtId="0" fontId="2" fillId="0" borderId="105" xfId="0" applyFont="1" applyBorder="1" applyAlignment="1" quotePrefix="1">
      <alignment horizontal="left"/>
    </xf>
    <xf numFmtId="0" fontId="2" fillId="0" borderId="53" xfId="0" applyFont="1" applyBorder="1" applyAlignment="1" quotePrefix="1">
      <alignment horizontal="left"/>
    </xf>
    <xf numFmtId="0" fontId="16" fillId="0" borderId="12" xfId="0" applyFont="1" applyBorder="1" applyAlignment="1">
      <alignment/>
    </xf>
    <xf numFmtId="0" fontId="1" fillId="0" borderId="90" xfId="0" applyFont="1" applyBorder="1" applyAlignment="1" quotePrefix="1">
      <alignment horizontal="left"/>
    </xf>
    <xf numFmtId="0" fontId="16" fillId="0" borderId="13" xfId="0" applyFont="1" applyBorder="1" applyAlignment="1">
      <alignment/>
    </xf>
    <xf numFmtId="172" fontId="1" fillId="0" borderId="64" xfId="0" applyNumberFormat="1" applyFont="1" applyBorder="1" applyAlignment="1">
      <alignment horizontal="right"/>
    </xf>
    <xf numFmtId="0" fontId="2" fillId="0" borderId="0" xfId="0" applyFont="1" applyAlignment="1" quotePrefix="1">
      <alignment/>
    </xf>
    <xf numFmtId="0" fontId="16" fillId="0" borderId="0" xfId="0" applyFont="1" applyAlignment="1">
      <alignment horizontal="left"/>
    </xf>
    <xf numFmtId="0" fontId="2" fillId="0" borderId="0" xfId="0" applyFont="1" applyBorder="1" applyAlignment="1" quotePrefix="1">
      <alignment/>
    </xf>
    <xf numFmtId="176" fontId="2" fillId="0" borderId="0" xfId="0" applyNumberFormat="1" applyFont="1" applyAlignment="1">
      <alignment/>
    </xf>
    <xf numFmtId="0" fontId="16" fillId="0" borderId="56" xfId="0" applyFont="1" applyBorder="1" applyAlignment="1">
      <alignment/>
    </xf>
    <xf numFmtId="0" fontId="2" fillId="33" borderId="11" xfId="0" applyFont="1" applyFill="1" applyBorder="1" applyAlignment="1">
      <alignment/>
    </xf>
    <xf numFmtId="0" fontId="16" fillId="33" borderId="90" xfId="0" applyFont="1" applyFill="1" applyBorder="1" applyAlignment="1">
      <alignment/>
    </xf>
    <xf numFmtId="0" fontId="2" fillId="33" borderId="13" xfId="0" applyFont="1" applyFill="1" applyBorder="1" applyAlignment="1">
      <alignment/>
    </xf>
    <xf numFmtId="175" fontId="1" fillId="33" borderId="64" xfId="0" applyNumberFormat="1" applyFont="1" applyFill="1" applyBorder="1" applyAlignment="1" quotePrefix="1">
      <alignment horizontal="center"/>
    </xf>
    <xf numFmtId="175" fontId="1" fillId="33" borderId="66" xfId="0" applyNumberFormat="1" applyFont="1" applyFill="1" applyBorder="1" applyAlignment="1" quotePrefix="1">
      <alignment horizontal="center"/>
    </xf>
    <xf numFmtId="0" fontId="2" fillId="0" borderId="0" xfId="0" applyFont="1" applyAlignment="1">
      <alignment horizontal="center"/>
    </xf>
    <xf numFmtId="172" fontId="2" fillId="0" borderId="66" xfId="0" applyNumberFormat="1" applyFont="1" applyBorder="1" applyAlignment="1">
      <alignment vertical="center"/>
    </xf>
    <xf numFmtId="0" fontId="1" fillId="0" borderId="0" xfId="0" applyFont="1" applyBorder="1" applyAlignment="1">
      <alignment horizontal="centerContinuous"/>
    </xf>
    <xf numFmtId="0" fontId="2" fillId="0" borderId="0" xfId="0" applyFont="1" applyAlignment="1">
      <alignment horizontal="centerContinuous"/>
    </xf>
    <xf numFmtId="0" fontId="2" fillId="0" borderId="76" xfId="0" applyFont="1" applyBorder="1" applyAlignment="1">
      <alignment horizontal="center"/>
    </xf>
    <xf numFmtId="0" fontId="2" fillId="0" borderId="138" xfId="0" applyFont="1" applyBorder="1" applyAlignment="1">
      <alignment/>
    </xf>
    <xf numFmtId="0" fontId="12" fillId="0" borderId="78" xfId="0" applyFont="1" applyBorder="1" applyAlignment="1">
      <alignment horizontal="center"/>
    </xf>
    <xf numFmtId="0" fontId="12" fillId="0" borderId="112" xfId="0" applyFont="1" applyBorder="1" applyAlignment="1">
      <alignment horizontal="center"/>
    </xf>
    <xf numFmtId="0" fontId="12" fillId="0" borderId="137" xfId="0" applyFont="1" applyBorder="1" applyAlignment="1">
      <alignment horizontal="center"/>
    </xf>
    <xf numFmtId="0" fontId="1" fillId="0" borderId="82" xfId="0" applyFont="1" applyBorder="1" applyAlignment="1">
      <alignment horizontal="center"/>
    </xf>
    <xf numFmtId="0" fontId="9" fillId="0" borderId="15" xfId="0" applyFont="1" applyBorder="1" applyAlignment="1">
      <alignment/>
    </xf>
    <xf numFmtId="172" fontId="60" fillId="0" borderId="66" xfId="0" applyNumberFormat="1" applyFont="1" applyBorder="1" applyAlignment="1">
      <alignment/>
    </xf>
    <xf numFmtId="172" fontId="1" fillId="0" borderId="95" xfId="0" applyNumberFormat="1" applyFont="1" applyBorder="1" applyAlignment="1">
      <alignment/>
    </xf>
    <xf numFmtId="0" fontId="2" fillId="0" borderId="37" xfId="0" applyFont="1" applyBorder="1" applyAlignment="1">
      <alignment horizontal="center"/>
    </xf>
    <xf numFmtId="0" fontId="2" fillId="0" borderId="12" xfId="0" applyFont="1" applyBorder="1" applyAlignment="1" applyProtection="1">
      <alignment horizontal="left"/>
      <protection/>
    </xf>
    <xf numFmtId="172" fontId="26" fillId="0" borderId="54" xfId="0" applyNumberFormat="1" applyFont="1" applyBorder="1" applyAlignment="1">
      <alignment/>
    </xf>
    <xf numFmtId="172" fontId="2" fillId="0" borderId="101" xfId="0" applyNumberFormat="1" applyFont="1" applyBorder="1" applyAlignment="1">
      <alignment/>
    </xf>
    <xf numFmtId="172" fontId="26" fillId="0" borderId="56" xfId="0" applyNumberFormat="1" applyFont="1" applyBorder="1" applyAlignment="1">
      <alignment/>
    </xf>
    <xf numFmtId="0" fontId="9" fillId="0" borderId="15" xfId="0" applyFont="1" applyFill="1" applyBorder="1" applyAlignment="1" applyProtection="1">
      <alignment horizontal="left"/>
      <protection/>
    </xf>
    <xf numFmtId="172" fontId="60" fillId="0" borderId="65" xfId="0" applyNumberFormat="1" applyFont="1" applyBorder="1" applyAlignment="1">
      <alignment/>
    </xf>
    <xf numFmtId="0" fontId="1" fillId="0" borderId="15" xfId="0" applyFont="1" applyFill="1" applyBorder="1" applyAlignment="1" applyProtection="1">
      <alignment horizontal="left"/>
      <protection/>
    </xf>
    <xf numFmtId="172" fontId="22" fillId="0" borderId="66" xfId="0" applyNumberFormat="1" applyFont="1" applyBorder="1" applyAlignment="1">
      <alignment/>
    </xf>
    <xf numFmtId="172" fontId="22" fillId="0" borderId="54" xfId="0" applyNumberFormat="1" applyFont="1" applyBorder="1" applyAlignment="1">
      <alignment/>
    </xf>
    <xf numFmtId="172" fontId="60" fillId="0" borderId="54" xfId="0" applyNumberFormat="1" applyFont="1" applyBorder="1" applyAlignment="1">
      <alignment/>
    </xf>
    <xf numFmtId="172" fontId="1" fillId="0" borderId="57" xfId="0" applyNumberFormat="1" applyFont="1" applyBorder="1" applyAlignment="1">
      <alignment/>
    </xf>
    <xf numFmtId="0" fontId="1" fillId="0" borderId="37" xfId="0" applyFont="1" applyBorder="1" applyAlignment="1">
      <alignment horizontal="center"/>
    </xf>
    <xf numFmtId="0" fontId="1" fillId="0" borderId="12" xfId="0" applyFont="1" applyFill="1" applyBorder="1" applyAlignment="1" applyProtection="1">
      <alignment horizontal="left"/>
      <protection/>
    </xf>
    <xf numFmtId="172" fontId="22" fillId="0" borderId="56" xfId="0" applyNumberFormat="1" applyFont="1" applyBorder="1" applyAlignment="1">
      <alignment/>
    </xf>
    <xf numFmtId="172" fontId="60" fillId="0" borderId="56" xfId="0" applyNumberFormat="1" applyFont="1" applyBorder="1" applyAlignment="1">
      <alignment/>
    </xf>
    <xf numFmtId="172" fontId="1" fillId="0" borderId="101" xfId="0" applyNumberFormat="1" applyFont="1" applyBorder="1" applyAlignment="1">
      <alignment/>
    </xf>
    <xf numFmtId="0" fontId="1" fillId="0" borderId="12" xfId="0" applyFont="1" applyBorder="1" applyAlignment="1">
      <alignment/>
    </xf>
    <xf numFmtId="0" fontId="1" fillId="0" borderId="100" xfId="0" applyFont="1" applyBorder="1" applyAlignment="1">
      <alignment horizontal="center"/>
    </xf>
    <xf numFmtId="0" fontId="1" fillId="0" borderId="83" xfId="0" applyFont="1" applyBorder="1" applyAlignment="1">
      <alignment horizontal="center"/>
    </xf>
    <xf numFmtId="0" fontId="1" fillId="0" borderId="84" xfId="0" applyFont="1" applyBorder="1" applyAlignment="1">
      <alignment/>
    </xf>
    <xf numFmtId="0" fontId="22" fillId="0" borderId="84" xfId="0" applyFont="1" applyBorder="1" applyAlignment="1">
      <alignment/>
    </xf>
    <xf numFmtId="172" fontId="60" fillId="0" borderId="84" xfId="0" applyNumberFormat="1" applyFont="1" applyBorder="1" applyAlignment="1">
      <alignment/>
    </xf>
    <xf numFmtId="172" fontId="1" fillId="0" borderId="111" xfId="0" applyNumberFormat="1" applyFont="1" applyBorder="1" applyAlignment="1">
      <alignment/>
    </xf>
    <xf numFmtId="0" fontId="2" fillId="0" borderId="84" xfId="0" applyFont="1" applyBorder="1" applyAlignment="1">
      <alignment horizontal="center"/>
    </xf>
    <xf numFmtId="2" fontId="12" fillId="0" borderId="84" xfId="0" applyNumberFormat="1" applyFont="1" applyBorder="1" applyAlignment="1">
      <alignment/>
    </xf>
    <xf numFmtId="0" fontId="1" fillId="33" borderId="66" xfId="0" applyFont="1" applyFill="1" applyBorder="1" applyAlignment="1" quotePrefix="1">
      <alignment horizontal="centerContinuous"/>
    </xf>
    <xf numFmtId="0" fontId="1" fillId="33" borderId="66" xfId="0" applyFont="1" applyFill="1" applyBorder="1" applyAlignment="1" quotePrefix="1">
      <alignment horizontal="center"/>
    </xf>
    <xf numFmtId="0" fontId="22" fillId="33" borderId="83" xfId="0" applyFont="1" applyFill="1" applyBorder="1" applyAlignment="1" applyProtection="1">
      <alignment horizontal="center"/>
      <protection locked="0"/>
    </xf>
    <xf numFmtId="0" fontId="22" fillId="33" borderId="84" xfId="0" applyFont="1" applyFill="1" applyBorder="1" applyAlignment="1" applyProtection="1">
      <alignment horizontal="center"/>
      <protection locked="0"/>
    </xf>
    <xf numFmtId="0" fontId="22" fillId="33" borderId="111" xfId="0" applyFont="1" applyFill="1" applyBorder="1" applyAlignment="1" applyProtection="1">
      <alignment horizontal="center"/>
      <protection locked="0"/>
    </xf>
    <xf numFmtId="0" fontId="22" fillId="33" borderId="26" xfId="0" applyFont="1" applyFill="1" applyBorder="1" applyAlignment="1">
      <alignment horizontal="center"/>
    </xf>
    <xf numFmtId="0" fontId="22" fillId="33" borderId="111" xfId="0" applyFont="1" applyFill="1" applyBorder="1" applyAlignment="1">
      <alignment horizontal="center"/>
    </xf>
    <xf numFmtId="0" fontId="2" fillId="0" borderId="97" xfId="0" applyFont="1" applyFill="1" applyBorder="1" applyAlignment="1" quotePrefix="1">
      <alignment horizontal="left"/>
    </xf>
    <xf numFmtId="0" fontId="1" fillId="0" borderId="54" xfId="0" applyFont="1" applyBorder="1" applyAlignment="1">
      <alignment horizontal="center"/>
    </xf>
    <xf numFmtId="0" fontId="1" fillId="0" borderId="66" xfId="0" applyFont="1" applyBorder="1" applyAlignment="1">
      <alignment horizontal="center"/>
    </xf>
    <xf numFmtId="0" fontId="32" fillId="0" borderId="0" xfId="0" applyFont="1" applyFill="1" applyAlignment="1">
      <alignment/>
    </xf>
    <xf numFmtId="0" fontId="32" fillId="0" borderId="0" xfId="0" applyFont="1" applyBorder="1" applyAlignment="1">
      <alignment/>
    </xf>
    <xf numFmtId="0" fontId="32" fillId="0" borderId="53" xfId="0" applyFont="1" applyFill="1" applyBorder="1" applyAlignment="1">
      <alignment/>
    </xf>
    <xf numFmtId="0" fontId="0" fillId="0" borderId="0" xfId="0" applyFont="1" applyBorder="1" applyAlignment="1">
      <alignment/>
    </xf>
    <xf numFmtId="2" fontId="1" fillId="0" borderId="64" xfId="0" applyNumberFormat="1" applyFont="1" applyBorder="1" applyAlignment="1">
      <alignment horizontal="center"/>
    </xf>
    <xf numFmtId="0" fontId="1" fillId="0" borderId="90" xfId="0" applyFont="1" applyFill="1" applyBorder="1" applyAlignment="1">
      <alignment/>
    </xf>
    <xf numFmtId="2" fontId="1" fillId="0" borderId="90" xfId="0" applyNumberFormat="1" applyFont="1" applyFill="1" applyBorder="1" applyAlignment="1">
      <alignment/>
    </xf>
    <xf numFmtId="2" fontId="1" fillId="0" borderId="64" xfId="0" applyNumberFormat="1" applyFont="1" applyFill="1" applyBorder="1" applyAlignment="1">
      <alignment/>
    </xf>
    <xf numFmtId="0" fontId="1" fillId="0" borderId="66" xfId="0" applyFont="1" applyBorder="1" applyAlignment="1">
      <alignment/>
    </xf>
    <xf numFmtId="2" fontId="1" fillId="0" borderId="64" xfId="0" applyNumberFormat="1" applyFont="1" applyBorder="1" applyAlignment="1">
      <alignment/>
    </xf>
    <xf numFmtId="2" fontId="1" fillId="0" borderId="90" xfId="0" applyNumberFormat="1" applyFont="1" applyBorder="1" applyAlignment="1">
      <alignment/>
    </xf>
    <xf numFmtId="2" fontId="2" fillId="0" borderId="56" xfId="0" applyNumberFormat="1" applyFont="1" applyBorder="1" applyAlignment="1">
      <alignment/>
    </xf>
    <xf numFmtId="2" fontId="2" fillId="0" borderId="53" xfId="0" applyNumberFormat="1" applyFont="1" applyBorder="1" applyAlignment="1">
      <alignment/>
    </xf>
    <xf numFmtId="172" fontId="2" fillId="0" borderId="54" xfId="0" applyNumberFormat="1" applyFont="1" applyFill="1" applyBorder="1" applyAlignment="1">
      <alignment/>
    </xf>
    <xf numFmtId="0" fontId="0" fillId="0" borderId="53" xfId="0" applyFont="1" applyBorder="1" applyAlignment="1">
      <alignment/>
    </xf>
    <xf numFmtId="172" fontId="2" fillId="0" borderId="56" xfId="0" applyNumberFormat="1" applyFont="1" applyFill="1" applyBorder="1" applyAlignment="1">
      <alignment/>
    </xf>
    <xf numFmtId="172" fontId="2" fillId="0" borderId="53" xfId="0" applyNumberFormat="1" applyFont="1" applyFill="1" applyBorder="1" applyAlignment="1">
      <alignment/>
    </xf>
    <xf numFmtId="172" fontId="1" fillId="0" borderId="56" xfId="0" applyNumberFormat="1" applyFont="1" applyFill="1" applyBorder="1" applyAlignment="1">
      <alignment/>
    </xf>
    <xf numFmtId="172" fontId="1" fillId="0" borderId="64" xfId="0" applyNumberFormat="1" applyFont="1" applyFill="1" applyBorder="1" applyAlignment="1">
      <alignment/>
    </xf>
    <xf numFmtId="172" fontId="1" fillId="0" borderId="53" xfId="0" applyNumberFormat="1" applyFont="1" applyFill="1" applyBorder="1" applyAlignment="1">
      <alignment/>
    </xf>
    <xf numFmtId="0" fontId="1" fillId="0" borderId="56" xfId="0" applyFont="1" applyFill="1" applyBorder="1" applyAlignment="1">
      <alignment/>
    </xf>
    <xf numFmtId="0" fontId="1" fillId="0" borderId="64" xfId="0" applyFont="1" applyFill="1" applyBorder="1" applyAlignment="1">
      <alignment/>
    </xf>
    <xf numFmtId="2" fontId="1" fillId="0" borderId="10" xfId="0" applyNumberFormat="1" applyFont="1" applyFill="1" applyBorder="1" applyAlignment="1">
      <alignment/>
    </xf>
    <xf numFmtId="0" fontId="2" fillId="0" borderId="105" xfId="0" applyFont="1" applyBorder="1" applyAlignment="1">
      <alignment/>
    </xf>
    <xf numFmtId="2" fontId="2" fillId="0" borderId="105" xfId="0" applyNumberFormat="1" applyFont="1" applyBorder="1" applyAlignment="1">
      <alignment/>
    </xf>
    <xf numFmtId="2" fontId="2" fillId="0" borderId="90" xfId="0" applyNumberFormat="1" applyFont="1" applyBorder="1" applyAlignment="1">
      <alignment/>
    </xf>
    <xf numFmtId="2" fontId="2" fillId="0" borderId="64" xfId="0" applyNumberFormat="1" applyFont="1" applyBorder="1" applyAlignment="1">
      <alignment/>
    </xf>
    <xf numFmtId="172" fontId="2" fillId="0" borderId="66" xfId="0" applyNumberFormat="1" applyFont="1" applyFill="1" applyBorder="1" applyAlignment="1">
      <alignment/>
    </xf>
    <xf numFmtId="0" fontId="9" fillId="0" borderId="0" xfId="0" applyFont="1" applyAlignment="1">
      <alignment/>
    </xf>
    <xf numFmtId="2" fontId="0" fillId="0" borderId="0" xfId="0" applyNumberFormat="1" applyFont="1" applyBorder="1" applyAlignment="1">
      <alignment/>
    </xf>
    <xf numFmtId="0" fontId="0" fillId="0" borderId="0" xfId="0" applyFont="1" applyAlignment="1">
      <alignment/>
    </xf>
    <xf numFmtId="0" fontId="0" fillId="0" borderId="0" xfId="0" applyFont="1" applyBorder="1" applyAlignment="1">
      <alignment/>
    </xf>
    <xf numFmtId="0" fontId="10" fillId="0" borderId="32" xfId="0" applyFont="1" applyBorder="1" applyAlignment="1">
      <alignment vertical="center"/>
    </xf>
    <xf numFmtId="0" fontId="37" fillId="0" borderId="12" xfId="0" applyFont="1" applyBorder="1" applyAlignment="1">
      <alignment horizontal="centerContinuous"/>
    </xf>
    <xf numFmtId="0" fontId="16" fillId="0" borderId="0" xfId="0" applyFont="1" applyAlignment="1">
      <alignment horizontal="centerContinuous"/>
    </xf>
    <xf numFmtId="0" fontId="16" fillId="0" borderId="53" xfId="0" applyFont="1" applyBorder="1" applyAlignment="1">
      <alignment horizontal="centerContinuous"/>
    </xf>
    <xf numFmtId="0" fontId="38" fillId="0" borderId="12" xfId="0" applyFont="1" applyBorder="1" applyAlignment="1">
      <alignment horizontal="centerContinuous"/>
    </xf>
    <xf numFmtId="0" fontId="38" fillId="0" borderId="0" xfId="0" applyFont="1" applyAlignment="1">
      <alignment horizontal="centerContinuous"/>
    </xf>
    <xf numFmtId="0" fontId="38" fillId="0" borderId="53" xfId="0" applyFont="1" applyBorder="1" applyAlignment="1">
      <alignment horizontal="centerContinuous"/>
    </xf>
    <xf numFmtId="0" fontId="61" fillId="0" borderId="0" xfId="0" applyFont="1" applyAlignment="1">
      <alignment/>
    </xf>
    <xf numFmtId="1" fontId="43" fillId="0" borderId="0" xfId="0" applyNumberFormat="1" applyFont="1" applyBorder="1" applyAlignment="1">
      <alignment horizontal="center"/>
    </xf>
    <xf numFmtId="0" fontId="17" fillId="0" borderId="0" xfId="0" applyFont="1" applyAlignment="1">
      <alignment horizontal="center"/>
    </xf>
    <xf numFmtId="0" fontId="62" fillId="0" borderId="0" xfId="0" applyFont="1" applyAlignment="1">
      <alignment horizontal="center"/>
    </xf>
    <xf numFmtId="1" fontId="43" fillId="0" borderId="55" xfId="0" applyNumberFormat="1" applyFont="1" applyBorder="1" applyAlignment="1">
      <alignment horizontal="center"/>
    </xf>
    <xf numFmtId="0" fontId="49" fillId="0" borderId="14" xfId="0" applyFont="1" applyBorder="1" applyAlignment="1">
      <alignment horizontal="center"/>
    </xf>
    <xf numFmtId="0" fontId="1" fillId="0" borderId="0" xfId="0" applyFont="1" applyAlignment="1">
      <alignment horizontal="center"/>
    </xf>
    <xf numFmtId="0" fontId="8" fillId="0" borderId="0" xfId="0" applyFont="1" applyAlignment="1">
      <alignment horizontal="center"/>
    </xf>
    <xf numFmtId="1" fontId="43" fillId="0" borderId="14" xfId="0" applyNumberFormat="1" applyFont="1" applyBorder="1" applyAlignment="1">
      <alignment horizontal="center"/>
    </xf>
    <xf numFmtId="0" fontId="22" fillId="0" borderId="0" xfId="0" applyFont="1" applyAlignment="1">
      <alignment horizontal="center"/>
    </xf>
    <xf numFmtId="0" fontId="1" fillId="0" borderId="65"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05" xfId="0" applyFont="1" applyBorder="1" applyAlignment="1">
      <alignment horizontal="center"/>
    </xf>
    <xf numFmtId="0" fontId="1" fillId="0" borderId="11" xfId="0" applyFont="1" applyBorder="1" applyAlignment="1">
      <alignment horizontal="center"/>
    </xf>
    <xf numFmtId="0" fontId="24" fillId="0" borderId="165" xfId="0" applyFont="1" applyBorder="1" applyAlignment="1">
      <alignment horizontal="center"/>
    </xf>
    <xf numFmtId="0" fontId="24" fillId="0" borderId="166" xfId="0" applyFont="1" applyBorder="1" applyAlignment="1">
      <alignment horizontal="center"/>
    </xf>
    <xf numFmtId="0" fontId="24" fillId="0" borderId="167" xfId="0" applyFont="1" applyBorder="1" applyAlignment="1">
      <alignment horizontal="center"/>
    </xf>
    <xf numFmtId="0" fontId="1" fillId="33" borderId="79" xfId="0" applyFont="1" applyFill="1" applyBorder="1" applyAlignment="1" applyProtection="1">
      <alignment horizontal="center" vertical="center"/>
      <protection/>
    </xf>
    <xf numFmtId="0" fontId="1" fillId="33" borderId="112" xfId="0" applyFont="1" applyFill="1" applyBorder="1" applyAlignment="1" applyProtection="1">
      <alignment horizontal="center" vertical="center"/>
      <protection/>
    </xf>
    <xf numFmtId="0" fontId="1" fillId="33" borderId="138" xfId="0" applyFont="1" applyFill="1" applyBorder="1" applyAlignment="1" applyProtection="1">
      <alignment horizontal="center" vertical="center"/>
      <protection/>
    </xf>
    <xf numFmtId="0" fontId="1" fillId="0" borderId="25" xfId="0" applyFont="1" applyBorder="1" applyAlignment="1">
      <alignment horizontal="center" vertical="center"/>
    </xf>
    <xf numFmtId="0" fontId="24" fillId="0" borderId="68" xfId="0" applyFont="1" applyBorder="1" applyAlignment="1">
      <alignment horizontal="center"/>
    </xf>
    <xf numFmtId="0" fontId="24" fillId="0" borderId="14" xfId="0" applyFont="1" applyBorder="1" applyAlignment="1">
      <alignment horizontal="center"/>
    </xf>
    <xf numFmtId="0" fontId="24" fillId="0" borderId="69" xfId="0" applyFont="1" applyBorder="1" applyAlignment="1">
      <alignment horizontal="center"/>
    </xf>
    <xf numFmtId="0" fontId="2" fillId="0" borderId="0" xfId="0" applyFont="1" applyAlignment="1">
      <alignment horizontal="center"/>
    </xf>
    <xf numFmtId="0" fontId="32" fillId="0" borderId="0" xfId="0" applyFont="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Alignment="1">
      <alignment horizontal="center" vertical="center"/>
    </xf>
    <xf numFmtId="0" fontId="32" fillId="33" borderId="97" xfId="0" applyFont="1" applyFill="1" applyBorder="1" applyAlignment="1" applyProtection="1">
      <alignment horizontal="center" vertical="center"/>
      <protection/>
    </xf>
    <xf numFmtId="0" fontId="32" fillId="33" borderId="89" xfId="0" applyFont="1" applyFill="1" applyBorder="1" applyAlignment="1" applyProtection="1">
      <alignment horizontal="center" vertical="center"/>
      <protection/>
    </xf>
    <xf numFmtId="173" fontId="1" fillId="0" borderId="0" xfId="57" applyFont="1" applyAlignment="1">
      <alignment horizontal="center"/>
      <protection/>
    </xf>
    <xf numFmtId="173" fontId="8" fillId="0" borderId="0" xfId="57" applyNumberFormat="1" applyFont="1" applyAlignment="1" applyProtection="1">
      <alignment horizontal="center"/>
      <protection/>
    </xf>
    <xf numFmtId="173" fontId="2" fillId="0" borderId="0" xfId="57" applyNumberFormat="1" applyFont="1" applyAlignment="1" applyProtection="1">
      <alignment horizontal="center"/>
      <protection/>
    </xf>
    <xf numFmtId="173" fontId="1" fillId="0" borderId="0" xfId="57" applyFont="1" applyBorder="1" applyAlignment="1" quotePrefix="1">
      <alignment horizontal="center"/>
      <protection/>
    </xf>
    <xf numFmtId="173" fontId="1" fillId="33" borderId="67" xfId="57" applyNumberFormat="1" applyFont="1" applyFill="1" applyBorder="1" applyAlignment="1" applyProtection="1">
      <alignment horizontal="center" vertical="center"/>
      <protection/>
    </xf>
    <xf numFmtId="173" fontId="1" fillId="33" borderId="29" xfId="57" applyFont="1" applyFill="1" applyBorder="1" applyAlignment="1">
      <alignment horizontal="center" vertical="center"/>
      <protection/>
    </xf>
    <xf numFmtId="173" fontId="1" fillId="33" borderId="140" xfId="57" applyNumberFormat="1" applyFont="1" applyFill="1" applyBorder="1" applyAlignment="1" applyProtection="1">
      <alignment horizontal="center" vertical="center"/>
      <protection/>
    </xf>
    <xf numFmtId="173" fontId="1" fillId="33" borderId="80" xfId="57" applyNumberFormat="1" applyFont="1" applyFill="1" applyBorder="1" applyAlignment="1" applyProtection="1">
      <alignment horizontal="center" vertical="center"/>
      <protection/>
    </xf>
    <xf numFmtId="173" fontId="1" fillId="33" borderId="79" xfId="57" applyNumberFormat="1" applyFont="1" applyFill="1" applyBorder="1" applyAlignment="1" applyProtection="1">
      <alignment horizontal="center" vertical="center"/>
      <protection/>
    </xf>
    <xf numFmtId="0" fontId="1"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quotePrefix="1">
      <alignment horizontal="center" vertical="center"/>
    </xf>
    <xf numFmtId="0" fontId="0" fillId="0" borderId="0" xfId="0" applyAlignment="1">
      <alignment vertical="center" wrapText="1"/>
    </xf>
    <xf numFmtId="0" fontId="32" fillId="0" borderId="74" xfId="0" applyFont="1" applyBorder="1" applyAlignment="1">
      <alignment horizontal="center" vertical="center"/>
    </xf>
    <xf numFmtId="0" fontId="32" fillId="33" borderId="16" xfId="0" applyFont="1" applyFill="1" applyBorder="1" applyAlignment="1">
      <alignment horizontal="center" vertical="center"/>
    </xf>
    <xf numFmtId="0" fontId="32" fillId="33" borderId="71" xfId="0" applyFont="1" applyFill="1" applyBorder="1" applyAlignment="1">
      <alignment horizontal="center" vertical="center"/>
    </xf>
    <xf numFmtId="0" fontId="0" fillId="33" borderId="156" xfId="0" applyFill="1" applyBorder="1" applyAlignment="1" quotePrefix="1">
      <alignment horizontal="center" vertical="center"/>
    </xf>
    <xf numFmtId="0" fontId="0" fillId="33" borderId="64" xfId="0" applyFill="1" applyBorder="1" applyAlignment="1">
      <alignment horizontal="center"/>
    </xf>
    <xf numFmtId="0" fontId="0" fillId="33" borderId="64" xfId="0" applyFill="1" applyBorder="1" applyAlignment="1" quotePrefix="1">
      <alignment horizontal="center" vertical="center"/>
    </xf>
    <xf numFmtId="0" fontId="0" fillId="33" borderId="153" xfId="0" applyFill="1" applyBorder="1" applyAlignment="1">
      <alignment horizontal="center" vertical="center"/>
    </xf>
    <xf numFmtId="0" fontId="0" fillId="33" borderId="168" xfId="0" applyFill="1" applyBorder="1" applyAlignment="1">
      <alignment horizontal="center" vertical="center"/>
    </xf>
    <xf numFmtId="0" fontId="2" fillId="0" borderId="0" xfId="0" applyFont="1" applyFill="1" applyAlignment="1">
      <alignment horizontal="center" vertical="center" wrapText="1"/>
    </xf>
    <xf numFmtId="0" fontId="1" fillId="33" borderId="67"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97" xfId="0" applyFont="1" applyFill="1" applyBorder="1" applyAlignment="1">
      <alignment horizontal="center" vertical="center"/>
    </xf>
    <xf numFmtId="0" fontId="1" fillId="33" borderId="89" xfId="0" applyFont="1" applyFill="1" applyBorder="1" applyAlignment="1">
      <alignment horizontal="center" vertical="center"/>
    </xf>
    <xf numFmtId="0" fontId="2" fillId="0" borderId="0" xfId="0" applyFont="1" applyAlignment="1" quotePrefix="1">
      <alignment horizontal="center" vertical="center"/>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1" fillId="33" borderId="79" xfId="0" applyFont="1" applyFill="1" applyBorder="1" applyAlignment="1">
      <alignment horizontal="center" vertical="center"/>
    </xf>
    <xf numFmtId="0" fontId="1" fillId="33" borderId="86" xfId="0" applyFont="1" applyFill="1" applyBorder="1" applyAlignment="1">
      <alignment horizontal="center" vertical="center"/>
    </xf>
    <xf numFmtId="0" fontId="1" fillId="33" borderId="64" xfId="0" applyFont="1" applyFill="1" applyBorder="1" applyAlignment="1">
      <alignment horizontal="center" vertical="center"/>
    </xf>
    <xf numFmtId="0" fontId="1" fillId="33" borderId="112" xfId="0" applyFont="1" applyFill="1" applyBorder="1" applyAlignment="1">
      <alignment horizontal="center" vertical="center"/>
    </xf>
    <xf numFmtId="0" fontId="1" fillId="33" borderId="138" xfId="0" applyFont="1" applyFill="1" applyBorder="1" applyAlignment="1">
      <alignment horizontal="center" vertical="center"/>
    </xf>
    <xf numFmtId="0" fontId="32" fillId="0" borderId="0" xfId="0" applyFont="1" applyBorder="1" applyAlignment="1">
      <alignment horizontal="center"/>
    </xf>
    <xf numFmtId="0" fontId="32" fillId="33" borderId="156" xfId="0" applyFont="1" applyFill="1" applyBorder="1" applyAlignment="1">
      <alignment horizontal="center" vertical="center"/>
    </xf>
    <xf numFmtId="0" fontId="32" fillId="33" borderId="56" xfId="0" applyFont="1" applyFill="1" applyBorder="1" applyAlignment="1">
      <alignment horizontal="center" vertical="center"/>
    </xf>
    <xf numFmtId="0" fontId="32" fillId="33" borderId="64" xfId="0" applyFont="1" applyFill="1" applyBorder="1" applyAlignment="1">
      <alignment horizontal="center" vertical="center"/>
    </xf>
    <xf numFmtId="0" fontId="0" fillId="33" borderId="169" xfId="0" applyFont="1" applyFill="1" applyBorder="1" applyAlignment="1" applyProtection="1">
      <alignment horizontal="center" vertical="center"/>
      <protection/>
    </xf>
    <xf numFmtId="0" fontId="0" fillId="33" borderId="168" xfId="0" applyFont="1" applyFill="1" applyBorder="1" applyAlignment="1" applyProtection="1">
      <alignment horizontal="center" vertical="center"/>
      <protection/>
    </xf>
    <xf numFmtId="173" fontId="1" fillId="0" borderId="0" xfId="60" applyFont="1" applyAlignment="1">
      <alignment horizontal="center"/>
      <protection/>
    </xf>
    <xf numFmtId="173" fontId="8" fillId="0" borderId="0" xfId="60" applyNumberFormat="1" applyFont="1" applyAlignment="1" applyProtection="1">
      <alignment horizontal="center"/>
      <protection/>
    </xf>
    <xf numFmtId="173" fontId="2" fillId="0" borderId="0" xfId="60" applyNumberFormat="1" applyFont="1" applyAlignment="1" applyProtection="1">
      <alignment horizontal="center"/>
      <protection/>
    </xf>
    <xf numFmtId="173" fontId="1" fillId="0" borderId="0" xfId="60" applyFont="1" applyBorder="1" applyAlignment="1" quotePrefix="1">
      <alignment horizontal="center"/>
      <protection/>
    </xf>
    <xf numFmtId="173" fontId="1" fillId="33" borderId="62" xfId="57" applyNumberFormat="1" applyFont="1" applyFill="1" applyBorder="1" applyAlignment="1" applyProtection="1">
      <alignment horizontal="center" vertical="center"/>
      <protection/>
    </xf>
    <xf numFmtId="173" fontId="1" fillId="33" borderId="59" xfId="57" applyFont="1" applyFill="1" applyBorder="1" applyAlignment="1">
      <alignment horizontal="center" vertical="center"/>
      <protection/>
    </xf>
    <xf numFmtId="0" fontId="8" fillId="33" borderId="153" xfId="0" applyFont="1" applyFill="1" applyBorder="1" applyAlignment="1">
      <alignment horizontal="center" vertical="center"/>
    </xf>
    <xf numFmtId="0" fontId="8" fillId="33" borderId="53" xfId="0" applyFont="1" applyFill="1" applyBorder="1" applyAlignment="1">
      <alignment/>
    </xf>
    <xf numFmtId="0" fontId="8" fillId="33" borderId="90" xfId="0" applyFont="1" applyFill="1" applyBorder="1" applyAlignment="1">
      <alignment/>
    </xf>
    <xf numFmtId="0" fontId="8" fillId="33" borderId="169" xfId="0" applyFont="1" applyFill="1" applyBorder="1" applyAlignment="1" applyProtection="1">
      <alignment horizontal="center" vertical="center"/>
      <protection/>
    </xf>
    <xf numFmtId="0" fontId="8" fillId="33" borderId="168" xfId="0" applyFont="1" applyFill="1" applyBorder="1" applyAlignment="1" applyProtection="1">
      <alignment horizontal="center" vertical="center"/>
      <protection/>
    </xf>
    <xf numFmtId="0" fontId="1" fillId="33" borderId="112" xfId="0" applyFont="1" applyFill="1" applyBorder="1" applyAlignment="1">
      <alignment horizontal="center"/>
    </xf>
    <xf numFmtId="0" fontId="1" fillId="33" borderId="79" xfId="0" applyFont="1" applyFill="1" applyBorder="1" applyAlignment="1">
      <alignment horizontal="center"/>
    </xf>
    <xf numFmtId="0" fontId="1" fillId="33" borderId="80" xfId="0" applyFont="1" applyFill="1" applyBorder="1" applyAlignment="1">
      <alignment horizontal="center"/>
    </xf>
    <xf numFmtId="0" fontId="1" fillId="33" borderId="76" xfId="0" applyFont="1" applyFill="1" applyBorder="1" applyAlignment="1">
      <alignment horizontal="center" vertical="center"/>
    </xf>
    <xf numFmtId="0" fontId="1" fillId="33" borderId="81" xfId="0" applyFont="1" applyFill="1" applyBorder="1" applyAlignment="1">
      <alignment horizontal="center" vertical="center"/>
    </xf>
    <xf numFmtId="0" fontId="1" fillId="33" borderId="88" xfId="0" applyFont="1" applyFill="1" applyBorder="1" applyAlignment="1">
      <alignment horizontal="center" vertical="center"/>
    </xf>
    <xf numFmtId="0" fontId="1" fillId="33" borderId="99" xfId="0" applyFont="1" applyFill="1" applyBorder="1" applyAlignment="1">
      <alignment horizontal="center" vertical="center"/>
    </xf>
    <xf numFmtId="0" fontId="1" fillId="33" borderId="140" xfId="0" applyFont="1" applyFill="1" applyBorder="1" applyAlignment="1">
      <alignment horizontal="center"/>
    </xf>
    <xf numFmtId="172" fontId="1" fillId="33" borderId="11" xfId="0" applyNumberFormat="1" applyFont="1" applyFill="1" applyBorder="1" applyAlignment="1">
      <alignment horizontal="center" vertical="center"/>
    </xf>
    <xf numFmtId="0" fontId="2" fillId="33" borderId="81" xfId="0" applyFont="1" applyFill="1" applyBorder="1" applyAlignment="1">
      <alignment horizontal="center" vertical="center"/>
    </xf>
    <xf numFmtId="172" fontId="1" fillId="33" borderId="54" xfId="0" applyNumberFormat="1" applyFont="1" applyFill="1" applyBorder="1" applyAlignment="1">
      <alignment horizontal="center" vertical="center"/>
    </xf>
    <xf numFmtId="0" fontId="2" fillId="33" borderId="64" xfId="0" applyFont="1" applyFill="1" applyBorder="1" applyAlignment="1">
      <alignment horizontal="center" vertical="center"/>
    </xf>
    <xf numFmtId="172" fontId="1" fillId="33" borderId="57" xfId="0" applyNumberFormat="1" applyFont="1" applyFill="1" applyBorder="1" applyAlignment="1">
      <alignment horizontal="center" vertical="center"/>
    </xf>
    <xf numFmtId="0" fontId="2" fillId="33" borderId="99" xfId="0" applyFont="1" applyFill="1" applyBorder="1" applyAlignment="1">
      <alignment horizontal="center" vertical="center"/>
    </xf>
    <xf numFmtId="0" fontId="1" fillId="0" borderId="0" xfId="0" applyFont="1" applyBorder="1" applyAlignment="1">
      <alignment horizontal="center"/>
    </xf>
    <xf numFmtId="0" fontId="1" fillId="0" borderId="0" xfId="0" applyFont="1" applyAlignment="1" applyProtection="1">
      <alignment horizontal="center"/>
      <protection/>
    </xf>
    <xf numFmtId="0" fontId="1" fillId="33" borderId="86" xfId="0" applyFont="1" applyFill="1" applyBorder="1" applyAlignment="1" applyProtection="1">
      <alignment horizontal="center" vertical="center"/>
      <protection/>
    </xf>
    <xf numFmtId="0" fontId="1" fillId="33" borderId="64" xfId="0" applyFont="1" applyFill="1" applyBorder="1" applyAlignment="1" applyProtection="1">
      <alignment horizontal="center" vertical="center"/>
      <protection/>
    </xf>
    <xf numFmtId="0" fontId="2" fillId="33" borderId="62" xfId="0" applyFont="1" applyFill="1" applyBorder="1" applyAlignment="1">
      <alignment horizontal="center" vertical="center"/>
    </xf>
    <xf numFmtId="0" fontId="2" fillId="33" borderId="59" xfId="0" applyFont="1" applyFill="1" applyBorder="1" applyAlignment="1">
      <alignment horizontal="center" vertical="center"/>
    </xf>
    <xf numFmtId="0" fontId="8" fillId="0" borderId="0" xfId="0" applyFont="1" applyAlignment="1" applyProtection="1">
      <alignment horizontal="center"/>
      <protection/>
    </xf>
    <xf numFmtId="0" fontId="12" fillId="0" borderId="0" xfId="0" applyFont="1" applyBorder="1" applyAlignment="1" applyProtection="1">
      <alignment horizontal="right"/>
      <protection/>
    </xf>
    <xf numFmtId="0" fontId="22" fillId="33" borderId="140" xfId="0" applyFont="1" applyFill="1" applyBorder="1" applyAlignment="1" applyProtection="1">
      <alignment horizontal="center"/>
      <protection/>
    </xf>
    <xf numFmtId="0" fontId="22" fillId="33" borderId="79" xfId="0" applyFont="1" applyFill="1" applyBorder="1" applyAlignment="1" applyProtection="1">
      <alignment horizontal="center"/>
      <protection/>
    </xf>
    <xf numFmtId="0" fontId="22" fillId="33" borderId="80" xfId="0" applyFont="1" applyFill="1" applyBorder="1" applyAlignment="1" applyProtection="1">
      <alignment horizontal="center"/>
      <protection/>
    </xf>
    <xf numFmtId="0" fontId="22" fillId="33" borderId="79" xfId="0" applyFont="1" applyFill="1" applyBorder="1" applyAlignment="1">
      <alignment horizontal="center"/>
    </xf>
    <xf numFmtId="0" fontId="22" fillId="33" borderId="80" xfId="0" applyFont="1" applyFill="1" applyBorder="1" applyAlignment="1">
      <alignment horizontal="center"/>
    </xf>
    <xf numFmtId="0" fontId="11" fillId="33" borderId="140" xfId="0" applyFont="1" applyFill="1" applyBorder="1" applyAlignment="1" applyProtection="1">
      <alignment horizontal="center"/>
      <protection/>
    </xf>
    <xf numFmtId="0" fontId="11" fillId="33" borderId="79" xfId="0" applyFont="1" applyFill="1" applyBorder="1" applyAlignment="1" applyProtection="1">
      <alignment horizontal="center"/>
      <protection/>
    </xf>
    <xf numFmtId="0" fontId="11" fillId="33" borderId="80" xfId="0" applyFont="1" applyFill="1" applyBorder="1" applyAlignment="1" applyProtection="1">
      <alignment horizontal="center"/>
      <protection/>
    </xf>
    <xf numFmtId="0" fontId="11" fillId="33" borderId="79" xfId="0" applyFont="1" applyFill="1" applyBorder="1" applyAlignment="1">
      <alignment horizontal="center"/>
    </xf>
    <xf numFmtId="0" fontId="11" fillId="33" borderId="80" xfId="0" applyFont="1" applyFill="1" applyBorder="1" applyAlignment="1">
      <alignment horizontal="center"/>
    </xf>
    <xf numFmtId="0" fontId="8" fillId="0" borderId="0" xfId="0" applyFont="1" applyFill="1" applyBorder="1" applyAlignment="1">
      <alignment horizontal="center"/>
    </xf>
    <xf numFmtId="0" fontId="33" fillId="0" borderId="74" xfId="0" applyFont="1" applyFill="1" applyBorder="1" applyAlignment="1">
      <alignment horizontal="left"/>
    </xf>
    <xf numFmtId="0" fontId="1" fillId="33" borderId="139" xfId="0" applyFont="1" applyFill="1" applyBorder="1" applyAlignment="1">
      <alignment horizontal="center" vertical="center"/>
    </xf>
    <xf numFmtId="0" fontId="1" fillId="33" borderId="78" xfId="0" applyFont="1" applyFill="1" applyBorder="1" applyAlignment="1">
      <alignment horizontal="center" vertical="center"/>
    </xf>
    <xf numFmtId="0" fontId="1" fillId="33" borderId="90" xfId="0" applyFont="1" applyFill="1" applyBorder="1" applyAlignment="1">
      <alignment horizontal="center" vertical="center"/>
    </xf>
    <xf numFmtId="0" fontId="1" fillId="33" borderId="82" xfId="0" applyFont="1" applyFill="1" applyBorder="1" applyAlignment="1">
      <alignment horizontal="center" vertical="center"/>
    </xf>
    <xf numFmtId="0" fontId="1" fillId="33" borderId="66" xfId="0" applyFont="1" applyFill="1" applyBorder="1" applyAlignment="1">
      <alignment horizontal="center" vertical="center"/>
    </xf>
    <xf numFmtId="0" fontId="14" fillId="33" borderId="153" xfId="0" applyFont="1" applyFill="1" applyBorder="1" applyAlignment="1">
      <alignment horizontal="center"/>
    </xf>
    <xf numFmtId="0" fontId="14" fillId="33" borderId="168" xfId="0" applyFont="1" applyFill="1" applyBorder="1" applyAlignment="1">
      <alignment horizontal="center"/>
    </xf>
    <xf numFmtId="0" fontId="14" fillId="33" borderId="90" xfId="0" applyFont="1" applyFill="1" applyBorder="1" applyAlignment="1">
      <alignment horizontal="center"/>
    </xf>
    <xf numFmtId="0" fontId="14" fillId="33" borderId="141" xfId="0" applyFont="1" applyFill="1" applyBorder="1" applyAlignment="1">
      <alignment horizontal="center"/>
    </xf>
    <xf numFmtId="0" fontId="1" fillId="33" borderId="153" xfId="0" applyFont="1" applyFill="1" applyBorder="1" applyAlignment="1">
      <alignment horizontal="center" vertical="center"/>
    </xf>
    <xf numFmtId="0" fontId="1" fillId="33" borderId="169" xfId="0" applyFont="1" applyFill="1" applyBorder="1" applyAlignment="1">
      <alignment horizontal="center" vertical="center"/>
    </xf>
    <xf numFmtId="0" fontId="1" fillId="33" borderId="159"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3" xfId="0" applyFont="1" applyFill="1" applyBorder="1" applyAlignment="1">
      <alignment horizontal="center" vertical="center"/>
    </xf>
    <xf numFmtId="0" fontId="8" fillId="0" borderId="0" xfId="0" applyFont="1" applyFill="1" applyAlignment="1">
      <alignment horizontal="center"/>
    </xf>
    <xf numFmtId="0" fontId="8" fillId="0" borderId="0" xfId="0" applyFont="1" applyFill="1" applyAlignment="1" quotePrefix="1">
      <alignment horizontal="center"/>
    </xf>
    <xf numFmtId="0" fontId="12" fillId="0" borderId="0" xfId="0" applyFont="1" applyFill="1" applyBorder="1" applyAlignment="1">
      <alignment horizontal="right"/>
    </xf>
    <xf numFmtId="0" fontId="12" fillId="0" borderId="0" xfId="0" applyFont="1" applyFill="1" applyBorder="1" applyAlignment="1" quotePrefix="1">
      <alignment horizontal="right"/>
    </xf>
    <xf numFmtId="0" fontId="1" fillId="33" borderId="66" xfId="0" applyFont="1" applyFill="1" applyBorder="1" applyAlignment="1">
      <alignment horizontal="center"/>
    </xf>
    <xf numFmtId="0" fontId="32" fillId="0" borderId="66" xfId="0" applyFont="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quotePrefix="1">
      <alignment horizontal="center"/>
    </xf>
    <xf numFmtId="174" fontId="8" fillId="0" borderId="0" xfId="0" applyNumberFormat="1" applyFont="1" applyAlignment="1" applyProtection="1">
      <alignment horizontal="center" wrapText="1"/>
      <protection/>
    </xf>
    <xf numFmtId="174" fontId="8" fillId="0" borderId="0" xfId="0" applyNumberFormat="1" applyFont="1" applyAlignment="1" applyProtection="1">
      <alignment horizontal="center"/>
      <protection/>
    </xf>
    <xf numFmtId="0" fontId="1" fillId="33" borderId="62" xfId="0" applyFont="1" applyFill="1" applyBorder="1" applyAlignment="1">
      <alignment horizontal="center" vertical="center"/>
    </xf>
    <xf numFmtId="0" fontId="1" fillId="33" borderId="59" xfId="0" applyFont="1" applyFill="1" applyBorder="1" applyAlignment="1">
      <alignment horizontal="center" vertical="center"/>
    </xf>
    <xf numFmtId="0" fontId="1" fillId="33" borderId="140" xfId="0" applyFont="1" applyFill="1" applyBorder="1" applyAlignment="1">
      <alignment horizontal="center" vertical="center"/>
    </xf>
    <xf numFmtId="0" fontId="1" fillId="33" borderId="80" xfId="0" applyFont="1" applyFill="1" applyBorder="1" applyAlignment="1">
      <alignment horizontal="center" vertical="center"/>
    </xf>
    <xf numFmtId="0" fontId="2" fillId="33" borderId="67" xfId="0" applyFont="1" applyFill="1" applyBorder="1" applyAlignment="1">
      <alignment horizontal="center"/>
    </xf>
    <xf numFmtId="0" fontId="2" fillId="33" borderId="28" xfId="0" applyFont="1" applyFill="1" applyBorder="1" applyAlignment="1">
      <alignment horizontal="center"/>
    </xf>
    <xf numFmtId="0" fontId="1" fillId="0" borderId="0" xfId="0" applyFont="1" applyFill="1" applyBorder="1" applyAlignment="1">
      <alignment horizontal="center"/>
    </xf>
    <xf numFmtId="0" fontId="1" fillId="33" borderId="67" xfId="0" applyFont="1" applyFill="1" applyBorder="1" applyAlignment="1">
      <alignment horizontal="center"/>
    </xf>
    <xf numFmtId="0" fontId="1" fillId="33" borderId="97" xfId="0" applyFont="1" applyFill="1" applyBorder="1" applyAlignment="1">
      <alignment horizontal="center"/>
    </xf>
    <xf numFmtId="0" fontId="1" fillId="33" borderId="89" xfId="0" applyFont="1" applyFill="1" applyBorder="1" applyAlignment="1">
      <alignment horizontal="center"/>
    </xf>
    <xf numFmtId="0" fontId="1" fillId="33" borderId="29" xfId="0" applyFont="1" applyFill="1" applyBorder="1" applyAlignment="1">
      <alignment horizontal="center"/>
    </xf>
    <xf numFmtId="0" fontId="1" fillId="33" borderId="10" xfId="0" applyFont="1" applyFill="1" applyBorder="1" applyAlignment="1">
      <alignment horizontal="center"/>
    </xf>
    <xf numFmtId="0" fontId="1" fillId="33" borderId="23" xfId="0" applyFont="1" applyFill="1" applyBorder="1" applyAlignment="1">
      <alignment horizontal="center"/>
    </xf>
    <xf numFmtId="172" fontId="22" fillId="33" borderId="140" xfId="0" applyNumberFormat="1" applyFont="1" applyFill="1" applyBorder="1" applyAlignment="1">
      <alignment horizontal="center"/>
    </xf>
    <xf numFmtId="172" fontId="22" fillId="33" borderId="79" xfId="0" applyNumberFormat="1" applyFont="1" applyFill="1" applyBorder="1" applyAlignment="1">
      <alignment horizontal="center"/>
    </xf>
    <xf numFmtId="172" fontId="22" fillId="33" borderId="80" xfId="0" applyNumberFormat="1" applyFont="1" applyFill="1" applyBorder="1" applyAlignment="1">
      <alignment horizontal="center"/>
    </xf>
    <xf numFmtId="0" fontId="8" fillId="0" borderId="0" xfId="0" applyFont="1" applyBorder="1" applyAlignment="1" applyProtection="1">
      <alignment horizontal="center"/>
      <protection/>
    </xf>
    <xf numFmtId="0" fontId="22" fillId="33" borderId="140" xfId="0" applyFont="1" applyFill="1" applyBorder="1" applyAlignment="1">
      <alignment horizontal="center" vertical="center"/>
    </xf>
    <xf numFmtId="0" fontId="22" fillId="33" borderId="80" xfId="0" applyFont="1" applyFill="1" applyBorder="1" applyAlignment="1">
      <alignment horizontal="center" vertical="center"/>
    </xf>
    <xf numFmtId="1" fontId="22" fillId="33" borderId="76" xfId="0" applyNumberFormat="1" applyFont="1" applyFill="1" applyBorder="1" applyAlignment="1" applyProtection="1">
      <alignment horizontal="center" vertical="center" wrapText="1"/>
      <protection locked="0"/>
    </xf>
    <xf numFmtId="1" fontId="22" fillId="33" borderId="83" xfId="0" applyNumberFormat="1" applyFont="1" applyFill="1" applyBorder="1" applyAlignment="1" applyProtection="1">
      <alignment horizontal="center" vertical="center" wrapText="1"/>
      <protection locked="0"/>
    </xf>
    <xf numFmtId="0" fontId="22" fillId="33" borderId="87" xfId="0" applyFont="1" applyFill="1" applyBorder="1" applyAlignment="1" applyProtection="1">
      <alignment horizontal="center" vertical="center" wrapText="1"/>
      <protection locked="0"/>
    </xf>
    <xf numFmtId="0" fontId="22" fillId="33" borderId="85" xfId="0" applyFont="1" applyFill="1" applyBorder="1" applyAlignment="1" applyProtection="1">
      <alignment horizontal="center" vertical="center" wrapText="1"/>
      <protection locked="0"/>
    </xf>
    <xf numFmtId="0" fontId="22" fillId="33" borderId="79" xfId="0" applyFont="1" applyFill="1" applyBorder="1" applyAlignment="1">
      <alignment horizontal="center" vertical="center"/>
    </xf>
    <xf numFmtId="0" fontId="8" fillId="0" borderId="0" xfId="0" applyFont="1" applyAlignment="1" applyProtection="1">
      <alignment horizontal="center" vertical="center"/>
      <protection/>
    </xf>
    <xf numFmtId="176" fontId="2" fillId="0" borderId="0" xfId="0" applyNumberFormat="1" applyFont="1" applyAlignment="1" applyProtection="1">
      <alignment horizontal="left" vertical="center" wrapText="1"/>
      <protection/>
    </xf>
    <xf numFmtId="172" fontId="1" fillId="0" borderId="0" xfId="0" applyNumberFormat="1" applyFont="1" applyAlignment="1">
      <alignment horizontal="center"/>
    </xf>
    <xf numFmtId="172" fontId="8" fillId="0" borderId="0" xfId="0" applyNumberFormat="1" applyFont="1" applyAlignment="1">
      <alignment horizontal="center"/>
    </xf>
    <xf numFmtId="172" fontId="1" fillId="33" borderId="65" xfId="0" applyNumberFormat="1" applyFont="1" applyFill="1" applyBorder="1" applyAlignment="1" quotePrefix="1">
      <alignment horizontal="center"/>
    </xf>
    <xf numFmtId="172" fontId="1" fillId="33" borderId="14" xfId="0" applyNumberFormat="1" applyFont="1" applyFill="1" applyBorder="1" applyAlignment="1">
      <alignment horizontal="center"/>
    </xf>
    <xf numFmtId="172" fontId="1" fillId="33" borderId="24" xfId="0" applyNumberFormat="1" applyFont="1" applyFill="1" applyBorder="1" applyAlignment="1">
      <alignment horizontal="center"/>
    </xf>
    <xf numFmtId="172" fontId="1" fillId="33" borderId="30" xfId="0" applyNumberFormat="1" applyFont="1" applyFill="1" applyBorder="1" applyAlignment="1" quotePrefix="1">
      <alignment horizontal="center"/>
    </xf>
    <xf numFmtId="172" fontId="1" fillId="33" borderId="15" xfId="0" applyNumberFormat="1" applyFont="1" applyFill="1" applyBorder="1" applyAlignment="1">
      <alignment horizontal="center"/>
    </xf>
    <xf numFmtId="176" fontId="12" fillId="0" borderId="0" xfId="0" applyNumberFormat="1" applyFont="1" applyAlignment="1" applyProtection="1">
      <alignment horizontal="left" vertical="center" wrapText="1"/>
      <protection/>
    </xf>
    <xf numFmtId="1" fontId="1" fillId="33" borderId="67" xfId="0" applyNumberFormat="1" applyFont="1" applyFill="1" applyBorder="1" applyAlignment="1">
      <alignment horizontal="center"/>
    </xf>
    <xf numFmtId="1" fontId="1" fillId="33" borderId="97" xfId="0" applyNumberFormat="1" applyFont="1" applyFill="1" applyBorder="1" applyAlignment="1">
      <alignment horizontal="center"/>
    </xf>
    <xf numFmtId="1" fontId="1" fillId="33" borderId="89" xfId="0" applyNumberFormat="1" applyFont="1" applyFill="1" applyBorder="1" applyAlignment="1">
      <alignment horizontal="center"/>
    </xf>
    <xf numFmtId="1" fontId="1" fillId="33" borderId="29" xfId="0" applyNumberFormat="1" applyFont="1" applyFill="1" applyBorder="1" applyAlignment="1">
      <alignment horizontal="center"/>
    </xf>
    <xf numFmtId="1" fontId="1" fillId="33" borderId="10" xfId="0" applyNumberFormat="1" applyFont="1" applyFill="1" applyBorder="1" applyAlignment="1">
      <alignment horizontal="center"/>
    </xf>
    <xf numFmtId="1" fontId="1" fillId="33" borderId="23" xfId="0" applyNumberFormat="1" applyFont="1" applyFill="1" applyBorder="1" applyAlignment="1">
      <alignment horizontal="center"/>
    </xf>
    <xf numFmtId="172" fontId="1" fillId="33" borderId="30" xfId="0" applyNumberFormat="1" applyFont="1" applyFill="1" applyBorder="1" applyAlignment="1">
      <alignment horizontal="center"/>
    </xf>
    <xf numFmtId="172" fontId="1" fillId="33" borderId="65" xfId="0" applyNumberFormat="1" applyFont="1" applyFill="1" applyBorder="1" applyAlignment="1">
      <alignment horizontal="center"/>
    </xf>
    <xf numFmtId="172" fontId="1" fillId="33" borderId="140" xfId="0" applyNumberFormat="1" applyFont="1" applyFill="1" applyBorder="1" applyAlignment="1">
      <alignment horizontal="center"/>
    </xf>
    <xf numFmtId="172" fontId="1" fillId="33" borderId="79" xfId="0" applyNumberFormat="1" applyFont="1" applyFill="1" applyBorder="1" applyAlignment="1">
      <alignment horizontal="center"/>
    </xf>
    <xf numFmtId="172" fontId="1" fillId="33" borderId="80" xfId="0" applyNumberFormat="1" applyFont="1" applyFill="1" applyBorder="1" applyAlignment="1">
      <alignment horizontal="center"/>
    </xf>
    <xf numFmtId="1" fontId="1" fillId="33" borderId="65" xfId="0" applyNumberFormat="1" applyFont="1" applyFill="1" applyBorder="1" applyAlignment="1" applyProtection="1">
      <alignment horizontal="center" vertical="center"/>
      <protection/>
    </xf>
    <xf numFmtId="1" fontId="1" fillId="33" borderId="15" xfId="0" applyNumberFormat="1" applyFont="1" applyFill="1" applyBorder="1" applyAlignment="1" applyProtection="1">
      <alignment horizontal="center" vertical="center"/>
      <protection/>
    </xf>
    <xf numFmtId="0" fontId="1" fillId="33" borderId="105" xfId="0" applyFont="1" applyFill="1" applyBorder="1" applyAlignment="1">
      <alignment horizontal="center" vertical="center" wrapText="1"/>
    </xf>
    <xf numFmtId="0" fontId="1" fillId="33" borderId="55" xfId="0" applyFont="1" applyFill="1" applyBorder="1" applyAlignment="1">
      <alignment horizontal="center" vertical="center" wrapText="1"/>
    </xf>
    <xf numFmtId="0" fontId="1" fillId="33" borderId="11" xfId="0" applyFont="1" applyFill="1" applyBorder="1" applyAlignment="1">
      <alignment horizontal="center" vertical="center" wrapText="1"/>
    </xf>
    <xf numFmtId="172" fontId="8" fillId="0" borderId="0" xfId="0" applyNumberFormat="1" applyFont="1" applyBorder="1" applyAlignment="1">
      <alignment horizontal="center"/>
    </xf>
    <xf numFmtId="174" fontId="1" fillId="33" borderId="65" xfId="0" applyNumberFormat="1" applyFont="1" applyFill="1" applyBorder="1" applyAlignment="1" applyProtection="1">
      <alignment horizontal="center" vertical="center"/>
      <protection/>
    </xf>
    <xf numFmtId="174" fontId="1" fillId="33" borderId="14" xfId="0" applyNumberFormat="1" applyFont="1" applyFill="1" applyBorder="1" applyAlignment="1" applyProtection="1">
      <alignment horizontal="center" vertical="center"/>
      <protection/>
    </xf>
    <xf numFmtId="174" fontId="1" fillId="33" borderId="15" xfId="0" applyNumberFormat="1" applyFont="1" applyFill="1" applyBorder="1" applyAlignment="1" applyProtection="1">
      <alignment horizontal="center" vertical="center"/>
      <protection/>
    </xf>
    <xf numFmtId="1" fontId="1" fillId="33" borderId="65" xfId="0" applyNumberFormat="1" applyFont="1" applyFill="1" applyBorder="1" applyAlignment="1" applyProtection="1" quotePrefix="1">
      <alignment horizontal="center" vertical="center"/>
      <protection/>
    </xf>
    <xf numFmtId="1" fontId="1" fillId="33" borderId="14" xfId="0" applyNumberFormat="1" applyFont="1" applyFill="1" applyBorder="1" applyAlignment="1" applyProtection="1" quotePrefix="1">
      <alignment horizontal="center" vertical="center"/>
      <protection/>
    </xf>
    <xf numFmtId="1" fontId="1" fillId="33" borderId="15" xfId="0" applyNumberFormat="1" applyFont="1" applyFill="1" applyBorder="1" applyAlignment="1" applyProtection="1" quotePrefix="1">
      <alignment horizontal="center" vertical="center"/>
      <protection/>
    </xf>
    <xf numFmtId="0" fontId="1" fillId="33" borderId="54" xfId="0" applyFont="1" applyFill="1" applyBorder="1" applyAlignment="1">
      <alignment horizontal="center" vertical="center"/>
    </xf>
    <xf numFmtId="0" fontId="1" fillId="33" borderId="56" xfId="0" applyFont="1" applyFill="1" applyBorder="1" applyAlignment="1">
      <alignment horizontal="center" vertical="center"/>
    </xf>
    <xf numFmtId="0" fontId="1" fillId="33" borderId="9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3" xfId="0" applyFont="1" applyFill="1" applyBorder="1" applyAlignment="1">
      <alignment horizontal="center" vertical="center" wrapText="1"/>
    </xf>
    <xf numFmtId="172" fontId="1" fillId="33" borderId="67" xfId="0" applyNumberFormat="1" applyFont="1" applyFill="1" applyBorder="1" applyAlignment="1">
      <alignment horizontal="center"/>
    </xf>
    <xf numFmtId="172" fontId="1" fillId="33" borderId="97" xfId="0" applyNumberFormat="1" applyFont="1" applyFill="1" applyBorder="1" applyAlignment="1">
      <alignment horizontal="center"/>
    </xf>
    <xf numFmtId="172" fontId="1" fillId="33" borderId="89" xfId="0" applyNumberFormat="1" applyFont="1" applyFill="1" applyBorder="1" applyAlignment="1">
      <alignment horizontal="center"/>
    </xf>
    <xf numFmtId="172" fontId="52" fillId="33" borderId="140" xfId="0" applyNumberFormat="1" applyFont="1" applyFill="1" applyBorder="1" applyAlignment="1">
      <alignment horizontal="center"/>
    </xf>
    <xf numFmtId="172" fontId="52" fillId="33" borderId="79" xfId="0" applyNumberFormat="1" applyFont="1" applyFill="1" applyBorder="1" applyAlignment="1">
      <alignment horizontal="center"/>
    </xf>
    <xf numFmtId="172" fontId="52" fillId="33" borderId="80" xfId="0" applyNumberFormat="1" applyFont="1" applyFill="1" applyBorder="1" applyAlignment="1">
      <alignment horizontal="center"/>
    </xf>
    <xf numFmtId="172" fontId="1" fillId="33" borderId="29" xfId="0" applyNumberFormat="1" applyFont="1" applyFill="1" applyBorder="1" applyAlignment="1">
      <alignment horizontal="center"/>
    </xf>
    <xf numFmtId="172" fontId="1" fillId="33" borderId="10" xfId="0" applyNumberFormat="1" applyFont="1" applyFill="1" applyBorder="1" applyAlignment="1">
      <alignment horizontal="center"/>
    </xf>
    <xf numFmtId="172" fontId="1" fillId="33" borderId="23" xfId="0" applyNumberFormat="1" applyFont="1" applyFill="1" applyBorder="1" applyAlignment="1">
      <alignment horizontal="center"/>
    </xf>
    <xf numFmtId="172" fontId="1" fillId="0" borderId="0" xfId="0" applyNumberFormat="1" applyFont="1" applyFill="1" applyAlignment="1">
      <alignment horizontal="center"/>
    </xf>
    <xf numFmtId="171" fontId="32" fillId="33" borderId="65" xfId="42" applyFont="1" applyFill="1" applyBorder="1" applyAlignment="1" quotePrefix="1">
      <alignment horizontal="center"/>
    </xf>
    <xf numFmtId="171" fontId="32" fillId="33" borderId="15" xfId="42" applyFont="1" applyFill="1" applyBorder="1" applyAlignment="1">
      <alignment horizontal="center"/>
    </xf>
    <xf numFmtId="172" fontId="32" fillId="33" borderId="54" xfId="0" applyNumberFormat="1" applyFont="1" applyFill="1" applyBorder="1" applyAlignment="1">
      <alignment horizontal="center"/>
    </xf>
    <xf numFmtId="172" fontId="32" fillId="33" borderId="64" xfId="0" applyNumberFormat="1" applyFont="1" applyFill="1" applyBorder="1" applyAlignment="1">
      <alignment horizontal="center"/>
    </xf>
    <xf numFmtId="16" fontId="32" fillId="33" borderId="65" xfId="42" applyNumberFormat="1" applyFont="1" applyFill="1" applyBorder="1" applyAlignment="1">
      <alignment horizontal="center"/>
    </xf>
    <xf numFmtId="16" fontId="32" fillId="33" borderId="14" xfId="42" applyNumberFormat="1" applyFont="1" applyFill="1" applyBorder="1" applyAlignment="1">
      <alignment horizontal="center"/>
    </xf>
    <xf numFmtId="16" fontId="32" fillId="33" borderId="15" xfId="42" applyNumberFormat="1" applyFont="1" applyFill="1" applyBorder="1" applyAlignment="1">
      <alignment horizontal="center"/>
    </xf>
    <xf numFmtId="171" fontId="21" fillId="33" borderId="65" xfId="42" applyFont="1" applyFill="1" applyBorder="1" applyAlignment="1" quotePrefix="1">
      <alignment horizontal="center"/>
    </xf>
    <xf numFmtId="171" fontId="21" fillId="33" borderId="15" xfId="42" applyFont="1" applyFill="1" applyBorder="1" applyAlignment="1">
      <alignment horizontal="center"/>
    </xf>
    <xf numFmtId="172" fontId="1" fillId="0" borderId="0" xfId="0" applyNumberFormat="1" applyFont="1" applyBorder="1" applyAlignment="1">
      <alignment horizontal="center"/>
    </xf>
    <xf numFmtId="12" fontId="2" fillId="33" borderId="65" xfId="42" applyNumberFormat="1" applyFont="1" applyFill="1" applyBorder="1" applyAlignment="1">
      <alignment horizontal="center"/>
    </xf>
    <xf numFmtId="12" fontId="2" fillId="33" borderId="14" xfId="42" applyNumberFormat="1" applyFont="1" applyFill="1" applyBorder="1" applyAlignment="1">
      <alignment horizontal="center"/>
    </xf>
    <xf numFmtId="12" fontId="2" fillId="33" borderId="15" xfId="42" applyNumberFormat="1" applyFont="1" applyFill="1" applyBorder="1" applyAlignment="1">
      <alignment horizontal="center"/>
    </xf>
    <xf numFmtId="172" fontId="8" fillId="0" borderId="0" xfId="0" applyNumberFormat="1" applyFont="1" applyBorder="1" applyAlignment="1" applyProtection="1">
      <alignment horizontal="center"/>
      <protection/>
    </xf>
    <xf numFmtId="12" fontId="21" fillId="33" borderId="65" xfId="42" applyNumberFormat="1" applyFont="1" applyFill="1" applyBorder="1" applyAlignment="1" quotePrefix="1">
      <alignment horizontal="center"/>
    </xf>
    <xf numFmtId="17" fontId="21" fillId="33" borderId="65" xfId="42" applyNumberFormat="1" applyFont="1" applyFill="1" applyBorder="1" applyAlignment="1" quotePrefix="1">
      <alignment horizontal="center" vertical="center"/>
    </xf>
    <xf numFmtId="17" fontId="21" fillId="33" borderId="14" xfId="42" applyNumberFormat="1" applyFont="1" applyFill="1" applyBorder="1" applyAlignment="1" quotePrefix="1">
      <alignment horizontal="center" vertical="center"/>
    </xf>
    <xf numFmtId="17" fontId="21" fillId="33" borderId="15" xfId="42" applyNumberFormat="1" applyFont="1" applyFill="1" applyBorder="1" applyAlignment="1" quotePrefix="1">
      <alignment horizontal="center" vertical="center"/>
    </xf>
    <xf numFmtId="171" fontId="2" fillId="33" borderId="105" xfId="42" applyFont="1" applyFill="1" applyBorder="1" applyAlignment="1" quotePrefix="1">
      <alignment horizontal="center"/>
    </xf>
    <xf numFmtId="171" fontId="2" fillId="33" borderId="11" xfId="42" applyFont="1" applyFill="1" applyBorder="1" applyAlignment="1">
      <alignment horizontal="center"/>
    </xf>
    <xf numFmtId="171" fontId="1" fillId="33" borderId="65" xfId="42" applyFont="1" applyFill="1" applyBorder="1" applyAlignment="1">
      <alignment horizontal="center" vertical="center"/>
    </xf>
    <xf numFmtId="171" fontId="1" fillId="33" borderId="14" xfId="42" applyFont="1" applyFill="1" applyBorder="1" applyAlignment="1">
      <alignment horizontal="center" vertical="center"/>
    </xf>
    <xf numFmtId="171" fontId="1" fillId="33" borderId="15" xfId="42" applyFont="1" applyFill="1" applyBorder="1" applyAlignment="1">
      <alignment horizontal="center" vertical="center"/>
    </xf>
    <xf numFmtId="171" fontId="1" fillId="0" borderId="0" xfId="42" applyFont="1" applyBorder="1" applyAlignment="1">
      <alignment horizontal="center"/>
    </xf>
    <xf numFmtId="171" fontId="2" fillId="33" borderId="65" xfId="42" applyFont="1" applyFill="1" applyBorder="1" applyAlignment="1">
      <alignment horizontal="center"/>
    </xf>
    <xf numFmtId="171" fontId="2" fillId="33" borderId="14" xfId="42" applyFont="1" applyFill="1" applyBorder="1" applyAlignment="1">
      <alignment horizontal="center"/>
    </xf>
    <xf numFmtId="171" fontId="2" fillId="33" borderId="15" xfId="42" applyFont="1" applyFill="1" applyBorder="1" applyAlignment="1">
      <alignment horizontal="center"/>
    </xf>
    <xf numFmtId="171" fontId="8" fillId="0" borderId="0" xfId="42" applyFont="1" applyBorder="1" applyAlignment="1" applyProtection="1">
      <alignment horizontal="center"/>
      <protection/>
    </xf>
    <xf numFmtId="171" fontId="20" fillId="0" borderId="0" xfId="42" applyFont="1" applyBorder="1" applyAlignment="1">
      <alignment horizontal="center"/>
    </xf>
    <xf numFmtId="0" fontId="32" fillId="0" borderId="14" xfId="0" applyFont="1" applyBorder="1" applyAlignment="1">
      <alignment horizontal="center"/>
    </xf>
    <xf numFmtId="172" fontId="1" fillId="33" borderId="66" xfId="0" applyNumberFormat="1" applyFont="1" applyFill="1" applyBorder="1" applyAlignment="1" quotePrefix="1">
      <alignment horizontal="center"/>
    </xf>
    <xf numFmtId="172" fontId="1" fillId="33" borderId="90" xfId="0" applyNumberFormat="1" applyFont="1" applyFill="1" applyBorder="1" applyAlignment="1">
      <alignment horizontal="center" vertical="center"/>
    </xf>
    <xf numFmtId="172" fontId="1" fillId="33" borderId="10" xfId="0" applyNumberFormat="1" applyFont="1" applyFill="1" applyBorder="1" applyAlignment="1">
      <alignment horizontal="center" vertical="center"/>
    </xf>
    <xf numFmtId="172" fontId="1" fillId="33" borderId="13" xfId="0" applyNumberFormat="1" applyFont="1" applyFill="1" applyBorder="1" applyAlignment="1">
      <alignment horizontal="center" vertical="center"/>
    </xf>
    <xf numFmtId="172" fontId="8" fillId="0" borderId="0" xfId="0" applyNumberFormat="1" applyFont="1" applyFill="1" applyBorder="1" applyAlignment="1" applyProtection="1">
      <alignment horizontal="center"/>
      <protection/>
    </xf>
    <xf numFmtId="172" fontId="26" fillId="0" borderId="10" xfId="0" applyNumberFormat="1" applyFont="1" applyBorder="1" applyAlignment="1">
      <alignment horizontal="center"/>
    </xf>
    <xf numFmtId="172" fontId="1" fillId="33" borderId="105" xfId="0" applyNumberFormat="1" applyFont="1" applyFill="1" applyBorder="1" applyAlignment="1">
      <alignment horizontal="center" vertical="center"/>
    </xf>
    <xf numFmtId="172" fontId="1" fillId="33" borderId="55" xfId="0" applyNumberFormat="1" applyFont="1" applyFill="1" applyBorder="1" applyAlignment="1">
      <alignment horizontal="center" vertical="center"/>
    </xf>
    <xf numFmtId="0" fontId="22" fillId="33" borderId="76" xfId="0" applyFont="1" applyFill="1" applyBorder="1" applyAlignment="1">
      <alignment horizontal="left" vertical="center"/>
    </xf>
    <xf numFmtId="0" fontId="13" fillId="33" borderId="81" xfId="0" applyFont="1" applyFill="1" applyBorder="1" applyAlignment="1">
      <alignment horizontal="left" vertical="center"/>
    </xf>
    <xf numFmtId="0" fontId="22" fillId="33" borderId="112" xfId="0" applyFont="1" applyFill="1" applyBorder="1" applyAlignment="1" quotePrefix="1">
      <alignment horizontal="center"/>
    </xf>
    <xf numFmtId="0" fontId="22" fillId="33" borderId="138" xfId="0" applyFont="1" applyFill="1" applyBorder="1" applyAlignment="1" quotePrefix="1">
      <alignment horizontal="center"/>
    </xf>
    <xf numFmtId="0" fontId="22" fillId="33" borderId="79" xfId="0" applyFont="1" applyFill="1" applyBorder="1" applyAlignment="1" quotePrefix="1">
      <alignment horizontal="center"/>
    </xf>
    <xf numFmtId="0" fontId="22" fillId="33" borderId="80" xfId="0" applyFont="1" applyFill="1" applyBorder="1" applyAlignment="1" quotePrefix="1">
      <alignment horizontal="center"/>
    </xf>
    <xf numFmtId="39" fontId="8" fillId="0" borderId="0" xfId="0" applyNumberFormat="1" applyFont="1" applyBorder="1" applyAlignment="1" applyProtection="1">
      <alignment horizontal="center"/>
      <protection/>
    </xf>
    <xf numFmtId="39" fontId="1" fillId="0" borderId="0" xfId="0" applyNumberFormat="1" applyFont="1" applyAlignment="1" applyProtection="1">
      <alignment horizontal="center"/>
      <protection/>
    </xf>
    <xf numFmtId="39" fontId="22" fillId="33" borderId="112" xfId="0" applyNumberFormat="1" applyFont="1" applyFill="1" applyBorder="1" applyAlignment="1" applyProtection="1" quotePrefix="1">
      <alignment horizontal="center"/>
      <protection/>
    </xf>
    <xf numFmtId="39" fontId="22" fillId="33" borderId="79" xfId="0" applyNumberFormat="1" applyFont="1" applyFill="1" applyBorder="1" applyAlignment="1" applyProtection="1" quotePrefix="1">
      <alignment horizontal="center"/>
      <protection/>
    </xf>
    <xf numFmtId="39" fontId="22" fillId="33" borderId="138" xfId="0" applyNumberFormat="1" applyFont="1" applyFill="1" applyBorder="1" applyAlignment="1" applyProtection="1" quotePrefix="1">
      <alignment horizontal="center"/>
      <protection/>
    </xf>
    <xf numFmtId="39" fontId="22" fillId="33" borderId="80" xfId="0" applyNumberFormat="1" applyFont="1" applyFill="1" applyBorder="1" applyAlignment="1" applyProtection="1" quotePrefix="1">
      <alignment horizontal="center"/>
      <protection/>
    </xf>
    <xf numFmtId="39" fontId="8" fillId="0" borderId="0" xfId="0" applyNumberFormat="1" applyFont="1" applyFill="1" applyBorder="1" applyAlignment="1" applyProtection="1">
      <alignment horizontal="center"/>
      <protection/>
    </xf>
    <xf numFmtId="0" fontId="59" fillId="0" borderId="0" xfId="0" applyFont="1" applyAlignment="1">
      <alignment horizontal="center"/>
    </xf>
    <xf numFmtId="0" fontId="22" fillId="33" borderId="65" xfId="0" applyFont="1" applyFill="1" applyBorder="1" applyAlignment="1" quotePrefix="1">
      <alignment horizontal="center"/>
    </xf>
    <xf numFmtId="0" fontId="22" fillId="33" borderId="15" xfId="0" applyFont="1" applyFill="1" applyBorder="1" applyAlignment="1" quotePrefix="1">
      <alignment horizontal="center"/>
    </xf>
    <xf numFmtId="0" fontId="22" fillId="33" borderId="14" xfId="0" applyFont="1" applyFill="1" applyBorder="1" applyAlignment="1" quotePrefix="1">
      <alignment horizontal="center"/>
    </xf>
    <xf numFmtId="0" fontId="8" fillId="0" borderId="0" xfId="0" applyFont="1" applyFill="1" applyAlignment="1" applyProtection="1">
      <alignment horizontal="center" vertical="center"/>
      <protection/>
    </xf>
    <xf numFmtId="0" fontId="1" fillId="0" borderId="0" xfId="0" applyFont="1" applyAlignment="1" applyProtection="1">
      <alignment horizontal="center" vertical="center"/>
      <protection/>
    </xf>
    <xf numFmtId="0" fontId="2" fillId="0" borderId="105" xfId="0" applyFont="1" applyBorder="1" applyAlignment="1">
      <alignment horizontal="center"/>
    </xf>
    <xf numFmtId="0" fontId="2" fillId="0" borderId="55" xfId="0" applyFont="1" applyBorder="1" applyAlignment="1">
      <alignment horizontal="center"/>
    </xf>
    <xf numFmtId="0" fontId="2" fillId="0" borderId="11" xfId="0" applyFont="1" applyBorder="1" applyAlignment="1">
      <alignment horizontal="center"/>
    </xf>
    <xf numFmtId="0" fontId="2" fillId="0" borderId="90"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1" fillId="33" borderId="77" xfId="0" applyFont="1" applyFill="1" applyBorder="1" applyAlignment="1">
      <alignment horizontal="center"/>
    </xf>
    <xf numFmtId="0" fontId="1" fillId="33" borderId="13" xfId="0" applyFont="1" applyFill="1" applyBorder="1" applyAlignment="1">
      <alignment horizontal="center"/>
    </xf>
    <xf numFmtId="0" fontId="1" fillId="0" borderId="105" xfId="0" applyFont="1" applyBorder="1" applyAlignment="1" applyProtection="1">
      <alignment horizontal="center" vertical="center"/>
      <protection/>
    </xf>
    <xf numFmtId="0" fontId="1" fillId="0" borderId="90" xfId="0" applyFont="1" applyBorder="1" applyAlignment="1" applyProtection="1">
      <alignment horizontal="center" vertical="center"/>
      <protection/>
    </xf>
    <xf numFmtId="0" fontId="11" fillId="0" borderId="105" xfId="0" applyFont="1" applyBorder="1" applyAlignment="1" applyProtection="1">
      <alignment horizontal="center" vertical="center"/>
      <protection/>
    </xf>
    <xf numFmtId="0" fontId="11" fillId="0" borderId="90" xfId="0" applyFont="1" applyBorder="1" applyAlignment="1" applyProtection="1">
      <alignment horizontal="center" vertical="center"/>
      <protection/>
    </xf>
    <xf numFmtId="0" fontId="1" fillId="33" borderId="76" xfId="0" applyFont="1" applyFill="1" applyBorder="1" applyAlignment="1" applyProtection="1">
      <alignment horizontal="center" vertical="center"/>
      <protection/>
    </xf>
    <xf numFmtId="0" fontId="1" fillId="33" borderId="81" xfId="0" applyFont="1" applyFill="1" applyBorder="1" applyAlignment="1" applyProtection="1">
      <alignment horizontal="center" vertical="center"/>
      <protection/>
    </xf>
    <xf numFmtId="0" fontId="8" fillId="0" borderId="0" xfId="0" applyFont="1" applyAlignment="1">
      <alignment horizontal="center" vertical="justify"/>
    </xf>
    <xf numFmtId="0" fontId="11" fillId="33" borderId="54"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99" xfId="0" applyFont="1" applyFill="1" applyBorder="1" applyAlignment="1">
      <alignment horizontal="center" vertical="center"/>
    </xf>
    <xf numFmtId="0" fontId="8" fillId="0" borderId="0" xfId="0" applyFont="1" applyBorder="1" applyAlignment="1">
      <alignment horizontal="center"/>
    </xf>
    <xf numFmtId="0" fontId="11" fillId="33" borderId="11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80" xfId="0" applyFont="1" applyFill="1" applyBorder="1" applyAlignment="1">
      <alignment horizontal="center" vertical="center"/>
    </xf>
    <xf numFmtId="0" fontId="1" fillId="33" borderId="87" xfId="0" applyFont="1" applyFill="1" applyBorder="1" applyAlignment="1">
      <alignment horizontal="center" vertical="center" wrapText="1"/>
    </xf>
    <xf numFmtId="0" fontId="1" fillId="33" borderId="86" xfId="0" applyFont="1" applyFill="1" applyBorder="1" applyAlignment="1">
      <alignment horizontal="center" vertical="center" wrapText="1"/>
    </xf>
    <xf numFmtId="0" fontId="1" fillId="33" borderId="64" xfId="0" applyFont="1" applyFill="1" applyBorder="1" applyAlignment="1">
      <alignment horizontal="center" vertical="center" wrapText="1"/>
    </xf>
    <xf numFmtId="0" fontId="1" fillId="33" borderId="89"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8" fillId="0" borderId="25" xfId="0" applyFont="1" applyBorder="1" applyAlignment="1">
      <alignment horizontal="center"/>
    </xf>
    <xf numFmtId="0" fontId="2" fillId="0" borderId="0" xfId="0" applyFont="1" applyBorder="1" applyAlignment="1">
      <alignment vertical="top" wrapText="1"/>
    </xf>
    <xf numFmtId="0" fontId="0" fillId="0" borderId="0" xfId="0" applyFont="1" applyBorder="1" applyAlignment="1">
      <alignment/>
    </xf>
    <xf numFmtId="0" fontId="1" fillId="0" borderId="0" xfId="0" applyFont="1" applyFill="1" applyAlignment="1">
      <alignment horizontal="center" vertical="center"/>
    </xf>
    <xf numFmtId="0" fontId="22" fillId="33" borderId="65" xfId="0" applyFont="1" applyFill="1" applyBorder="1" applyAlignment="1">
      <alignment horizontal="center" vertical="center"/>
    </xf>
    <xf numFmtId="0" fontId="22" fillId="33" borderId="15" xfId="0" applyFont="1" applyFill="1" applyBorder="1" applyAlignment="1">
      <alignment horizontal="center" vertical="center"/>
    </xf>
    <xf numFmtId="0" fontId="22" fillId="33" borderId="66" xfId="0" applyFont="1" applyFill="1" applyBorder="1" applyAlignment="1">
      <alignment horizontal="center" vertical="center"/>
    </xf>
    <xf numFmtId="0" fontId="22" fillId="33" borderId="95" xfId="0" applyFont="1" applyFill="1" applyBorder="1" applyAlignment="1">
      <alignment horizontal="center" vertical="center"/>
    </xf>
    <xf numFmtId="0" fontId="22" fillId="33" borderId="30" xfId="0" applyFont="1" applyFill="1" applyBorder="1" applyAlignment="1">
      <alignment horizontal="center" vertical="center"/>
    </xf>
    <xf numFmtId="0" fontId="22" fillId="33" borderId="14" xfId="0" applyFont="1" applyFill="1" applyBorder="1" applyAlignment="1">
      <alignment horizontal="center" vertical="center"/>
    </xf>
    <xf numFmtId="0" fontId="22" fillId="33" borderId="24" xfId="0" applyFont="1" applyFill="1" applyBorder="1" applyAlignment="1">
      <alignment horizontal="center" vertical="center"/>
    </xf>
    <xf numFmtId="0" fontId="22" fillId="33" borderId="14" xfId="0" applyFont="1" applyFill="1" applyBorder="1" applyAlignment="1">
      <alignment horizontal="center"/>
    </xf>
    <xf numFmtId="0" fontId="22" fillId="33" borderId="15" xfId="0" applyFont="1" applyFill="1" applyBorder="1" applyAlignment="1">
      <alignment horizontal="center"/>
    </xf>
    <xf numFmtId="0" fontId="8" fillId="33" borderId="140" xfId="0" applyFont="1" applyFill="1" applyBorder="1" applyAlignment="1">
      <alignment horizontal="center" vertical="center"/>
    </xf>
    <xf numFmtId="0" fontId="8" fillId="33" borderId="79" xfId="0" applyFont="1" applyFill="1" applyBorder="1" applyAlignment="1">
      <alignment horizontal="center" vertical="center"/>
    </xf>
    <xf numFmtId="0" fontId="8" fillId="33" borderId="80"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65" xfId="0" applyFont="1" applyFill="1" applyBorder="1" applyAlignment="1">
      <alignment horizontal="center" vertical="center"/>
    </xf>
    <xf numFmtId="0" fontId="8" fillId="0" borderId="105" xfId="0" applyFont="1" applyBorder="1" applyAlignment="1">
      <alignment horizontal="center" vertical="center"/>
    </xf>
    <xf numFmtId="0" fontId="8" fillId="0" borderId="55" xfId="0" applyFont="1" applyBorder="1" applyAlignment="1">
      <alignment horizontal="center" vertical="center"/>
    </xf>
    <xf numFmtId="0" fontId="8" fillId="0" borderId="11" xfId="0" applyFont="1" applyBorder="1" applyAlignment="1">
      <alignment horizontal="center" vertical="center"/>
    </xf>
    <xf numFmtId="0" fontId="1" fillId="33" borderId="28"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1" fillId="33" borderId="30"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55"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05"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23"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rtaman point" xfId="57"/>
    <cellStyle name="Normal_Bartamane_Book1" xfId="58"/>
    <cellStyle name="Normal_Comm_wt_bartamane" xfId="59"/>
    <cellStyle name="Normal_CPI"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0</xdr:rowOff>
    </xdr:from>
    <xdr:to>
      <xdr:col>5</xdr:col>
      <xdr:colOff>0</xdr:colOff>
      <xdr:row>0</xdr:row>
      <xdr:rowOff>0</xdr:rowOff>
    </xdr:to>
    <xdr:pic>
      <xdr:nvPicPr>
        <xdr:cNvPr id="1" name="Picture 1" descr="LOGO"/>
        <xdr:cNvPicPr preferRelativeResize="1">
          <a:picLocks noChangeAspect="1"/>
        </xdr:cNvPicPr>
      </xdr:nvPicPr>
      <xdr:blipFill>
        <a:blip r:embed="rId1"/>
        <a:stretch>
          <a:fillRect/>
        </a:stretch>
      </xdr:blipFill>
      <xdr:spPr>
        <a:xfrm>
          <a:off x="3762375" y="0"/>
          <a:ext cx="352425" cy="0"/>
        </a:xfrm>
        <a:prstGeom prst="rect">
          <a:avLst/>
        </a:prstGeom>
        <a:noFill/>
        <a:ln w="9525" cmpd="sng">
          <a:noFill/>
        </a:ln>
      </xdr:spPr>
    </xdr:pic>
    <xdr:clientData/>
  </xdr:twoCellAnchor>
  <xdr:twoCellAnchor>
    <xdr:from>
      <xdr:col>4</xdr:col>
      <xdr:colOff>257175</xdr:colOff>
      <xdr:row>85</xdr:row>
      <xdr:rowOff>0</xdr:rowOff>
    </xdr:from>
    <xdr:to>
      <xdr:col>5</xdr:col>
      <xdr:colOff>0</xdr:colOff>
      <xdr:row>85</xdr:row>
      <xdr:rowOff>0</xdr:rowOff>
    </xdr:to>
    <xdr:pic>
      <xdr:nvPicPr>
        <xdr:cNvPr id="2" name="Picture 2" descr="LOGO"/>
        <xdr:cNvPicPr preferRelativeResize="1">
          <a:picLocks noChangeAspect="1"/>
        </xdr:cNvPicPr>
      </xdr:nvPicPr>
      <xdr:blipFill>
        <a:blip r:embed="rId1"/>
        <a:stretch>
          <a:fillRect/>
        </a:stretch>
      </xdr:blipFill>
      <xdr:spPr>
        <a:xfrm>
          <a:off x="3876675" y="10115550"/>
          <a:ext cx="238125" cy="0"/>
        </a:xfrm>
        <a:prstGeom prst="rect">
          <a:avLst/>
        </a:prstGeom>
        <a:noFill/>
        <a:ln w="9525" cmpd="sng">
          <a:noFill/>
        </a:ln>
      </xdr:spPr>
    </xdr:pic>
    <xdr:clientData/>
  </xdr:twoCellAnchor>
  <xdr:twoCellAnchor>
    <xdr:from>
      <xdr:col>4</xdr:col>
      <xdr:colOff>219075</xdr:colOff>
      <xdr:row>85</xdr:row>
      <xdr:rowOff>0</xdr:rowOff>
    </xdr:from>
    <xdr:to>
      <xdr:col>5</xdr:col>
      <xdr:colOff>0</xdr:colOff>
      <xdr:row>85</xdr:row>
      <xdr:rowOff>0</xdr:rowOff>
    </xdr:to>
    <xdr:pic>
      <xdr:nvPicPr>
        <xdr:cNvPr id="3" name="Picture 3" descr="LOGO"/>
        <xdr:cNvPicPr preferRelativeResize="1">
          <a:picLocks noChangeAspect="1"/>
        </xdr:cNvPicPr>
      </xdr:nvPicPr>
      <xdr:blipFill>
        <a:blip r:embed="rId1"/>
        <a:stretch>
          <a:fillRect/>
        </a:stretch>
      </xdr:blipFill>
      <xdr:spPr>
        <a:xfrm>
          <a:off x="3838575" y="10115550"/>
          <a:ext cx="276225" cy="0"/>
        </a:xfrm>
        <a:prstGeom prst="rect">
          <a:avLst/>
        </a:prstGeom>
        <a:noFill/>
        <a:ln w="9525" cmpd="sng">
          <a:noFill/>
        </a:ln>
      </xdr:spPr>
    </xdr:pic>
    <xdr:clientData/>
  </xdr:twoCellAnchor>
  <xdr:twoCellAnchor>
    <xdr:from>
      <xdr:col>4</xdr:col>
      <xdr:colOff>190500</xdr:colOff>
      <xdr:row>85</xdr:row>
      <xdr:rowOff>0</xdr:rowOff>
    </xdr:from>
    <xdr:to>
      <xdr:col>5</xdr:col>
      <xdr:colOff>0</xdr:colOff>
      <xdr:row>85</xdr:row>
      <xdr:rowOff>0</xdr:rowOff>
    </xdr:to>
    <xdr:pic>
      <xdr:nvPicPr>
        <xdr:cNvPr id="4" name="Picture 4" descr="LOGO"/>
        <xdr:cNvPicPr preferRelativeResize="1">
          <a:picLocks noChangeAspect="1"/>
        </xdr:cNvPicPr>
      </xdr:nvPicPr>
      <xdr:blipFill>
        <a:blip r:embed="rId1"/>
        <a:stretch>
          <a:fillRect/>
        </a:stretch>
      </xdr:blipFill>
      <xdr:spPr>
        <a:xfrm>
          <a:off x="3810000" y="10115550"/>
          <a:ext cx="304800" cy="0"/>
        </a:xfrm>
        <a:prstGeom prst="rect">
          <a:avLst/>
        </a:prstGeom>
        <a:noFill/>
        <a:ln w="9525" cmpd="sng">
          <a:noFill/>
        </a:ln>
      </xdr:spPr>
    </xdr:pic>
    <xdr:clientData/>
  </xdr:twoCellAnchor>
  <xdr:twoCellAnchor>
    <xdr:from>
      <xdr:col>4</xdr:col>
      <xdr:colOff>142875</xdr:colOff>
      <xdr:row>0</xdr:row>
      <xdr:rowOff>0</xdr:rowOff>
    </xdr:from>
    <xdr:to>
      <xdr:col>5</xdr:col>
      <xdr:colOff>0</xdr:colOff>
      <xdr:row>0</xdr:row>
      <xdr:rowOff>0</xdr:rowOff>
    </xdr:to>
    <xdr:pic>
      <xdr:nvPicPr>
        <xdr:cNvPr id="5" name="Picture 5" descr="LOGO"/>
        <xdr:cNvPicPr preferRelativeResize="1">
          <a:picLocks noChangeAspect="1"/>
        </xdr:cNvPicPr>
      </xdr:nvPicPr>
      <xdr:blipFill>
        <a:blip r:embed="rId1"/>
        <a:stretch>
          <a:fillRect/>
        </a:stretch>
      </xdr:blipFill>
      <xdr:spPr>
        <a:xfrm>
          <a:off x="3762375" y="0"/>
          <a:ext cx="352425" cy="0"/>
        </a:xfrm>
        <a:prstGeom prst="rect">
          <a:avLst/>
        </a:prstGeom>
        <a:noFill/>
        <a:ln w="9525" cmpd="sng">
          <a:noFill/>
        </a:ln>
      </xdr:spPr>
    </xdr:pic>
    <xdr:clientData/>
  </xdr:twoCellAnchor>
  <xdr:twoCellAnchor>
    <xdr:from>
      <xdr:col>4</xdr:col>
      <xdr:colOff>142875</xdr:colOff>
      <xdr:row>0</xdr:row>
      <xdr:rowOff>0</xdr:rowOff>
    </xdr:from>
    <xdr:to>
      <xdr:col>5</xdr:col>
      <xdr:colOff>0</xdr:colOff>
      <xdr:row>0</xdr:row>
      <xdr:rowOff>0</xdr:rowOff>
    </xdr:to>
    <xdr:pic>
      <xdr:nvPicPr>
        <xdr:cNvPr id="6" name="Picture 6" descr="LOGO"/>
        <xdr:cNvPicPr preferRelativeResize="1">
          <a:picLocks noChangeAspect="1"/>
        </xdr:cNvPicPr>
      </xdr:nvPicPr>
      <xdr:blipFill>
        <a:blip r:embed="rId1"/>
        <a:stretch>
          <a:fillRect/>
        </a:stretch>
      </xdr:blipFill>
      <xdr:spPr>
        <a:xfrm>
          <a:off x="3762375" y="0"/>
          <a:ext cx="352425" cy="0"/>
        </a:xfrm>
        <a:prstGeom prst="rect">
          <a:avLst/>
        </a:prstGeom>
        <a:noFill/>
        <a:ln w="9525" cmpd="sng">
          <a:noFill/>
        </a:ln>
      </xdr:spPr>
    </xdr:pic>
    <xdr:clientData/>
  </xdr:twoCellAnchor>
  <xdr:twoCellAnchor>
    <xdr:from>
      <xdr:col>4</xdr:col>
      <xdr:colOff>142875</xdr:colOff>
      <xdr:row>0</xdr:row>
      <xdr:rowOff>0</xdr:rowOff>
    </xdr:from>
    <xdr:to>
      <xdr:col>5</xdr:col>
      <xdr:colOff>0</xdr:colOff>
      <xdr:row>0</xdr:row>
      <xdr:rowOff>0</xdr:rowOff>
    </xdr:to>
    <xdr:pic>
      <xdr:nvPicPr>
        <xdr:cNvPr id="7" name="Picture 7" descr="LOGO"/>
        <xdr:cNvPicPr preferRelativeResize="1">
          <a:picLocks noChangeAspect="1"/>
        </xdr:cNvPicPr>
      </xdr:nvPicPr>
      <xdr:blipFill>
        <a:blip r:embed="rId1"/>
        <a:stretch>
          <a:fillRect/>
        </a:stretch>
      </xdr:blipFill>
      <xdr:spPr>
        <a:xfrm>
          <a:off x="3762375" y="0"/>
          <a:ext cx="352425" cy="0"/>
        </a:xfrm>
        <a:prstGeom prst="rect">
          <a:avLst/>
        </a:prstGeom>
        <a:noFill/>
        <a:ln w="9525" cmpd="sng">
          <a:noFill/>
        </a:ln>
      </xdr:spPr>
    </xdr:pic>
    <xdr:clientData/>
  </xdr:twoCellAnchor>
  <xdr:twoCellAnchor>
    <xdr:from>
      <xdr:col>4</xdr:col>
      <xdr:colOff>142875</xdr:colOff>
      <xdr:row>0</xdr:row>
      <xdr:rowOff>0</xdr:rowOff>
    </xdr:from>
    <xdr:to>
      <xdr:col>5</xdr:col>
      <xdr:colOff>0</xdr:colOff>
      <xdr:row>0</xdr:row>
      <xdr:rowOff>0</xdr:rowOff>
    </xdr:to>
    <xdr:pic>
      <xdr:nvPicPr>
        <xdr:cNvPr id="8" name="Picture 8" descr="LOGO"/>
        <xdr:cNvPicPr preferRelativeResize="1">
          <a:picLocks noChangeAspect="1"/>
        </xdr:cNvPicPr>
      </xdr:nvPicPr>
      <xdr:blipFill>
        <a:blip r:embed="rId1"/>
        <a:stretch>
          <a:fillRect/>
        </a:stretch>
      </xdr:blipFill>
      <xdr:spPr>
        <a:xfrm>
          <a:off x="3762375" y="0"/>
          <a:ext cx="352425" cy="0"/>
        </a:xfrm>
        <a:prstGeom prst="rect">
          <a:avLst/>
        </a:prstGeom>
        <a:noFill/>
        <a:ln w="9525" cmpd="sng">
          <a:noFill/>
        </a:ln>
      </xdr:spPr>
    </xdr:pic>
    <xdr:clientData/>
  </xdr:twoCellAnchor>
  <xdr:twoCellAnchor>
    <xdr:from>
      <xdr:col>4</xdr:col>
      <xdr:colOff>257175</xdr:colOff>
      <xdr:row>59</xdr:row>
      <xdr:rowOff>0</xdr:rowOff>
    </xdr:from>
    <xdr:to>
      <xdr:col>5</xdr:col>
      <xdr:colOff>0</xdr:colOff>
      <xdr:row>59</xdr:row>
      <xdr:rowOff>0</xdr:rowOff>
    </xdr:to>
    <xdr:pic>
      <xdr:nvPicPr>
        <xdr:cNvPr id="9" name="Picture 9" descr="LOGO"/>
        <xdr:cNvPicPr preferRelativeResize="1">
          <a:picLocks noChangeAspect="1"/>
        </xdr:cNvPicPr>
      </xdr:nvPicPr>
      <xdr:blipFill>
        <a:blip r:embed="rId1"/>
        <a:stretch>
          <a:fillRect/>
        </a:stretch>
      </xdr:blipFill>
      <xdr:spPr>
        <a:xfrm>
          <a:off x="3876675" y="5876925"/>
          <a:ext cx="238125" cy="0"/>
        </a:xfrm>
        <a:prstGeom prst="rect">
          <a:avLst/>
        </a:prstGeom>
        <a:noFill/>
        <a:ln w="9525" cmpd="sng">
          <a:noFill/>
        </a:ln>
      </xdr:spPr>
    </xdr:pic>
    <xdr:clientData/>
  </xdr:twoCellAnchor>
  <xdr:twoCellAnchor>
    <xdr:from>
      <xdr:col>4</xdr:col>
      <xdr:colOff>219075</xdr:colOff>
      <xdr:row>59</xdr:row>
      <xdr:rowOff>0</xdr:rowOff>
    </xdr:from>
    <xdr:to>
      <xdr:col>5</xdr:col>
      <xdr:colOff>0</xdr:colOff>
      <xdr:row>59</xdr:row>
      <xdr:rowOff>0</xdr:rowOff>
    </xdr:to>
    <xdr:pic>
      <xdr:nvPicPr>
        <xdr:cNvPr id="10" name="Picture 10" descr="LOGO"/>
        <xdr:cNvPicPr preferRelativeResize="1">
          <a:picLocks noChangeAspect="1"/>
        </xdr:cNvPicPr>
      </xdr:nvPicPr>
      <xdr:blipFill>
        <a:blip r:embed="rId1"/>
        <a:stretch>
          <a:fillRect/>
        </a:stretch>
      </xdr:blipFill>
      <xdr:spPr>
        <a:xfrm>
          <a:off x="3838575" y="5876925"/>
          <a:ext cx="276225" cy="0"/>
        </a:xfrm>
        <a:prstGeom prst="rect">
          <a:avLst/>
        </a:prstGeom>
        <a:noFill/>
        <a:ln w="9525" cmpd="sng">
          <a:noFill/>
        </a:ln>
      </xdr:spPr>
    </xdr:pic>
    <xdr:clientData/>
  </xdr:twoCellAnchor>
  <xdr:twoCellAnchor>
    <xdr:from>
      <xdr:col>4</xdr:col>
      <xdr:colOff>190500</xdr:colOff>
      <xdr:row>59</xdr:row>
      <xdr:rowOff>0</xdr:rowOff>
    </xdr:from>
    <xdr:to>
      <xdr:col>5</xdr:col>
      <xdr:colOff>0</xdr:colOff>
      <xdr:row>59</xdr:row>
      <xdr:rowOff>0</xdr:rowOff>
    </xdr:to>
    <xdr:pic>
      <xdr:nvPicPr>
        <xdr:cNvPr id="11" name="Picture 11" descr="LOGO"/>
        <xdr:cNvPicPr preferRelativeResize="1">
          <a:picLocks noChangeAspect="1"/>
        </xdr:cNvPicPr>
      </xdr:nvPicPr>
      <xdr:blipFill>
        <a:blip r:embed="rId1"/>
        <a:stretch>
          <a:fillRect/>
        </a:stretch>
      </xdr:blipFill>
      <xdr:spPr>
        <a:xfrm>
          <a:off x="3810000" y="5876925"/>
          <a:ext cx="304800" cy="0"/>
        </a:xfrm>
        <a:prstGeom prst="rect">
          <a:avLst/>
        </a:prstGeom>
        <a:noFill/>
        <a:ln w="9525" cmpd="sng">
          <a:noFill/>
        </a:ln>
      </xdr:spPr>
    </xdr:pic>
    <xdr:clientData/>
  </xdr:twoCellAnchor>
  <xdr:twoCellAnchor>
    <xdr:from>
      <xdr:col>4</xdr:col>
      <xdr:colOff>257175</xdr:colOff>
      <xdr:row>59</xdr:row>
      <xdr:rowOff>0</xdr:rowOff>
    </xdr:from>
    <xdr:to>
      <xdr:col>5</xdr:col>
      <xdr:colOff>0</xdr:colOff>
      <xdr:row>59</xdr:row>
      <xdr:rowOff>0</xdr:rowOff>
    </xdr:to>
    <xdr:pic>
      <xdr:nvPicPr>
        <xdr:cNvPr id="12" name="Picture 12" descr="LOGO"/>
        <xdr:cNvPicPr preferRelativeResize="1">
          <a:picLocks noChangeAspect="1"/>
        </xdr:cNvPicPr>
      </xdr:nvPicPr>
      <xdr:blipFill>
        <a:blip r:embed="rId1"/>
        <a:stretch>
          <a:fillRect/>
        </a:stretch>
      </xdr:blipFill>
      <xdr:spPr>
        <a:xfrm>
          <a:off x="3876675" y="5876925"/>
          <a:ext cx="238125" cy="0"/>
        </a:xfrm>
        <a:prstGeom prst="rect">
          <a:avLst/>
        </a:prstGeom>
        <a:noFill/>
        <a:ln w="9525" cmpd="sng">
          <a:noFill/>
        </a:ln>
      </xdr:spPr>
    </xdr:pic>
    <xdr:clientData/>
  </xdr:twoCellAnchor>
  <xdr:twoCellAnchor>
    <xdr:from>
      <xdr:col>4</xdr:col>
      <xdr:colOff>219075</xdr:colOff>
      <xdr:row>59</xdr:row>
      <xdr:rowOff>0</xdr:rowOff>
    </xdr:from>
    <xdr:to>
      <xdr:col>5</xdr:col>
      <xdr:colOff>0</xdr:colOff>
      <xdr:row>59</xdr:row>
      <xdr:rowOff>0</xdr:rowOff>
    </xdr:to>
    <xdr:pic>
      <xdr:nvPicPr>
        <xdr:cNvPr id="13" name="Picture 13" descr="LOGO"/>
        <xdr:cNvPicPr preferRelativeResize="1">
          <a:picLocks noChangeAspect="1"/>
        </xdr:cNvPicPr>
      </xdr:nvPicPr>
      <xdr:blipFill>
        <a:blip r:embed="rId1"/>
        <a:stretch>
          <a:fillRect/>
        </a:stretch>
      </xdr:blipFill>
      <xdr:spPr>
        <a:xfrm>
          <a:off x="3838575" y="5876925"/>
          <a:ext cx="276225" cy="0"/>
        </a:xfrm>
        <a:prstGeom prst="rect">
          <a:avLst/>
        </a:prstGeom>
        <a:noFill/>
        <a:ln w="9525" cmpd="sng">
          <a:noFill/>
        </a:ln>
      </xdr:spPr>
    </xdr:pic>
    <xdr:clientData/>
  </xdr:twoCellAnchor>
  <xdr:twoCellAnchor>
    <xdr:from>
      <xdr:col>4</xdr:col>
      <xdr:colOff>190500</xdr:colOff>
      <xdr:row>59</xdr:row>
      <xdr:rowOff>0</xdr:rowOff>
    </xdr:from>
    <xdr:to>
      <xdr:col>5</xdr:col>
      <xdr:colOff>0</xdr:colOff>
      <xdr:row>59</xdr:row>
      <xdr:rowOff>0</xdr:rowOff>
    </xdr:to>
    <xdr:pic>
      <xdr:nvPicPr>
        <xdr:cNvPr id="14" name="Picture 14" descr="LOGO"/>
        <xdr:cNvPicPr preferRelativeResize="1">
          <a:picLocks noChangeAspect="1"/>
        </xdr:cNvPicPr>
      </xdr:nvPicPr>
      <xdr:blipFill>
        <a:blip r:embed="rId1"/>
        <a:stretch>
          <a:fillRect/>
        </a:stretch>
      </xdr:blipFill>
      <xdr:spPr>
        <a:xfrm>
          <a:off x="3810000" y="5876925"/>
          <a:ext cx="304800" cy="0"/>
        </a:xfrm>
        <a:prstGeom prst="rect">
          <a:avLst/>
        </a:prstGeom>
        <a:noFill/>
        <a:ln w="9525" cmpd="sng">
          <a:noFill/>
        </a:ln>
      </xdr:spPr>
    </xdr:pic>
    <xdr:clientData/>
  </xdr:twoCellAnchor>
  <xdr:twoCellAnchor>
    <xdr:from>
      <xdr:col>4</xdr:col>
      <xdr:colOff>257175</xdr:colOff>
      <xdr:row>59</xdr:row>
      <xdr:rowOff>0</xdr:rowOff>
    </xdr:from>
    <xdr:to>
      <xdr:col>5</xdr:col>
      <xdr:colOff>0</xdr:colOff>
      <xdr:row>59</xdr:row>
      <xdr:rowOff>0</xdr:rowOff>
    </xdr:to>
    <xdr:pic>
      <xdr:nvPicPr>
        <xdr:cNvPr id="15" name="Picture 15" descr="LOGO"/>
        <xdr:cNvPicPr preferRelativeResize="1">
          <a:picLocks noChangeAspect="1"/>
        </xdr:cNvPicPr>
      </xdr:nvPicPr>
      <xdr:blipFill>
        <a:blip r:embed="rId1"/>
        <a:stretch>
          <a:fillRect/>
        </a:stretch>
      </xdr:blipFill>
      <xdr:spPr>
        <a:xfrm>
          <a:off x="3876675" y="5876925"/>
          <a:ext cx="238125" cy="0"/>
        </a:xfrm>
        <a:prstGeom prst="rect">
          <a:avLst/>
        </a:prstGeom>
        <a:noFill/>
        <a:ln w="9525" cmpd="sng">
          <a:noFill/>
        </a:ln>
      </xdr:spPr>
    </xdr:pic>
    <xdr:clientData/>
  </xdr:twoCellAnchor>
  <xdr:twoCellAnchor>
    <xdr:from>
      <xdr:col>4</xdr:col>
      <xdr:colOff>219075</xdr:colOff>
      <xdr:row>59</xdr:row>
      <xdr:rowOff>0</xdr:rowOff>
    </xdr:from>
    <xdr:to>
      <xdr:col>5</xdr:col>
      <xdr:colOff>0</xdr:colOff>
      <xdr:row>59</xdr:row>
      <xdr:rowOff>0</xdr:rowOff>
    </xdr:to>
    <xdr:pic>
      <xdr:nvPicPr>
        <xdr:cNvPr id="16" name="Picture 16" descr="LOGO"/>
        <xdr:cNvPicPr preferRelativeResize="1">
          <a:picLocks noChangeAspect="1"/>
        </xdr:cNvPicPr>
      </xdr:nvPicPr>
      <xdr:blipFill>
        <a:blip r:embed="rId1"/>
        <a:stretch>
          <a:fillRect/>
        </a:stretch>
      </xdr:blipFill>
      <xdr:spPr>
        <a:xfrm>
          <a:off x="3838575" y="5876925"/>
          <a:ext cx="276225" cy="0"/>
        </a:xfrm>
        <a:prstGeom prst="rect">
          <a:avLst/>
        </a:prstGeom>
        <a:noFill/>
        <a:ln w="9525" cmpd="sng">
          <a:noFill/>
        </a:ln>
      </xdr:spPr>
    </xdr:pic>
    <xdr:clientData/>
  </xdr:twoCellAnchor>
  <xdr:twoCellAnchor>
    <xdr:from>
      <xdr:col>4</xdr:col>
      <xdr:colOff>190500</xdr:colOff>
      <xdr:row>59</xdr:row>
      <xdr:rowOff>0</xdr:rowOff>
    </xdr:from>
    <xdr:to>
      <xdr:col>5</xdr:col>
      <xdr:colOff>0</xdr:colOff>
      <xdr:row>59</xdr:row>
      <xdr:rowOff>0</xdr:rowOff>
    </xdr:to>
    <xdr:pic>
      <xdr:nvPicPr>
        <xdr:cNvPr id="17" name="Picture 17" descr="LOGO"/>
        <xdr:cNvPicPr preferRelativeResize="1">
          <a:picLocks noChangeAspect="1"/>
        </xdr:cNvPicPr>
      </xdr:nvPicPr>
      <xdr:blipFill>
        <a:blip r:embed="rId1"/>
        <a:stretch>
          <a:fillRect/>
        </a:stretch>
      </xdr:blipFill>
      <xdr:spPr>
        <a:xfrm>
          <a:off x="3810000" y="5876925"/>
          <a:ext cx="304800" cy="0"/>
        </a:xfrm>
        <a:prstGeom prst="rect">
          <a:avLst/>
        </a:prstGeom>
        <a:noFill/>
        <a:ln w="9525" cmpd="sng">
          <a:noFill/>
        </a:ln>
      </xdr:spPr>
    </xdr:pic>
    <xdr:clientData/>
  </xdr:twoCellAnchor>
  <xdr:twoCellAnchor>
    <xdr:from>
      <xdr:col>4</xdr:col>
      <xdr:colOff>257175</xdr:colOff>
      <xdr:row>59</xdr:row>
      <xdr:rowOff>0</xdr:rowOff>
    </xdr:from>
    <xdr:to>
      <xdr:col>5</xdr:col>
      <xdr:colOff>0</xdr:colOff>
      <xdr:row>59</xdr:row>
      <xdr:rowOff>0</xdr:rowOff>
    </xdr:to>
    <xdr:pic>
      <xdr:nvPicPr>
        <xdr:cNvPr id="18" name="Picture 18" descr="LOGO"/>
        <xdr:cNvPicPr preferRelativeResize="1">
          <a:picLocks noChangeAspect="1"/>
        </xdr:cNvPicPr>
      </xdr:nvPicPr>
      <xdr:blipFill>
        <a:blip r:embed="rId1"/>
        <a:stretch>
          <a:fillRect/>
        </a:stretch>
      </xdr:blipFill>
      <xdr:spPr>
        <a:xfrm>
          <a:off x="3876675" y="5876925"/>
          <a:ext cx="238125" cy="0"/>
        </a:xfrm>
        <a:prstGeom prst="rect">
          <a:avLst/>
        </a:prstGeom>
        <a:noFill/>
        <a:ln w="9525" cmpd="sng">
          <a:noFill/>
        </a:ln>
      </xdr:spPr>
    </xdr:pic>
    <xdr:clientData/>
  </xdr:twoCellAnchor>
  <xdr:twoCellAnchor>
    <xdr:from>
      <xdr:col>4</xdr:col>
      <xdr:colOff>219075</xdr:colOff>
      <xdr:row>59</xdr:row>
      <xdr:rowOff>0</xdr:rowOff>
    </xdr:from>
    <xdr:to>
      <xdr:col>5</xdr:col>
      <xdr:colOff>0</xdr:colOff>
      <xdr:row>59</xdr:row>
      <xdr:rowOff>0</xdr:rowOff>
    </xdr:to>
    <xdr:pic>
      <xdr:nvPicPr>
        <xdr:cNvPr id="19" name="Picture 19" descr="LOGO"/>
        <xdr:cNvPicPr preferRelativeResize="1">
          <a:picLocks noChangeAspect="1"/>
        </xdr:cNvPicPr>
      </xdr:nvPicPr>
      <xdr:blipFill>
        <a:blip r:embed="rId1"/>
        <a:stretch>
          <a:fillRect/>
        </a:stretch>
      </xdr:blipFill>
      <xdr:spPr>
        <a:xfrm>
          <a:off x="3838575" y="5876925"/>
          <a:ext cx="276225" cy="0"/>
        </a:xfrm>
        <a:prstGeom prst="rect">
          <a:avLst/>
        </a:prstGeom>
        <a:noFill/>
        <a:ln w="9525" cmpd="sng">
          <a:noFill/>
        </a:ln>
      </xdr:spPr>
    </xdr:pic>
    <xdr:clientData/>
  </xdr:twoCellAnchor>
  <xdr:twoCellAnchor>
    <xdr:from>
      <xdr:col>4</xdr:col>
      <xdr:colOff>190500</xdr:colOff>
      <xdr:row>59</xdr:row>
      <xdr:rowOff>0</xdr:rowOff>
    </xdr:from>
    <xdr:to>
      <xdr:col>5</xdr:col>
      <xdr:colOff>0</xdr:colOff>
      <xdr:row>59</xdr:row>
      <xdr:rowOff>0</xdr:rowOff>
    </xdr:to>
    <xdr:pic>
      <xdr:nvPicPr>
        <xdr:cNvPr id="20" name="Picture 20" descr="LOGO"/>
        <xdr:cNvPicPr preferRelativeResize="1">
          <a:picLocks noChangeAspect="1"/>
        </xdr:cNvPicPr>
      </xdr:nvPicPr>
      <xdr:blipFill>
        <a:blip r:embed="rId1"/>
        <a:stretch>
          <a:fillRect/>
        </a:stretch>
      </xdr:blipFill>
      <xdr:spPr>
        <a:xfrm>
          <a:off x="3810000" y="5876925"/>
          <a:ext cx="304800" cy="0"/>
        </a:xfrm>
        <a:prstGeom prst="rect">
          <a:avLst/>
        </a:prstGeom>
        <a:noFill/>
        <a:ln w="9525" cmpd="sng">
          <a:noFill/>
        </a:ln>
      </xdr:spPr>
    </xdr:pic>
    <xdr:clientData/>
  </xdr:twoCellAnchor>
  <xdr:twoCellAnchor>
    <xdr:from>
      <xdr:col>4</xdr:col>
      <xdr:colOff>257175</xdr:colOff>
      <xdr:row>59</xdr:row>
      <xdr:rowOff>0</xdr:rowOff>
    </xdr:from>
    <xdr:to>
      <xdr:col>5</xdr:col>
      <xdr:colOff>0</xdr:colOff>
      <xdr:row>59</xdr:row>
      <xdr:rowOff>0</xdr:rowOff>
    </xdr:to>
    <xdr:pic>
      <xdr:nvPicPr>
        <xdr:cNvPr id="21" name="Picture 21" descr="LOGO"/>
        <xdr:cNvPicPr preferRelativeResize="1">
          <a:picLocks noChangeAspect="1"/>
        </xdr:cNvPicPr>
      </xdr:nvPicPr>
      <xdr:blipFill>
        <a:blip r:embed="rId1"/>
        <a:stretch>
          <a:fillRect/>
        </a:stretch>
      </xdr:blipFill>
      <xdr:spPr>
        <a:xfrm>
          <a:off x="3876675" y="5876925"/>
          <a:ext cx="238125" cy="0"/>
        </a:xfrm>
        <a:prstGeom prst="rect">
          <a:avLst/>
        </a:prstGeom>
        <a:noFill/>
        <a:ln w="9525" cmpd="sng">
          <a:noFill/>
        </a:ln>
      </xdr:spPr>
    </xdr:pic>
    <xdr:clientData/>
  </xdr:twoCellAnchor>
  <xdr:twoCellAnchor>
    <xdr:from>
      <xdr:col>4</xdr:col>
      <xdr:colOff>219075</xdr:colOff>
      <xdr:row>59</xdr:row>
      <xdr:rowOff>0</xdr:rowOff>
    </xdr:from>
    <xdr:to>
      <xdr:col>5</xdr:col>
      <xdr:colOff>0</xdr:colOff>
      <xdr:row>59</xdr:row>
      <xdr:rowOff>0</xdr:rowOff>
    </xdr:to>
    <xdr:pic>
      <xdr:nvPicPr>
        <xdr:cNvPr id="22" name="Picture 22" descr="LOGO"/>
        <xdr:cNvPicPr preferRelativeResize="1">
          <a:picLocks noChangeAspect="1"/>
        </xdr:cNvPicPr>
      </xdr:nvPicPr>
      <xdr:blipFill>
        <a:blip r:embed="rId1"/>
        <a:stretch>
          <a:fillRect/>
        </a:stretch>
      </xdr:blipFill>
      <xdr:spPr>
        <a:xfrm>
          <a:off x="3838575" y="5876925"/>
          <a:ext cx="276225" cy="0"/>
        </a:xfrm>
        <a:prstGeom prst="rect">
          <a:avLst/>
        </a:prstGeom>
        <a:noFill/>
        <a:ln w="9525" cmpd="sng">
          <a:noFill/>
        </a:ln>
      </xdr:spPr>
    </xdr:pic>
    <xdr:clientData/>
  </xdr:twoCellAnchor>
  <xdr:twoCellAnchor>
    <xdr:from>
      <xdr:col>4</xdr:col>
      <xdr:colOff>190500</xdr:colOff>
      <xdr:row>59</xdr:row>
      <xdr:rowOff>0</xdr:rowOff>
    </xdr:from>
    <xdr:to>
      <xdr:col>5</xdr:col>
      <xdr:colOff>0</xdr:colOff>
      <xdr:row>59</xdr:row>
      <xdr:rowOff>0</xdr:rowOff>
    </xdr:to>
    <xdr:pic>
      <xdr:nvPicPr>
        <xdr:cNvPr id="23" name="Picture 23" descr="LOGO"/>
        <xdr:cNvPicPr preferRelativeResize="1">
          <a:picLocks noChangeAspect="1"/>
        </xdr:cNvPicPr>
      </xdr:nvPicPr>
      <xdr:blipFill>
        <a:blip r:embed="rId1"/>
        <a:stretch>
          <a:fillRect/>
        </a:stretch>
      </xdr:blipFill>
      <xdr:spPr>
        <a:xfrm>
          <a:off x="3810000" y="5876925"/>
          <a:ext cx="30480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59</xdr:row>
      <xdr:rowOff>0</xdr:rowOff>
    </xdr:from>
    <xdr:to>
      <xdr:col>5</xdr:col>
      <xdr:colOff>285750</xdr:colOff>
      <xdr:row>59</xdr:row>
      <xdr:rowOff>0</xdr:rowOff>
    </xdr:to>
    <xdr:pic>
      <xdr:nvPicPr>
        <xdr:cNvPr id="1" name="Picture 1" descr="LOGO"/>
        <xdr:cNvPicPr preferRelativeResize="1">
          <a:picLocks noChangeAspect="1"/>
        </xdr:cNvPicPr>
      </xdr:nvPicPr>
      <xdr:blipFill>
        <a:blip r:embed="rId1"/>
        <a:stretch>
          <a:fillRect/>
        </a:stretch>
      </xdr:blipFill>
      <xdr:spPr>
        <a:xfrm>
          <a:off x="2924175" y="8058150"/>
          <a:ext cx="0" cy="0"/>
        </a:xfrm>
        <a:prstGeom prst="rect">
          <a:avLst/>
        </a:prstGeom>
        <a:noFill/>
        <a:ln w="9525" cmpd="sng">
          <a:noFill/>
        </a:ln>
      </xdr:spPr>
    </xdr:pic>
    <xdr:clientData/>
  </xdr:twoCellAnchor>
  <xdr:twoCellAnchor>
    <xdr:from>
      <xdr:col>4</xdr:col>
      <xdr:colOff>219075</xdr:colOff>
      <xdr:row>59</xdr:row>
      <xdr:rowOff>0</xdr:rowOff>
    </xdr:from>
    <xdr:to>
      <xdr:col>5</xdr:col>
      <xdr:colOff>247650</xdr:colOff>
      <xdr:row>59</xdr:row>
      <xdr:rowOff>0</xdr:rowOff>
    </xdr:to>
    <xdr:pic>
      <xdr:nvPicPr>
        <xdr:cNvPr id="2" name="Picture 2" descr="LOGO"/>
        <xdr:cNvPicPr preferRelativeResize="1">
          <a:picLocks noChangeAspect="1"/>
        </xdr:cNvPicPr>
      </xdr:nvPicPr>
      <xdr:blipFill>
        <a:blip r:embed="rId1"/>
        <a:stretch>
          <a:fillRect/>
        </a:stretch>
      </xdr:blipFill>
      <xdr:spPr>
        <a:xfrm>
          <a:off x="2924175" y="8058150"/>
          <a:ext cx="0" cy="0"/>
        </a:xfrm>
        <a:prstGeom prst="rect">
          <a:avLst/>
        </a:prstGeom>
        <a:noFill/>
        <a:ln w="9525" cmpd="sng">
          <a:noFill/>
        </a:ln>
      </xdr:spPr>
    </xdr:pic>
    <xdr:clientData/>
  </xdr:twoCellAnchor>
  <xdr:twoCellAnchor>
    <xdr:from>
      <xdr:col>4</xdr:col>
      <xdr:colOff>190500</xdr:colOff>
      <xdr:row>59</xdr:row>
      <xdr:rowOff>0</xdr:rowOff>
    </xdr:from>
    <xdr:to>
      <xdr:col>5</xdr:col>
      <xdr:colOff>219075</xdr:colOff>
      <xdr:row>59</xdr:row>
      <xdr:rowOff>0</xdr:rowOff>
    </xdr:to>
    <xdr:pic>
      <xdr:nvPicPr>
        <xdr:cNvPr id="3" name="Picture 3" descr="LOGO"/>
        <xdr:cNvPicPr preferRelativeResize="1">
          <a:picLocks noChangeAspect="1"/>
        </xdr:cNvPicPr>
      </xdr:nvPicPr>
      <xdr:blipFill>
        <a:blip r:embed="rId1"/>
        <a:stretch>
          <a:fillRect/>
        </a:stretch>
      </xdr:blipFill>
      <xdr:spPr>
        <a:xfrm>
          <a:off x="2924175" y="805815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200025</xdr:rowOff>
    </xdr:to>
    <xdr:pic>
      <xdr:nvPicPr>
        <xdr:cNvPr id="1" name="Picture 1" descr="LOGO"/>
        <xdr:cNvPicPr preferRelativeResize="1">
          <a:picLocks noChangeAspect="1"/>
        </xdr:cNvPicPr>
      </xdr:nvPicPr>
      <xdr:blipFill>
        <a:blip r:embed="rId1"/>
        <a:stretch>
          <a:fillRect/>
        </a:stretch>
      </xdr:blipFill>
      <xdr:spPr>
        <a:xfrm>
          <a:off x="9048750" y="0"/>
          <a:ext cx="0" cy="0"/>
        </a:xfrm>
        <a:prstGeom prst="rect">
          <a:avLst/>
        </a:prstGeom>
        <a:noFill/>
        <a:ln w="9525" cmpd="sng">
          <a:noFill/>
        </a:ln>
      </xdr:spPr>
    </xdr:pic>
    <xdr:clientData/>
  </xdr:twoCellAnchor>
  <xdr:oneCellAnchor>
    <xdr:from>
      <xdr:col>2</xdr:col>
      <xdr:colOff>571500</xdr:colOff>
      <xdr:row>22</xdr:row>
      <xdr:rowOff>0</xdr:rowOff>
    </xdr:from>
    <xdr:ext cx="76200" cy="200025"/>
    <xdr:sp fLocksText="0">
      <xdr:nvSpPr>
        <xdr:cNvPr id="2" name="Text Box 2"/>
        <xdr:cNvSpPr txBox="1">
          <a:spLocks noChangeArrowheads="1"/>
        </xdr:cNvSpPr>
      </xdr:nvSpPr>
      <xdr:spPr>
        <a:xfrm>
          <a:off x="3876675" y="5029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Bartaman%20Arthik%20Stithi\Bartaman%202064-65\02%20months\02%20month%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MS"/>
      <sheetName val="M AC"/>
      <sheetName val="A&amp;L of Com"/>
      <sheetName val="Stock mkt indicators"/>
      <sheetName val="Listed co"/>
      <sheetName val="SHARE MKT ACTIVITIES"/>
      <sheetName val="CPI"/>
      <sheetName val="Core CPI"/>
      <sheetName val="CPI YOY"/>
      <sheetName val="WPI"/>
      <sheetName val="WPI YoY"/>
      <sheetName val="NSWI"/>
      <sheetName val="GBO"/>
      <sheetName val="ODD"/>
      <sheetName val="Direction"/>
      <sheetName val="X-IND"/>
      <sheetName val="X-Others"/>
      <sheetName val="M-IND"/>
      <sheetName val="M-Others"/>
      <sheetName val="BOP"/>
      <sheetName val="Reserve"/>
      <sheetName val="Reserve$"/>
      <sheetName val="Ex Rate"/>
    </sheetNames>
    <sheetDataSet>
      <sheetData sheetId="15">
        <row r="5">
          <cell r="B5" t="str">
            <v>2005/06</v>
          </cell>
          <cell r="D5" t="str">
            <v>2007/08P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92"/>
  <sheetViews>
    <sheetView tabSelected="1" zoomScalePageLayoutView="0" workbookViewId="0" topLeftCell="A1">
      <selection activeCell="F12" sqref="F12"/>
    </sheetView>
  </sheetViews>
  <sheetFormatPr defaultColWidth="9.140625" defaultRowHeight="12.75"/>
  <cols>
    <col min="1" max="1" width="10.421875" style="344" bestFit="1" customWidth="1"/>
    <col min="2" max="16384" width="9.140625" style="344" customWidth="1"/>
  </cols>
  <sheetData>
    <row r="1" spans="1:9" ht="20.25">
      <c r="A1" s="1954" t="s">
        <v>1195</v>
      </c>
      <c r="B1" s="1955"/>
      <c r="C1" s="1956"/>
      <c r="D1" s="1955"/>
      <c r="E1" s="1955"/>
      <c r="F1" s="1955"/>
      <c r="G1" s="1955"/>
      <c r="H1" s="1955"/>
      <c r="I1" s="1955"/>
    </row>
    <row r="2" spans="1:9" s="1321" customFormat="1" ht="15.75">
      <c r="A2" s="1957" t="s">
        <v>335</v>
      </c>
      <c r="B2" s="1958"/>
      <c r="C2" s="1959"/>
      <c r="D2" s="1958"/>
      <c r="E2" s="1958"/>
      <c r="F2" s="1958"/>
      <c r="G2" s="1958"/>
      <c r="H2" s="1958"/>
      <c r="I2" s="1958"/>
    </row>
    <row r="3" spans="3:4" ht="15.75">
      <c r="C3" s="346"/>
      <c r="D3" s="600"/>
    </row>
    <row r="4" spans="1:10" ht="15.75">
      <c r="A4" s="377" t="s">
        <v>851</v>
      </c>
      <c r="C4" s="339"/>
      <c r="D4" s="339"/>
      <c r="E4" s="339"/>
      <c r="J4" s="1133"/>
    </row>
    <row r="5" spans="2:10" ht="15.75">
      <c r="B5" s="377" t="s">
        <v>757</v>
      </c>
      <c r="C5" s="346"/>
      <c r="D5" s="346"/>
      <c r="E5" s="346"/>
      <c r="J5" s="346"/>
    </row>
    <row r="6" spans="1:10" ht="15.75">
      <c r="A6" s="600">
        <v>1</v>
      </c>
      <c r="B6" s="344" t="s">
        <v>760</v>
      </c>
      <c r="C6" s="346"/>
      <c r="D6" s="346"/>
      <c r="E6" s="346"/>
      <c r="J6" s="346"/>
    </row>
    <row r="7" spans="1:5" ht="15.75">
      <c r="A7" s="600">
        <v>2</v>
      </c>
      <c r="B7" s="344" t="s">
        <v>119</v>
      </c>
      <c r="C7" s="346"/>
      <c r="D7" s="346"/>
      <c r="E7" s="346"/>
    </row>
    <row r="8" spans="1:5" ht="15.75">
      <c r="A8" s="600">
        <v>3</v>
      </c>
      <c r="B8" s="344" t="s">
        <v>1091</v>
      </c>
      <c r="C8" s="346"/>
      <c r="D8" s="346"/>
      <c r="E8" s="346"/>
    </row>
    <row r="9" spans="2:5" ht="15.75">
      <c r="B9" s="377" t="s">
        <v>1825</v>
      </c>
      <c r="C9" s="346"/>
      <c r="D9" s="346"/>
      <c r="E9" s="346"/>
    </row>
    <row r="10" spans="1:5" ht="15.75">
      <c r="A10" s="600">
        <v>4</v>
      </c>
      <c r="B10" s="344" t="s">
        <v>1385</v>
      </c>
      <c r="C10" s="346"/>
      <c r="D10" s="346"/>
      <c r="E10" s="346"/>
    </row>
    <row r="11" spans="1:5" ht="15.75">
      <c r="A11" s="600">
        <v>5</v>
      </c>
      <c r="B11" s="344" t="s">
        <v>1081</v>
      </c>
      <c r="C11" s="346"/>
      <c r="D11" s="346"/>
      <c r="E11" s="346"/>
    </row>
    <row r="12" spans="1:5" ht="15.75">
      <c r="A12" s="600">
        <v>6</v>
      </c>
      <c r="B12" s="344" t="s">
        <v>272</v>
      </c>
      <c r="C12" s="346"/>
      <c r="D12" s="346"/>
      <c r="E12" s="346"/>
    </row>
    <row r="13" spans="1:10" ht="15.75">
      <c r="A13" s="600">
        <v>7</v>
      </c>
      <c r="B13" s="344" t="s">
        <v>1082</v>
      </c>
      <c r="C13" s="346"/>
      <c r="D13" s="346"/>
      <c r="E13" s="346"/>
      <c r="J13" s="377"/>
    </row>
    <row r="14" spans="1:5" ht="15.75">
      <c r="A14" s="600">
        <v>8</v>
      </c>
      <c r="B14" s="344" t="s">
        <v>1386</v>
      </c>
      <c r="C14" s="346"/>
      <c r="D14" s="346"/>
      <c r="E14" s="346"/>
    </row>
    <row r="15" spans="1:5" ht="15.75">
      <c r="A15" s="600">
        <v>9</v>
      </c>
      <c r="B15" s="346" t="s">
        <v>1389</v>
      </c>
      <c r="C15" s="346"/>
      <c r="D15" s="346"/>
      <c r="E15" s="346"/>
    </row>
    <row r="16" spans="1:5" ht="15.75">
      <c r="A16" s="600">
        <v>10</v>
      </c>
      <c r="B16" s="346" t="s">
        <v>1083</v>
      </c>
      <c r="C16" s="346"/>
      <c r="D16" s="346"/>
      <c r="E16" s="346"/>
    </row>
    <row r="17" spans="1:5" ht="15.75">
      <c r="A17" s="600">
        <v>11</v>
      </c>
      <c r="B17" s="346" t="s">
        <v>1382</v>
      </c>
      <c r="C17" s="346"/>
      <c r="D17" s="346"/>
      <c r="E17" s="346"/>
    </row>
    <row r="18" spans="1:5" ht="15.75">
      <c r="A18" s="600">
        <v>12</v>
      </c>
      <c r="B18" s="346" t="s">
        <v>1084</v>
      </c>
      <c r="C18" s="346"/>
      <c r="D18" s="346"/>
      <c r="E18" s="346"/>
    </row>
    <row r="19" spans="1:5" ht="15.75">
      <c r="A19" s="600">
        <v>13</v>
      </c>
      <c r="B19" s="346" t="s">
        <v>1387</v>
      </c>
      <c r="C19" s="346"/>
      <c r="D19" s="346"/>
      <c r="E19" s="346"/>
    </row>
    <row r="20" spans="1:10" s="377" customFormat="1" ht="15.75">
      <c r="A20" s="344"/>
      <c r="B20" s="377" t="s">
        <v>1827</v>
      </c>
      <c r="C20" s="345"/>
      <c r="D20" s="345"/>
      <c r="E20" s="345"/>
      <c r="J20" s="344"/>
    </row>
    <row r="21" spans="1:5" ht="15.75">
      <c r="A21" s="600">
        <v>14</v>
      </c>
      <c r="B21" s="344" t="s">
        <v>1201</v>
      </c>
      <c r="C21" s="346"/>
      <c r="D21" s="346"/>
      <c r="E21" s="346"/>
    </row>
    <row r="22" spans="1:10" ht="15.75">
      <c r="A22" s="600">
        <v>15</v>
      </c>
      <c r="B22" s="346" t="s">
        <v>1708</v>
      </c>
      <c r="C22" s="346"/>
      <c r="D22" s="346"/>
      <c r="E22" s="346"/>
      <c r="J22" s="377"/>
    </row>
    <row r="23" spans="1:5" ht="15.75">
      <c r="A23" s="600">
        <v>16</v>
      </c>
      <c r="B23" s="346" t="s">
        <v>1709</v>
      </c>
      <c r="C23" s="346"/>
      <c r="D23" s="346"/>
      <c r="E23" s="346"/>
    </row>
    <row r="24" spans="1:5" ht="15.75">
      <c r="A24" s="600">
        <v>17</v>
      </c>
      <c r="B24" s="346" t="s">
        <v>1710</v>
      </c>
      <c r="C24" s="346"/>
      <c r="D24" s="346"/>
      <c r="E24" s="346"/>
    </row>
    <row r="25" spans="1:5" ht="15.75">
      <c r="A25" s="600">
        <v>18</v>
      </c>
      <c r="B25" s="346" t="s">
        <v>1711</v>
      </c>
      <c r="C25" s="346"/>
      <c r="D25" s="346"/>
      <c r="E25" s="346"/>
    </row>
    <row r="26" spans="1:5" ht="15.75">
      <c r="A26" s="600">
        <v>19</v>
      </c>
      <c r="B26" s="346" t="s">
        <v>627</v>
      </c>
      <c r="C26" s="346"/>
      <c r="D26" s="346"/>
      <c r="E26" s="346"/>
    </row>
    <row r="27" spans="1:7" ht="15.75">
      <c r="A27" s="600">
        <v>20</v>
      </c>
      <c r="B27" s="346" t="s">
        <v>1707</v>
      </c>
      <c r="C27" s="346"/>
      <c r="D27" s="346"/>
      <c r="E27" s="346"/>
      <c r="G27" s="346"/>
    </row>
    <row r="28" spans="1:10" ht="15.75">
      <c r="A28" s="600">
        <v>21</v>
      </c>
      <c r="B28" s="346" t="s">
        <v>1202</v>
      </c>
      <c r="C28" s="346"/>
      <c r="D28" s="346"/>
      <c r="E28" s="346"/>
      <c r="J28" s="377"/>
    </row>
    <row r="29" spans="1:5" ht="15.75">
      <c r="A29" s="600">
        <v>22</v>
      </c>
      <c r="B29" s="346" t="s">
        <v>5</v>
      </c>
      <c r="C29" s="346"/>
      <c r="D29" s="346"/>
      <c r="E29" s="346"/>
    </row>
    <row r="30" spans="1:5" ht="15.75">
      <c r="A30" s="600">
        <v>23</v>
      </c>
      <c r="B30" s="1141" t="s">
        <v>1245</v>
      </c>
      <c r="C30" s="346"/>
      <c r="D30" s="346"/>
      <c r="E30" s="346"/>
    </row>
    <row r="31" spans="1:5" ht="15.75">
      <c r="A31" s="600">
        <v>24</v>
      </c>
      <c r="B31" s="1141" t="s">
        <v>1239</v>
      </c>
      <c r="C31" s="346"/>
      <c r="D31" s="346"/>
      <c r="E31" s="346"/>
    </row>
    <row r="32" spans="2:10" ht="15.75">
      <c r="B32" s="345" t="s">
        <v>1826</v>
      </c>
      <c r="C32" s="346"/>
      <c r="D32" s="346"/>
      <c r="E32" s="346"/>
      <c r="J32" s="377"/>
    </row>
    <row r="33" spans="1:5" ht="15.75">
      <c r="A33" s="600">
        <v>25</v>
      </c>
      <c r="B33" s="346" t="s">
        <v>1200</v>
      </c>
      <c r="C33" s="346"/>
      <c r="D33" s="346"/>
      <c r="E33" s="346"/>
    </row>
    <row r="34" spans="1:5" ht="15.75">
      <c r="A34" s="600">
        <v>26</v>
      </c>
      <c r="B34" s="346" t="s">
        <v>1085</v>
      </c>
      <c r="C34" s="346"/>
      <c r="D34" s="346"/>
      <c r="E34" s="346"/>
    </row>
    <row r="35" spans="1:5" ht="15.75">
      <c r="A35" s="600">
        <v>27</v>
      </c>
      <c r="B35" s="346" t="s">
        <v>1332</v>
      </c>
      <c r="C35" s="346"/>
      <c r="D35" s="346"/>
      <c r="E35" s="346"/>
    </row>
    <row r="36" spans="1:5" ht="15.75">
      <c r="A36" s="600">
        <v>28</v>
      </c>
      <c r="B36" s="346" t="s">
        <v>1487</v>
      </c>
      <c r="C36" s="346"/>
      <c r="D36" s="346"/>
      <c r="E36" s="346"/>
    </row>
    <row r="37" spans="1:5" ht="15.75">
      <c r="A37" s="600">
        <v>29</v>
      </c>
      <c r="B37" s="344" t="s">
        <v>625</v>
      </c>
      <c r="C37" s="346"/>
      <c r="D37" s="346"/>
      <c r="E37" s="346"/>
    </row>
    <row r="38" spans="2:10" ht="15.75">
      <c r="B38" s="1133" t="s">
        <v>466</v>
      </c>
      <c r="C38" s="346"/>
      <c r="D38" s="346"/>
      <c r="E38" s="346"/>
      <c r="J38" s="346"/>
    </row>
    <row r="39" spans="1:10" ht="15.75">
      <c r="A39" s="600">
        <v>30</v>
      </c>
      <c r="B39" s="346" t="s">
        <v>1196</v>
      </c>
      <c r="J39" s="346"/>
    </row>
    <row r="40" spans="1:10" ht="15.75">
      <c r="A40" s="600">
        <v>31</v>
      </c>
      <c r="B40" s="346" t="s">
        <v>1197</v>
      </c>
      <c r="C40" s="346"/>
      <c r="D40" s="346"/>
      <c r="E40" s="346"/>
      <c r="J40" s="346"/>
    </row>
    <row r="41" spans="1:10" ht="15.75">
      <c r="A41" s="600">
        <v>32</v>
      </c>
      <c r="B41" s="344" t="s">
        <v>1363</v>
      </c>
      <c r="C41" s="346"/>
      <c r="D41" s="346"/>
      <c r="E41" s="346"/>
      <c r="J41" s="345"/>
    </row>
    <row r="42" spans="1:10" ht="15.75">
      <c r="A42" s="600">
        <v>33</v>
      </c>
      <c r="B42" s="344" t="s">
        <v>1198</v>
      </c>
      <c r="C42" s="346"/>
      <c r="D42" s="346"/>
      <c r="E42" s="346"/>
      <c r="J42" s="346"/>
    </row>
    <row r="43" spans="1:10" ht="15.75">
      <c r="A43" s="600">
        <v>34</v>
      </c>
      <c r="B43" s="344" t="s">
        <v>1488</v>
      </c>
      <c r="C43" s="346"/>
      <c r="D43" s="346"/>
      <c r="E43" s="346"/>
      <c r="J43" s="346"/>
    </row>
    <row r="44" spans="1:10" ht="15.75">
      <c r="A44" s="600">
        <v>35</v>
      </c>
      <c r="B44" s="344" t="s">
        <v>467</v>
      </c>
      <c r="C44" s="346"/>
      <c r="D44" s="346"/>
      <c r="E44" s="346"/>
      <c r="F44" s="344" t="s">
        <v>628</v>
      </c>
      <c r="J44" s="346"/>
    </row>
    <row r="45" spans="1:5" ht="15.75">
      <c r="A45" s="600">
        <v>36</v>
      </c>
      <c r="B45" s="344" t="s">
        <v>468</v>
      </c>
      <c r="C45" s="346"/>
      <c r="D45" s="346"/>
      <c r="E45" s="346"/>
    </row>
    <row r="46" spans="1:10" ht="15.75">
      <c r="A46" s="600">
        <v>37</v>
      </c>
      <c r="B46" s="344" t="s">
        <v>759</v>
      </c>
      <c r="C46" s="346"/>
      <c r="D46" s="346"/>
      <c r="E46" s="346"/>
      <c r="J46" s="345"/>
    </row>
    <row r="47" spans="2:10" ht="15.75">
      <c r="B47" s="377" t="s">
        <v>1814</v>
      </c>
      <c r="C47" s="346"/>
      <c r="D47" s="346"/>
      <c r="E47" s="346"/>
      <c r="J47" s="346"/>
    </row>
    <row r="48" spans="1:10" ht="15.75">
      <c r="A48" s="600">
        <v>38</v>
      </c>
      <c r="B48" s="344" t="s">
        <v>1815</v>
      </c>
      <c r="C48" s="346"/>
      <c r="D48" s="346"/>
      <c r="E48" s="346"/>
      <c r="J48" s="346"/>
    </row>
    <row r="49" spans="1:10" ht="15.75">
      <c r="A49" s="600">
        <v>39</v>
      </c>
      <c r="B49" s="344" t="s">
        <v>1816</v>
      </c>
      <c r="C49" s="346"/>
      <c r="D49" s="346"/>
      <c r="E49" s="346"/>
      <c r="J49" s="346"/>
    </row>
    <row r="50" spans="1:10" ht="15.75">
      <c r="A50" s="600">
        <v>40</v>
      </c>
      <c r="B50" s="344" t="s">
        <v>1817</v>
      </c>
      <c r="C50" s="346"/>
      <c r="D50" s="346"/>
      <c r="E50" s="346"/>
      <c r="J50" s="346"/>
    </row>
    <row r="51" spans="1:10" ht="15.75">
      <c r="A51" s="600">
        <v>41</v>
      </c>
      <c r="B51" s="344" t="s">
        <v>1818</v>
      </c>
      <c r="C51" s="346"/>
      <c r="D51" s="346"/>
      <c r="E51" s="346"/>
      <c r="J51" s="346"/>
    </row>
    <row r="52" spans="1:10" ht="15.75">
      <c r="A52" s="600">
        <v>42</v>
      </c>
      <c r="B52" s="344" t="s">
        <v>1819</v>
      </c>
      <c r="C52" s="346"/>
      <c r="D52" s="346"/>
      <c r="E52" s="346"/>
      <c r="J52" s="346"/>
    </row>
    <row r="53" spans="1:10" ht="15.75">
      <c r="A53" s="600">
        <v>43</v>
      </c>
      <c r="B53" s="344" t="s">
        <v>23</v>
      </c>
      <c r="C53" s="346"/>
      <c r="D53" s="346"/>
      <c r="E53" s="346"/>
      <c r="J53" s="346"/>
    </row>
    <row r="54" spans="1:10" ht="15.75">
      <c r="A54" s="600">
        <v>44</v>
      </c>
      <c r="B54" s="344" t="s">
        <v>1820</v>
      </c>
      <c r="C54" s="346"/>
      <c r="D54" s="346"/>
      <c r="E54" s="346"/>
      <c r="J54" s="346"/>
    </row>
    <row r="55" spans="1:10" ht="15.75">
      <c r="A55" s="600">
        <v>45</v>
      </c>
      <c r="B55" s="344" t="s">
        <v>1821</v>
      </c>
      <c r="C55" s="346"/>
      <c r="D55" s="346"/>
      <c r="E55" s="346"/>
      <c r="J55" s="346"/>
    </row>
    <row r="56" spans="2:10" ht="15.75">
      <c r="B56" s="377" t="s">
        <v>1822</v>
      </c>
      <c r="J56" s="1141"/>
    </row>
    <row r="57" spans="1:10" ht="15.75">
      <c r="A57" s="1336">
        <v>46</v>
      </c>
      <c r="B57" s="344" t="s">
        <v>1600</v>
      </c>
      <c r="C57" s="346"/>
      <c r="D57" s="346"/>
      <c r="E57" s="346"/>
      <c r="J57" s="1141"/>
    </row>
    <row r="58" spans="1:2" ht="15.75">
      <c r="A58" s="1336">
        <v>47</v>
      </c>
      <c r="B58" s="344" t="s">
        <v>1603</v>
      </c>
    </row>
    <row r="59" spans="1:2" ht="15.75">
      <c r="A59" s="1336">
        <v>48</v>
      </c>
      <c r="B59" s="344" t="s">
        <v>1756</v>
      </c>
    </row>
    <row r="60" spans="1:2" ht="15.75">
      <c r="A60" s="600">
        <v>49</v>
      </c>
      <c r="B60" s="344" t="s">
        <v>626</v>
      </c>
    </row>
    <row r="61" spans="1:5" ht="15.75">
      <c r="A61" s="600">
        <v>50</v>
      </c>
      <c r="B61" s="344" t="s">
        <v>1823</v>
      </c>
      <c r="C61" s="346"/>
      <c r="D61" s="346"/>
      <c r="E61" s="346"/>
    </row>
    <row r="62" spans="1:5" ht="15.75">
      <c r="A62" s="600"/>
      <c r="B62" s="377" t="s">
        <v>1824</v>
      </c>
      <c r="C62" s="346"/>
      <c r="D62" s="346"/>
      <c r="E62" s="346"/>
    </row>
    <row r="63" spans="1:5" ht="15.75">
      <c r="A63" s="600">
        <v>51</v>
      </c>
      <c r="B63" s="344" t="s">
        <v>1319</v>
      </c>
      <c r="C63" s="346"/>
      <c r="D63" s="346"/>
      <c r="E63" s="346"/>
    </row>
    <row r="64" spans="1:5" ht="15.75">
      <c r="A64" s="600">
        <v>52</v>
      </c>
      <c r="B64" s="344" t="s">
        <v>1320</v>
      </c>
      <c r="C64" s="346"/>
      <c r="D64" s="346"/>
      <c r="E64" s="346"/>
    </row>
    <row r="65" spans="1:5" ht="15.75">
      <c r="A65" s="600">
        <v>53</v>
      </c>
      <c r="B65" s="344" t="s">
        <v>1330</v>
      </c>
      <c r="C65" s="346"/>
      <c r="D65" s="346"/>
      <c r="E65" s="346"/>
    </row>
    <row r="66" spans="1:5" ht="15.75">
      <c r="A66" s="600">
        <v>54</v>
      </c>
      <c r="B66" s="344" t="s">
        <v>1331</v>
      </c>
      <c r="C66" s="346"/>
      <c r="D66" s="346"/>
      <c r="E66" s="346"/>
    </row>
    <row r="67" spans="1:5" ht="15.75">
      <c r="A67" s="346"/>
      <c r="B67" s="346"/>
      <c r="C67" s="346"/>
      <c r="D67" s="346"/>
      <c r="E67" s="346"/>
    </row>
    <row r="68" spans="1:5" ht="15.75">
      <c r="A68" s="346"/>
      <c r="B68" s="346"/>
      <c r="C68" s="346"/>
      <c r="D68" s="346"/>
      <c r="E68" s="346"/>
    </row>
    <row r="69" spans="1:5" ht="15.75">
      <c r="A69" s="346"/>
      <c r="B69" s="346"/>
      <c r="C69" s="346"/>
      <c r="D69" s="346"/>
      <c r="E69" s="346"/>
    </row>
    <row r="70" spans="1:5" ht="15.75">
      <c r="A70" s="346"/>
      <c r="B70" s="346"/>
      <c r="C70" s="346"/>
      <c r="D70" s="346"/>
      <c r="E70" s="346"/>
    </row>
    <row r="71" spans="1:5" ht="15.75">
      <c r="A71" s="346"/>
      <c r="B71" s="346"/>
      <c r="C71" s="346"/>
      <c r="D71" s="346"/>
      <c r="E71" s="346"/>
    </row>
    <row r="72" spans="1:5" ht="15.75">
      <c r="A72" s="346"/>
      <c r="B72" s="346"/>
      <c r="C72" s="346"/>
      <c r="D72" s="346"/>
      <c r="E72" s="346"/>
    </row>
    <row r="73" spans="1:7" ht="15.75">
      <c r="A73" s="346"/>
      <c r="B73" s="346"/>
      <c r="C73" s="346"/>
      <c r="D73" s="346"/>
      <c r="E73" s="346"/>
      <c r="G73" s="344" t="s">
        <v>1150</v>
      </c>
    </row>
    <row r="74" spans="1:5" ht="15.75">
      <c r="A74" s="346"/>
      <c r="B74" s="346"/>
      <c r="C74" s="346"/>
      <c r="D74" s="346"/>
      <c r="E74" s="346"/>
    </row>
    <row r="75" spans="1:5" ht="15.75">
      <c r="A75" s="346"/>
      <c r="B75" s="346"/>
      <c r="C75" s="346"/>
      <c r="D75" s="346"/>
      <c r="E75" s="346"/>
    </row>
    <row r="76" spans="1:5" ht="15.75">
      <c r="A76" s="346"/>
      <c r="B76" s="346"/>
      <c r="C76" s="346"/>
      <c r="D76" s="346"/>
      <c r="E76" s="346"/>
    </row>
    <row r="77" spans="1:5" ht="15.75">
      <c r="A77" s="346"/>
      <c r="B77" s="346"/>
      <c r="C77" s="346"/>
      <c r="D77" s="346"/>
      <c r="E77" s="346"/>
    </row>
    <row r="78" spans="1:5" ht="15.75">
      <c r="A78" s="346"/>
      <c r="B78" s="346"/>
      <c r="C78" s="346"/>
      <c r="D78" s="346"/>
      <c r="E78" s="346"/>
    </row>
    <row r="79" spans="1:5" ht="15.75">
      <c r="A79" s="346"/>
      <c r="B79" s="346"/>
      <c r="C79" s="346"/>
      <c r="D79" s="346"/>
      <c r="E79" s="346"/>
    </row>
    <row r="80" spans="1:5" ht="15.75">
      <c r="A80" s="346"/>
      <c r="B80" s="346"/>
      <c r="C80" s="346"/>
      <c r="D80" s="346"/>
      <c r="E80" s="346"/>
    </row>
    <row r="81" spans="1:5" ht="15.75">
      <c r="A81" s="346"/>
      <c r="B81" s="346"/>
      <c r="C81" s="346"/>
      <c r="D81" s="346"/>
      <c r="E81" s="346"/>
    </row>
    <row r="82" spans="1:5" ht="15.75">
      <c r="A82" s="346"/>
      <c r="B82" s="346"/>
      <c r="C82" s="346"/>
      <c r="D82" s="346"/>
      <c r="E82" s="346"/>
    </row>
    <row r="83" spans="1:5" ht="15.75">
      <c r="A83" s="346"/>
      <c r="B83" s="346"/>
      <c r="C83" s="346"/>
      <c r="D83" s="346"/>
      <c r="E83" s="346"/>
    </row>
    <row r="84" spans="1:5" ht="15.75">
      <c r="A84" s="346"/>
      <c r="B84" s="346"/>
      <c r="C84" s="346"/>
      <c r="D84" s="346"/>
      <c r="E84" s="346"/>
    </row>
    <row r="85" spans="1:5" ht="15.75">
      <c r="A85" s="346"/>
      <c r="B85" s="346"/>
      <c r="C85" s="346"/>
      <c r="D85" s="346"/>
      <c r="E85" s="346"/>
    </row>
    <row r="86" spans="1:5" ht="15.75">
      <c r="A86" s="346"/>
      <c r="B86" s="346"/>
      <c r="C86" s="346"/>
      <c r="D86" s="346"/>
      <c r="E86" s="346"/>
    </row>
    <row r="87" spans="1:5" ht="15.75">
      <c r="A87" s="346"/>
      <c r="B87" s="346"/>
      <c r="C87" s="346"/>
      <c r="D87" s="346"/>
      <c r="E87" s="346"/>
    </row>
    <row r="88" spans="1:5" ht="15.75">
      <c r="A88" s="346"/>
      <c r="B88" s="346"/>
      <c r="C88" s="346"/>
      <c r="D88" s="346"/>
      <c r="E88" s="346"/>
    </row>
    <row r="89" spans="1:5" ht="15.75">
      <c r="A89" s="346"/>
      <c r="B89" s="346"/>
      <c r="C89" s="346"/>
      <c r="D89" s="346"/>
      <c r="E89" s="346"/>
    </row>
    <row r="90" spans="1:5" ht="15.75">
      <c r="A90" s="346"/>
      <c r="B90" s="346"/>
      <c r="C90" s="346"/>
      <c r="D90" s="346"/>
      <c r="E90" s="346"/>
    </row>
    <row r="91" spans="1:5" ht="15.75">
      <c r="A91" s="346"/>
      <c r="B91" s="346"/>
      <c r="C91" s="346"/>
      <c r="D91" s="346"/>
      <c r="E91" s="346"/>
    </row>
    <row r="92" spans="1:5" ht="15.75">
      <c r="A92" s="346"/>
      <c r="B92" s="346"/>
      <c r="C92" s="346"/>
      <c r="D92" s="346"/>
      <c r="E92" s="346"/>
    </row>
    <row r="93" spans="1:5" ht="15.75">
      <c r="A93" s="346"/>
      <c r="B93" s="346"/>
      <c r="C93" s="346"/>
      <c r="D93" s="346"/>
      <c r="E93" s="346"/>
    </row>
    <row r="94" spans="1:5" ht="15.75">
      <c r="A94" s="346"/>
      <c r="B94" s="346"/>
      <c r="C94" s="346"/>
      <c r="D94" s="346"/>
      <c r="E94" s="346"/>
    </row>
    <row r="95" spans="1:5" ht="15.75">
      <c r="A95" s="346"/>
      <c r="B95" s="346"/>
      <c r="C95" s="346"/>
      <c r="D95" s="346"/>
      <c r="E95" s="346"/>
    </row>
    <row r="96" spans="1:5" ht="15.75">
      <c r="A96" s="346"/>
      <c r="B96" s="346"/>
      <c r="C96" s="346"/>
      <c r="D96" s="346"/>
      <c r="E96" s="346"/>
    </row>
    <row r="97" spans="1:5" ht="15.75">
      <c r="A97" s="346"/>
      <c r="B97" s="346"/>
      <c r="C97" s="346"/>
      <c r="D97" s="346"/>
      <c r="E97" s="346"/>
    </row>
    <row r="98" spans="1:5" ht="15.75">
      <c r="A98" s="346"/>
      <c r="B98" s="346"/>
      <c r="C98" s="346"/>
      <c r="D98" s="346"/>
      <c r="E98" s="346"/>
    </row>
    <row r="99" spans="1:5" ht="15.75">
      <c r="A99" s="346"/>
      <c r="B99" s="346"/>
      <c r="C99" s="346"/>
      <c r="D99" s="346"/>
      <c r="E99" s="346"/>
    </row>
    <row r="100" spans="1:5" ht="15.75">
      <c r="A100" s="346"/>
      <c r="B100" s="346"/>
      <c r="C100" s="346"/>
      <c r="D100" s="346"/>
      <c r="E100" s="346"/>
    </row>
    <row r="101" spans="1:5" ht="15.75">
      <c r="A101" s="346"/>
      <c r="B101" s="346"/>
      <c r="C101" s="346"/>
      <c r="D101" s="346"/>
      <c r="E101" s="346"/>
    </row>
    <row r="102" spans="1:5" ht="15.75">
      <c r="A102" s="346"/>
      <c r="B102" s="346"/>
      <c r="C102" s="346"/>
      <c r="D102" s="346"/>
      <c r="E102" s="346"/>
    </row>
    <row r="103" spans="1:5" ht="15.75">
      <c r="A103" s="346"/>
      <c r="B103" s="346"/>
      <c r="C103" s="346"/>
      <c r="D103" s="346"/>
      <c r="E103" s="346"/>
    </row>
    <row r="104" spans="1:5" ht="15.75">
      <c r="A104" s="346"/>
      <c r="B104" s="346"/>
      <c r="C104" s="346"/>
      <c r="D104" s="346"/>
      <c r="E104" s="346"/>
    </row>
    <row r="105" spans="1:5" ht="15.75">
      <c r="A105" s="346"/>
      <c r="B105" s="346"/>
      <c r="C105" s="346"/>
      <c r="D105" s="346"/>
      <c r="E105" s="346"/>
    </row>
    <row r="106" spans="1:5" ht="15.75">
      <c r="A106" s="346"/>
      <c r="B106" s="346"/>
      <c r="C106" s="346"/>
      <c r="D106" s="346"/>
      <c r="E106" s="346"/>
    </row>
    <row r="107" spans="1:5" ht="15.75">
      <c r="A107" s="346"/>
      <c r="B107" s="346"/>
      <c r="C107" s="346"/>
      <c r="D107" s="346"/>
      <c r="E107" s="346"/>
    </row>
    <row r="108" spans="1:5" ht="15.75">
      <c r="A108" s="346"/>
      <c r="B108" s="346"/>
      <c r="C108" s="346"/>
      <c r="D108" s="346"/>
      <c r="E108" s="346"/>
    </row>
    <row r="109" spans="1:5" ht="15.75">
      <c r="A109" s="346"/>
      <c r="B109" s="346"/>
      <c r="C109" s="346"/>
      <c r="D109" s="346"/>
      <c r="E109" s="346"/>
    </row>
    <row r="110" spans="1:5" ht="15.75">
      <c r="A110" s="346"/>
      <c r="B110" s="346"/>
      <c r="C110" s="346"/>
      <c r="D110" s="346"/>
      <c r="E110" s="346"/>
    </row>
    <row r="111" spans="1:5" ht="15.75">
      <c r="A111" s="346"/>
      <c r="B111" s="346"/>
      <c r="C111" s="346"/>
      <c r="D111" s="346"/>
      <c r="E111" s="346"/>
    </row>
    <row r="112" spans="1:5" ht="15.75">
      <c r="A112" s="346"/>
      <c r="B112" s="346"/>
      <c r="C112" s="346"/>
      <c r="D112" s="346"/>
      <c r="E112" s="346"/>
    </row>
    <row r="113" spans="1:5" ht="15.75">
      <c r="A113" s="346"/>
      <c r="B113" s="346"/>
      <c r="C113" s="346"/>
      <c r="D113" s="346"/>
      <c r="E113" s="346"/>
    </row>
    <row r="114" spans="1:5" ht="15.75">
      <c r="A114" s="346"/>
      <c r="B114" s="346"/>
      <c r="C114" s="346"/>
      <c r="D114" s="346"/>
      <c r="E114" s="346"/>
    </row>
    <row r="115" spans="1:5" ht="15.75">
      <c r="A115" s="346"/>
      <c r="B115" s="346"/>
      <c r="C115" s="346"/>
      <c r="D115" s="346"/>
      <c r="E115" s="346"/>
    </row>
    <row r="116" spans="1:5" ht="15.75">
      <c r="A116" s="346"/>
      <c r="B116" s="346"/>
      <c r="C116" s="346"/>
      <c r="D116" s="346"/>
      <c r="E116" s="346"/>
    </row>
    <row r="117" spans="1:5" ht="15.75">
      <c r="A117" s="346"/>
      <c r="B117" s="346"/>
      <c r="C117" s="346"/>
      <c r="D117" s="346"/>
      <c r="E117" s="346"/>
    </row>
    <row r="118" spans="1:5" ht="15.75">
      <c r="A118" s="346"/>
      <c r="B118" s="346"/>
      <c r="C118" s="346"/>
      <c r="D118" s="346"/>
      <c r="E118" s="346"/>
    </row>
    <row r="119" spans="1:5" ht="15.75">
      <c r="A119" s="346"/>
      <c r="B119" s="346"/>
      <c r="C119" s="346"/>
      <c r="D119" s="346"/>
      <c r="E119" s="346"/>
    </row>
    <row r="120" spans="1:5" ht="15.75">
      <c r="A120" s="346"/>
      <c r="B120" s="346"/>
      <c r="C120" s="346"/>
      <c r="D120" s="346"/>
      <c r="E120" s="346"/>
    </row>
    <row r="121" spans="1:5" ht="15.75">
      <c r="A121" s="346"/>
      <c r="B121" s="346"/>
      <c r="C121" s="346"/>
      <c r="D121" s="346"/>
      <c r="E121" s="346"/>
    </row>
    <row r="122" spans="1:5" ht="15.75">
      <c r="A122" s="346"/>
      <c r="B122" s="346"/>
      <c r="C122" s="346"/>
      <c r="D122" s="346"/>
      <c r="E122" s="346"/>
    </row>
    <row r="123" spans="1:5" ht="15.75">
      <c r="A123" s="346"/>
      <c r="B123" s="346"/>
      <c r="C123" s="346"/>
      <c r="D123" s="346"/>
      <c r="E123" s="346"/>
    </row>
    <row r="124" spans="1:5" ht="15.75">
      <c r="A124" s="346"/>
      <c r="B124" s="346"/>
      <c r="C124" s="346"/>
      <c r="D124" s="346"/>
      <c r="E124" s="346"/>
    </row>
    <row r="125" spans="1:5" ht="15.75">
      <c r="A125" s="346"/>
      <c r="B125" s="346"/>
      <c r="C125" s="346"/>
      <c r="D125" s="346"/>
      <c r="E125" s="346"/>
    </row>
    <row r="126" spans="1:5" ht="15.75">
      <c r="A126" s="346"/>
      <c r="B126" s="346"/>
      <c r="C126" s="346"/>
      <c r="D126" s="346"/>
      <c r="E126" s="346"/>
    </row>
    <row r="127" spans="1:5" ht="15.75">
      <c r="A127" s="346"/>
      <c r="B127" s="346"/>
      <c r="C127" s="346"/>
      <c r="D127" s="346"/>
      <c r="E127" s="346"/>
    </row>
    <row r="128" spans="1:5" ht="15.75">
      <c r="A128" s="346"/>
      <c r="B128" s="346"/>
      <c r="C128" s="346"/>
      <c r="D128" s="346"/>
      <c r="E128" s="346"/>
    </row>
    <row r="129" spans="1:5" ht="15.75">
      <c r="A129" s="346"/>
      <c r="B129" s="346"/>
      <c r="C129" s="346"/>
      <c r="D129" s="346"/>
      <c r="E129" s="346"/>
    </row>
    <row r="130" spans="1:5" ht="15.75">
      <c r="A130" s="346"/>
      <c r="B130" s="346"/>
      <c r="C130" s="346"/>
      <c r="D130" s="346"/>
      <c r="E130" s="346"/>
    </row>
    <row r="131" spans="1:5" ht="15.75">
      <c r="A131" s="346"/>
      <c r="B131" s="346"/>
      <c r="C131" s="346"/>
      <c r="D131" s="346"/>
      <c r="E131" s="346"/>
    </row>
    <row r="132" spans="1:5" ht="15.75">
      <c r="A132" s="346"/>
      <c r="B132" s="346"/>
      <c r="C132" s="346"/>
      <c r="D132" s="346"/>
      <c r="E132" s="346"/>
    </row>
    <row r="133" spans="1:5" ht="15.75">
      <c r="A133" s="346"/>
      <c r="B133" s="346"/>
      <c r="C133" s="346"/>
      <c r="D133" s="346"/>
      <c r="E133" s="346"/>
    </row>
    <row r="134" spans="1:5" ht="15.75">
      <c r="A134" s="346"/>
      <c r="B134" s="346"/>
      <c r="C134" s="346"/>
      <c r="D134" s="346"/>
      <c r="E134" s="346"/>
    </row>
    <row r="135" spans="1:5" ht="15.75">
      <c r="A135" s="346"/>
      <c r="B135" s="346"/>
      <c r="C135" s="346"/>
      <c r="D135" s="346"/>
      <c r="E135" s="346"/>
    </row>
    <row r="136" spans="1:5" ht="15.75">
      <c r="A136" s="346"/>
      <c r="B136" s="346"/>
      <c r="C136" s="346"/>
      <c r="D136" s="346"/>
      <c r="E136" s="346"/>
    </row>
    <row r="137" spans="1:5" ht="15.75">
      <c r="A137" s="346"/>
      <c r="B137" s="346"/>
      <c r="C137" s="346"/>
      <c r="D137" s="346"/>
      <c r="E137" s="346"/>
    </row>
    <row r="138" spans="1:5" ht="15.75">
      <c r="A138" s="346"/>
      <c r="B138" s="346"/>
      <c r="C138" s="346"/>
      <c r="D138" s="346"/>
      <c r="E138" s="346"/>
    </row>
    <row r="139" spans="1:5" ht="15.75">
      <c r="A139" s="346"/>
      <c r="B139" s="346"/>
      <c r="C139" s="346"/>
      <c r="D139" s="346"/>
      <c r="E139" s="346"/>
    </row>
    <row r="140" spans="1:5" ht="15.75">
      <c r="A140" s="346"/>
      <c r="B140" s="346"/>
      <c r="C140" s="346"/>
      <c r="D140" s="346"/>
      <c r="E140" s="346"/>
    </row>
    <row r="141" spans="1:5" ht="15.75">
      <c r="A141" s="346"/>
      <c r="B141" s="346"/>
      <c r="C141" s="346"/>
      <c r="D141" s="346"/>
      <c r="E141" s="346"/>
    </row>
    <row r="142" spans="1:5" ht="15.75">
      <c r="A142" s="346"/>
      <c r="B142" s="346"/>
      <c r="C142" s="346"/>
      <c r="D142" s="346"/>
      <c r="E142" s="346"/>
    </row>
    <row r="143" spans="1:5" ht="15.75">
      <c r="A143" s="346"/>
      <c r="B143" s="346"/>
      <c r="C143" s="346"/>
      <c r="D143" s="346"/>
      <c r="E143" s="346"/>
    </row>
    <row r="144" spans="1:5" ht="15.75">
      <c r="A144" s="346"/>
      <c r="B144" s="346"/>
      <c r="C144" s="346"/>
      <c r="D144" s="346"/>
      <c r="E144" s="346"/>
    </row>
    <row r="145" spans="1:5" ht="15.75">
      <c r="A145" s="346"/>
      <c r="B145" s="346"/>
      <c r="C145" s="346"/>
      <c r="D145" s="346"/>
      <c r="E145" s="346"/>
    </row>
    <row r="146" spans="1:5" ht="15.75">
      <c r="A146" s="346"/>
      <c r="B146" s="346"/>
      <c r="C146" s="346"/>
      <c r="D146" s="346"/>
      <c r="E146" s="346"/>
    </row>
    <row r="147" spans="1:5" ht="15.75">
      <c r="A147" s="346"/>
      <c r="B147" s="346"/>
      <c r="C147" s="346"/>
      <c r="D147" s="346"/>
      <c r="E147" s="346"/>
    </row>
    <row r="148" spans="1:5" ht="15.75">
      <c r="A148" s="346"/>
      <c r="B148" s="346"/>
      <c r="C148" s="346"/>
      <c r="D148" s="346"/>
      <c r="E148" s="346"/>
    </row>
    <row r="149" spans="1:5" ht="15.75">
      <c r="A149" s="346"/>
      <c r="B149" s="346"/>
      <c r="C149" s="346"/>
      <c r="D149" s="346"/>
      <c r="E149" s="346"/>
    </row>
    <row r="150" spans="1:5" ht="15.75">
      <c r="A150" s="346"/>
      <c r="B150" s="346"/>
      <c r="C150" s="346"/>
      <c r="D150" s="346"/>
      <c r="E150" s="346"/>
    </row>
    <row r="151" spans="1:5" ht="15.75">
      <c r="A151" s="346"/>
      <c r="B151" s="346"/>
      <c r="C151" s="346"/>
      <c r="D151" s="346"/>
      <c r="E151" s="346"/>
    </row>
    <row r="152" spans="1:5" ht="15.75">
      <c r="A152" s="346"/>
      <c r="B152" s="346"/>
      <c r="C152" s="346"/>
      <c r="D152" s="346"/>
      <c r="E152" s="346"/>
    </row>
    <row r="153" spans="1:5" ht="15.75">
      <c r="A153" s="346"/>
      <c r="B153" s="346"/>
      <c r="C153" s="346"/>
      <c r="D153" s="346"/>
      <c r="E153" s="346"/>
    </row>
    <row r="154" spans="1:5" ht="15.75">
      <c r="A154" s="346"/>
      <c r="B154" s="346"/>
      <c r="C154" s="346"/>
      <c r="D154" s="346"/>
      <c r="E154" s="346"/>
    </row>
    <row r="155" spans="1:5" ht="15.75">
      <c r="A155" s="346"/>
      <c r="B155" s="346"/>
      <c r="C155" s="346"/>
      <c r="D155" s="346"/>
      <c r="E155" s="346"/>
    </row>
    <row r="156" spans="1:5" ht="15.75">
      <c r="A156" s="346"/>
      <c r="B156" s="346"/>
      <c r="C156" s="346"/>
      <c r="D156" s="346"/>
      <c r="E156" s="346"/>
    </row>
    <row r="157" spans="1:5" ht="15.75">
      <c r="A157" s="346"/>
      <c r="B157" s="346"/>
      <c r="C157" s="346"/>
      <c r="D157" s="346"/>
      <c r="E157" s="346"/>
    </row>
    <row r="158" spans="1:5" ht="15.75">
      <c r="A158" s="346"/>
      <c r="B158" s="346"/>
      <c r="C158" s="346"/>
      <c r="D158" s="346"/>
      <c r="E158" s="346"/>
    </row>
    <row r="159" spans="1:5" ht="15.75">
      <c r="A159" s="346"/>
      <c r="B159" s="346"/>
      <c r="C159" s="346"/>
      <c r="D159" s="346"/>
      <c r="E159" s="346"/>
    </row>
    <row r="160" spans="1:5" ht="15.75">
      <c r="A160" s="346"/>
      <c r="B160" s="346"/>
      <c r="C160" s="346"/>
      <c r="D160" s="346"/>
      <c r="E160" s="346"/>
    </row>
    <row r="161" spans="1:5" ht="15.75">
      <c r="A161" s="346"/>
      <c r="B161" s="346"/>
      <c r="C161" s="346"/>
      <c r="D161" s="346"/>
      <c r="E161" s="346"/>
    </row>
    <row r="162" spans="1:5" ht="15.75">
      <c r="A162" s="346"/>
      <c r="B162" s="346"/>
      <c r="C162" s="346"/>
      <c r="D162" s="346"/>
      <c r="E162" s="346"/>
    </row>
    <row r="163" spans="1:5" ht="15.75">
      <c r="A163" s="346"/>
      <c r="B163" s="346"/>
      <c r="C163" s="346"/>
      <c r="D163" s="346"/>
      <c r="E163" s="346"/>
    </row>
    <row r="164" spans="1:5" ht="15.75">
      <c r="A164" s="346"/>
      <c r="B164" s="346"/>
      <c r="C164" s="346"/>
      <c r="D164" s="346"/>
      <c r="E164" s="346"/>
    </row>
    <row r="165" spans="1:5" ht="15.75">
      <c r="A165" s="346"/>
      <c r="B165" s="346"/>
      <c r="C165" s="346"/>
      <c r="D165" s="346"/>
      <c r="E165" s="346"/>
    </row>
    <row r="166" spans="1:5" ht="15.75">
      <c r="A166" s="346"/>
      <c r="B166" s="346"/>
      <c r="C166" s="346"/>
      <c r="D166" s="346"/>
      <c r="E166" s="346"/>
    </row>
    <row r="167" spans="1:5" ht="15.75">
      <c r="A167" s="346"/>
      <c r="B167" s="346"/>
      <c r="C167" s="346"/>
      <c r="D167" s="346"/>
      <c r="E167" s="346"/>
    </row>
    <row r="168" spans="1:5" ht="15.75">
      <c r="A168" s="346"/>
      <c r="B168" s="346"/>
      <c r="C168" s="346"/>
      <c r="D168" s="346"/>
      <c r="E168" s="346"/>
    </row>
    <row r="169" spans="1:5" ht="15.75">
      <c r="A169" s="346"/>
      <c r="B169" s="346"/>
      <c r="C169" s="346"/>
      <c r="D169" s="346"/>
      <c r="E169" s="346"/>
    </row>
    <row r="170" spans="1:5" ht="15.75">
      <c r="A170" s="346"/>
      <c r="B170" s="346"/>
      <c r="C170" s="346"/>
      <c r="D170" s="346"/>
      <c r="E170" s="346"/>
    </row>
    <row r="171" spans="1:5" ht="15.75">
      <c r="A171" s="346"/>
      <c r="B171" s="346"/>
      <c r="C171" s="346"/>
      <c r="D171" s="346"/>
      <c r="E171" s="346"/>
    </row>
    <row r="172" spans="1:5" ht="15.75">
      <c r="A172" s="346"/>
      <c r="B172" s="346"/>
      <c r="C172" s="346"/>
      <c r="D172" s="346"/>
      <c r="E172" s="346"/>
    </row>
    <row r="173" spans="1:5" ht="15.75">
      <c r="A173" s="346"/>
      <c r="B173" s="346"/>
      <c r="C173" s="346"/>
      <c r="D173" s="346"/>
      <c r="E173" s="346"/>
    </row>
    <row r="174" spans="1:5" ht="15.75">
      <c r="A174" s="346"/>
      <c r="B174" s="346"/>
      <c r="C174" s="346"/>
      <c r="D174" s="346"/>
      <c r="E174" s="346"/>
    </row>
    <row r="175" spans="1:5" ht="15.75">
      <c r="A175" s="346"/>
      <c r="B175" s="346"/>
      <c r="C175" s="346"/>
      <c r="D175" s="346"/>
      <c r="E175" s="346"/>
    </row>
    <row r="176" spans="1:5" ht="15.75">
      <c r="A176" s="346"/>
      <c r="B176" s="346"/>
      <c r="C176" s="346"/>
      <c r="D176" s="346"/>
      <c r="E176" s="346"/>
    </row>
    <row r="177" spans="1:5" ht="15.75">
      <c r="A177" s="346"/>
      <c r="B177" s="346"/>
      <c r="C177" s="346"/>
      <c r="D177" s="346"/>
      <c r="E177" s="346"/>
    </row>
    <row r="178" spans="1:5" ht="15.75">
      <c r="A178" s="346"/>
      <c r="B178" s="346"/>
      <c r="C178" s="346"/>
      <c r="D178" s="346"/>
      <c r="E178" s="346"/>
    </row>
    <row r="179" spans="1:5" ht="15.75">
      <c r="A179" s="346"/>
      <c r="B179" s="346"/>
      <c r="C179" s="346"/>
      <c r="D179" s="346"/>
      <c r="E179" s="346"/>
    </row>
    <row r="180" spans="1:5" ht="15.75">
      <c r="A180" s="346"/>
      <c r="B180" s="346"/>
      <c r="C180" s="346"/>
      <c r="D180" s="346"/>
      <c r="E180" s="346"/>
    </row>
    <row r="181" spans="1:5" ht="15.75">
      <c r="A181" s="346"/>
      <c r="B181" s="346"/>
      <c r="C181" s="346"/>
      <c r="D181" s="346"/>
      <c r="E181" s="346"/>
    </row>
    <row r="182" spans="1:5" ht="15.75">
      <c r="A182" s="346"/>
      <c r="B182" s="346"/>
      <c r="C182" s="346"/>
      <c r="D182" s="346"/>
      <c r="E182" s="346"/>
    </row>
    <row r="183" spans="1:5" ht="15.75">
      <c r="A183" s="346"/>
      <c r="B183" s="346"/>
      <c r="C183" s="346"/>
      <c r="D183" s="346"/>
      <c r="E183" s="346"/>
    </row>
    <row r="184" spans="1:5" ht="15.75">
      <c r="A184" s="346"/>
      <c r="B184" s="346"/>
      <c r="C184" s="346"/>
      <c r="D184" s="346"/>
      <c r="E184" s="346"/>
    </row>
    <row r="185" spans="1:5" ht="15.75">
      <c r="A185" s="346"/>
      <c r="B185" s="346"/>
      <c r="C185" s="346"/>
      <c r="D185" s="346"/>
      <c r="E185" s="346"/>
    </row>
    <row r="186" spans="1:5" ht="15.75">
      <c r="A186" s="346"/>
      <c r="B186" s="346"/>
      <c r="C186" s="346"/>
      <c r="D186" s="346"/>
      <c r="E186" s="346"/>
    </row>
    <row r="187" spans="1:5" ht="15.75">
      <c r="A187" s="346"/>
      <c r="B187" s="346"/>
      <c r="C187" s="346"/>
      <c r="D187" s="346"/>
      <c r="E187" s="346"/>
    </row>
    <row r="188" spans="1:5" ht="15.75">
      <c r="A188" s="346"/>
      <c r="B188" s="346"/>
      <c r="C188" s="346"/>
      <c r="D188" s="346"/>
      <c r="E188" s="346"/>
    </row>
    <row r="189" spans="1:5" ht="15.75">
      <c r="A189" s="346"/>
      <c r="B189" s="346"/>
      <c r="C189" s="346"/>
      <c r="D189" s="346"/>
      <c r="E189" s="346"/>
    </row>
    <row r="190" spans="1:5" ht="15.75">
      <c r="A190" s="346"/>
      <c r="B190" s="346"/>
      <c r="C190" s="346"/>
      <c r="D190" s="346"/>
      <c r="E190" s="346"/>
    </row>
    <row r="191" spans="1:5" ht="15.75">
      <c r="A191" s="346"/>
      <c r="B191" s="346"/>
      <c r="C191" s="346"/>
      <c r="D191" s="346"/>
      <c r="E191" s="346"/>
    </row>
    <row r="192" spans="1:5" ht="15.75">
      <c r="A192" s="346"/>
      <c r="B192" s="346"/>
      <c r="C192" s="346"/>
      <c r="D192" s="346"/>
      <c r="E192" s="346"/>
    </row>
  </sheetData>
  <sheetProtection/>
  <printOptions horizontalCentered="1"/>
  <pageMargins left="1.3" right="1.3" top="2" bottom="2" header="0.5" footer="0.5"/>
  <pageSetup horizontalDpi="1200" verticalDpi="1200" orientation="portrait"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AD38"/>
  <sheetViews>
    <sheetView zoomScalePageLayoutView="0" workbookViewId="0" topLeftCell="B4">
      <selection activeCell="C13" sqref="C13"/>
    </sheetView>
  </sheetViews>
  <sheetFormatPr defaultColWidth="9.140625" defaultRowHeight="12.75"/>
  <cols>
    <col min="1" max="1" width="3.28125" style="18" hidden="1" customWidth="1"/>
    <col min="2" max="2" width="49.57421875" style="19" customWidth="1"/>
    <col min="3" max="3" width="9.421875" style="18" bestFit="1" customWidth="1"/>
    <col min="4" max="4" width="8.28125" style="18" customWidth="1"/>
    <col min="5" max="5" width="8.140625" style="18" customWidth="1"/>
    <col min="6" max="6" width="8.28125" style="18" customWidth="1"/>
    <col min="7" max="7" width="8.7109375" style="18" hidden="1" customWidth="1"/>
    <col min="8" max="8" width="8.140625" style="18" customWidth="1"/>
    <col min="9" max="9" width="8.28125" style="18" customWidth="1"/>
    <col min="10" max="13" width="8.57421875" style="18" customWidth="1"/>
    <col min="14" max="14" width="1.28515625" style="18" customWidth="1"/>
    <col min="15" max="16384" width="9.140625" style="20" customWidth="1"/>
  </cols>
  <sheetData>
    <row r="1" spans="1:14" s="21" customFormat="1" ht="34.5" hidden="1">
      <c r="A1" s="2020" t="s">
        <v>940</v>
      </c>
      <c r="B1" s="2020"/>
      <c r="C1" s="2020"/>
      <c r="D1" s="2020"/>
      <c r="E1" s="2020"/>
      <c r="F1" s="2020"/>
      <c r="G1" s="2020"/>
      <c r="H1" s="2020"/>
      <c r="I1" s="2020"/>
      <c r="J1" s="2020"/>
      <c r="K1" s="2020"/>
      <c r="L1" s="2020"/>
      <c r="M1" s="2020"/>
      <c r="N1" s="2020"/>
    </row>
    <row r="2" spans="1:14" s="21" customFormat="1" ht="20.25" customHeight="1" hidden="1">
      <c r="A2" s="2021" t="s">
        <v>941</v>
      </c>
      <c r="B2" s="2021"/>
      <c r="C2" s="2021"/>
      <c r="D2" s="2021"/>
      <c r="E2" s="2021"/>
      <c r="F2" s="2021"/>
      <c r="G2" s="2021"/>
      <c r="H2" s="2021"/>
      <c r="I2" s="2021"/>
      <c r="J2" s="2021"/>
      <c r="K2" s="2021"/>
      <c r="L2" s="2021"/>
      <c r="M2" s="2021"/>
      <c r="N2" s="2021"/>
    </row>
    <row r="3" spans="1:14" s="21" customFormat="1" ht="22.5" customHeight="1" hidden="1">
      <c r="A3" s="2022" t="s">
        <v>942</v>
      </c>
      <c r="B3" s="2022"/>
      <c r="C3" s="2022"/>
      <c r="D3" s="2022"/>
      <c r="E3" s="2022"/>
      <c r="F3" s="2022"/>
      <c r="G3" s="2022"/>
      <c r="H3" s="2022"/>
      <c r="I3" s="2022"/>
      <c r="J3" s="2022"/>
      <c r="K3" s="2022"/>
      <c r="L3" s="2022"/>
      <c r="M3" s="2022"/>
      <c r="N3" s="2022"/>
    </row>
    <row r="4" spans="1:15" s="21" customFormat="1" ht="14.25" customHeight="1">
      <c r="A4" s="22"/>
      <c r="B4" s="2019" t="s">
        <v>939</v>
      </c>
      <c r="C4" s="2019"/>
      <c r="D4" s="2019"/>
      <c r="E4" s="2019"/>
      <c r="F4" s="2019"/>
      <c r="G4" s="2019"/>
      <c r="H4" s="2019"/>
      <c r="I4" s="2019"/>
      <c r="J4" s="2019"/>
      <c r="K4" s="2019"/>
      <c r="L4" s="2019"/>
      <c r="M4" s="2019"/>
      <c r="N4" s="2019"/>
      <c r="O4" s="1591"/>
    </row>
    <row r="5" spans="1:14" s="21" customFormat="1" ht="15.75">
      <c r="A5" s="2023" t="s">
        <v>943</v>
      </c>
      <c r="B5" s="2023"/>
      <c r="C5" s="2023"/>
      <c r="D5" s="2023"/>
      <c r="E5" s="2023"/>
      <c r="F5" s="2023"/>
      <c r="G5" s="2023"/>
      <c r="H5" s="2023"/>
      <c r="I5" s="2023"/>
      <c r="J5" s="2023"/>
      <c r="K5" s="2023"/>
      <c r="L5" s="2023"/>
      <c r="M5" s="2023"/>
      <c r="N5" s="2023"/>
    </row>
    <row r="6" spans="1:14" s="21" customFormat="1" ht="12.75">
      <c r="A6" s="2024" t="s">
        <v>944</v>
      </c>
      <c r="B6" s="2024"/>
      <c r="C6" s="2024"/>
      <c r="D6" s="2024"/>
      <c r="E6" s="2024"/>
      <c r="F6" s="2024"/>
      <c r="G6" s="2024"/>
      <c r="H6" s="2024"/>
      <c r="I6" s="2024"/>
      <c r="J6" s="2024"/>
      <c r="K6" s="2024"/>
      <c r="L6" s="2024"/>
      <c r="M6" s="2024"/>
      <c r="N6" s="2024"/>
    </row>
    <row r="7" spans="2:14" s="8" customFormat="1" ht="12.75">
      <c r="B7" s="2030" t="s">
        <v>1388</v>
      </c>
      <c r="C7" s="2030"/>
      <c r="D7" s="2030"/>
      <c r="E7" s="2030"/>
      <c r="F7" s="2030"/>
      <c r="G7" s="2030"/>
      <c r="H7" s="2030"/>
      <c r="I7" s="2030"/>
      <c r="J7" s="2030"/>
      <c r="K7" s="2030"/>
      <c r="L7" s="2030"/>
      <c r="M7" s="2030"/>
      <c r="N7" s="2030"/>
    </row>
    <row r="8" spans="2:14" s="8" customFormat="1" ht="13.5" thickBot="1">
      <c r="B8" s="1776"/>
      <c r="C8" s="1776"/>
      <c r="D8" s="1776"/>
      <c r="E8" s="1776"/>
      <c r="F8" s="1776"/>
      <c r="G8" s="1776"/>
      <c r="H8" s="1776"/>
      <c r="I8" s="1776"/>
      <c r="J8" s="1776"/>
      <c r="K8" s="1776"/>
      <c r="L8" s="1776"/>
      <c r="M8" s="1776"/>
      <c r="N8" s="1776"/>
    </row>
    <row r="9" spans="1:14" s="24" customFormat="1" ht="13.5" thickTop="1">
      <c r="A9" s="23" t="s">
        <v>945</v>
      </c>
      <c r="B9" s="2014" t="s">
        <v>947</v>
      </c>
      <c r="C9" s="2026" t="s">
        <v>948</v>
      </c>
      <c r="D9" s="627" t="s">
        <v>629</v>
      </c>
      <c r="E9" s="2028" t="s">
        <v>630</v>
      </c>
      <c r="F9" s="2029"/>
      <c r="G9" s="2028" t="s">
        <v>1292</v>
      </c>
      <c r="H9" s="2025"/>
      <c r="I9" s="2029"/>
      <c r="J9" s="2025" t="s">
        <v>1167</v>
      </c>
      <c r="K9" s="2025"/>
      <c r="L9" s="2025"/>
      <c r="M9" s="2025"/>
      <c r="N9" s="302"/>
    </row>
    <row r="10" spans="1:14" s="24" customFormat="1" ht="12.75">
      <c r="A10" s="25" t="s">
        <v>946</v>
      </c>
      <c r="B10" s="2015"/>
      <c r="C10" s="2027"/>
      <c r="D10" s="1325" t="s">
        <v>1353</v>
      </c>
      <c r="E10" s="1329" t="s">
        <v>1151</v>
      </c>
      <c r="F10" s="1831" t="s">
        <v>1353</v>
      </c>
      <c r="G10" s="1325" t="s">
        <v>24</v>
      </c>
      <c r="H10" s="1832" t="str">
        <f>E10</f>
        <v>May/Jun</v>
      </c>
      <c r="I10" s="1326" t="str">
        <f>F10</f>
        <v>Jun/Jul</v>
      </c>
      <c r="J10" s="638" t="s">
        <v>836</v>
      </c>
      <c r="K10" s="639" t="s">
        <v>836</v>
      </c>
      <c r="L10" s="639" t="s">
        <v>837</v>
      </c>
      <c r="M10" s="648" t="s">
        <v>837</v>
      </c>
      <c r="N10" s="313"/>
    </row>
    <row r="11" spans="1:14" s="24" customFormat="1" ht="12.75">
      <c r="A11" s="25">
        <v>1</v>
      </c>
      <c r="B11" s="391">
        <v>1</v>
      </c>
      <c r="C11" s="147">
        <v>2</v>
      </c>
      <c r="D11" s="1775">
        <v>3</v>
      </c>
      <c r="E11" s="1775">
        <v>4</v>
      </c>
      <c r="F11" s="1775">
        <v>5</v>
      </c>
      <c r="G11" s="304">
        <v>6</v>
      </c>
      <c r="H11" s="1775">
        <v>7</v>
      </c>
      <c r="I11" s="1775">
        <v>8</v>
      </c>
      <c r="J11" s="640" t="s">
        <v>839</v>
      </c>
      <c r="K11" s="641" t="s">
        <v>840</v>
      </c>
      <c r="L11" s="641" t="s">
        <v>841</v>
      </c>
      <c r="M11" s="649" t="s">
        <v>842</v>
      </c>
      <c r="N11" s="312"/>
    </row>
    <row r="12" spans="1:30" s="74" customFormat="1" ht="30" customHeight="1">
      <c r="A12" s="73">
        <v>1</v>
      </c>
      <c r="B12" s="496" t="s">
        <v>949</v>
      </c>
      <c r="C12" s="499">
        <v>100</v>
      </c>
      <c r="D12" s="486">
        <v>139.9</v>
      </c>
      <c r="E12" s="642">
        <v>146</v>
      </c>
      <c r="F12" s="710">
        <v>151.8</v>
      </c>
      <c r="G12" s="642">
        <v>160.1</v>
      </c>
      <c r="H12" s="716">
        <v>164.9</v>
      </c>
      <c r="I12" s="487">
        <v>171.8</v>
      </c>
      <c r="J12" s="26">
        <v>8.506075768406006</v>
      </c>
      <c r="K12" s="26">
        <v>3.9726027397260424</v>
      </c>
      <c r="L12" s="26">
        <v>13.175230566534907</v>
      </c>
      <c r="M12" s="26">
        <v>4.184354154032761</v>
      </c>
      <c r="N12" s="67"/>
      <c r="R12" s="75"/>
      <c r="S12" s="75"/>
      <c r="T12" s="75"/>
      <c r="U12" s="75"/>
      <c r="V12" s="75"/>
      <c r="W12" s="75"/>
      <c r="X12" s="75"/>
      <c r="Y12" s="75"/>
      <c r="Z12" s="75"/>
      <c r="AA12" s="75"/>
      <c r="AB12" s="75"/>
      <c r="AC12" s="75"/>
      <c r="AD12" s="75"/>
    </row>
    <row r="13" spans="1:30" s="21" customFormat="1" ht="29.25" customHeight="1">
      <c r="A13" s="27">
        <v>1.1</v>
      </c>
      <c r="B13" s="497" t="s">
        <v>950</v>
      </c>
      <c r="C13" s="500">
        <v>49.593021995747016</v>
      </c>
      <c r="D13" s="488">
        <v>137.4</v>
      </c>
      <c r="E13" s="643">
        <v>142.1</v>
      </c>
      <c r="F13" s="711">
        <v>153.4</v>
      </c>
      <c r="G13" s="643">
        <v>156.3</v>
      </c>
      <c r="H13" s="717">
        <v>157.4</v>
      </c>
      <c r="I13" s="489">
        <v>165</v>
      </c>
      <c r="J13" s="28">
        <v>11.644832605531292</v>
      </c>
      <c r="K13" s="28">
        <v>7.952146375791713</v>
      </c>
      <c r="L13" s="28">
        <v>7.561929595827891</v>
      </c>
      <c r="M13" s="28">
        <v>4.828462515883089</v>
      </c>
      <c r="N13" s="68"/>
      <c r="R13" s="75"/>
      <c r="S13" s="75"/>
      <c r="T13" s="75"/>
      <c r="U13" s="75"/>
      <c r="V13" s="75"/>
      <c r="W13" s="75"/>
      <c r="X13" s="75"/>
      <c r="Y13" s="75"/>
      <c r="Z13" s="75"/>
      <c r="AA13" s="75"/>
      <c r="AB13" s="75"/>
      <c r="AC13" s="75"/>
      <c r="AD13" s="75"/>
    </row>
    <row r="14" spans="1:30" s="31" customFormat="1" ht="24.75" customHeight="1">
      <c r="A14" s="29" t="s">
        <v>951</v>
      </c>
      <c r="B14" s="282" t="s">
        <v>952</v>
      </c>
      <c r="C14" s="501">
        <v>16.575694084141823</v>
      </c>
      <c r="D14" s="490">
        <v>123.7</v>
      </c>
      <c r="E14" s="644">
        <v>128.2</v>
      </c>
      <c r="F14" s="712">
        <v>130.9</v>
      </c>
      <c r="G14" s="644">
        <v>154.8</v>
      </c>
      <c r="H14" s="718">
        <v>156.8</v>
      </c>
      <c r="I14" s="491">
        <v>161.4</v>
      </c>
      <c r="J14" s="30">
        <v>5.8205335489086565</v>
      </c>
      <c r="K14" s="30">
        <v>2.10608424336975</v>
      </c>
      <c r="L14" s="30">
        <v>23.300229182582115</v>
      </c>
      <c r="M14" s="30">
        <v>2.933673469387756</v>
      </c>
      <c r="N14" s="69"/>
      <c r="P14" s="32"/>
      <c r="R14" s="75"/>
      <c r="S14" s="75"/>
      <c r="T14" s="75"/>
      <c r="U14" s="75"/>
      <c r="V14" s="75"/>
      <c r="W14" s="75"/>
      <c r="X14" s="75"/>
      <c r="Y14" s="75"/>
      <c r="Z14" s="75"/>
      <c r="AA14" s="75"/>
      <c r="AB14" s="75"/>
      <c r="AC14" s="75"/>
      <c r="AD14" s="75"/>
    </row>
    <row r="15" spans="1:30" s="31" customFormat="1" ht="24.75" customHeight="1">
      <c r="A15" s="29" t="s">
        <v>953</v>
      </c>
      <c r="B15" s="282" t="s">
        <v>954</v>
      </c>
      <c r="C15" s="501">
        <v>6.086031204033311</v>
      </c>
      <c r="D15" s="490">
        <v>172.3</v>
      </c>
      <c r="E15" s="644">
        <v>196.2</v>
      </c>
      <c r="F15" s="712">
        <v>221.4</v>
      </c>
      <c r="G15" s="644">
        <v>144.9</v>
      </c>
      <c r="H15" s="718">
        <v>164.3</v>
      </c>
      <c r="I15" s="491">
        <v>176</v>
      </c>
      <c r="J15" s="30">
        <v>28.496807893209507</v>
      </c>
      <c r="K15" s="30">
        <v>12.844036697247716</v>
      </c>
      <c r="L15" s="30">
        <v>-20.505871725383912</v>
      </c>
      <c r="M15" s="30">
        <v>7.121119902617153</v>
      </c>
      <c r="N15" s="69"/>
      <c r="R15" s="75"/>
      <c r="S15" s="75"/>
      <c r="T15" s="75"/>
      <c r="U15" s="75"/>
      <c r="V15" s="75"/>
      <c r="W15" s="75"/>
      <c r="X15" s="75"/>
      <c r="Y15" s="75"/>
      <c r="Z15" s="75"/>
      <c r="AA15" s="75"/>
      <c r="AB15" s="75"/>
      <c r="AC15" s="75"/>
      <c r="AD15" s="75"/>
    </row>
    <row r="16" spans="1:30" s="31" customFormat="1" ht="24.75" customHeight="1">
      <c r="A16" s="29" t="s">
        <v>961</v>
      </c>
      <c r="B16" s="282" t="s">
        <v>962</v>
      </c>
      <c r="C16" s="501">
        <v>3.770519507075808</v>
      </c>
      <c r="D16" s="490">
        <v>156.1</v>
      </c>
      <c r="E16" s="644">
        <v>170.7</v>
      </c>
      <c r="F16" s="712">
        <v>173.6</v>
      </c>
      <c r="G16" s="644">
        <v>189.3</v>
      </c>
      <c r="H16" s="718">
        <v>196.8</v>
      </c>
      <c r="I16" s="491">
        <v>208.5</v>
      </c>
      <c r="J16" s="30">
        <v>11.21076233183858</v>
      </c>
      <c r="K16" s="30">
        <v>1.6988869361452856</v>
      </c>
      <c r="L16" s="30">
        <v>20.10368663594471</v>
      </c>
      <c r="M16" s="30">
        <v>5.945121951219505</v>
      </c>
      <c r="N16" s="69"/>
      <c r="R16" s="75"/>
      <c r="S16" s="75"/>
      <c r="T16" s="75"/>
      <c r="U16" s="75"/>
      <c r="V16" s="75"/>
      <c r="W16" s="75"/>
      <c r="X16" s="75"/>
      <c r="Y16" s="75"/>
      <c r="Z16" s="75"/>
      <c r="AA16" s="75"/>
      <c r="AB16" s="75"/>
      <c r="AC16" s="75"/>
      <c r="AD16" s="75"/>
    </row>
    <row r="17" spans="1:30" s="31" customFormat="1" ht="24.75" customHeight="1">
      <c r="A17" s="29" t="s">
        <v>963</v>
      </c>
      <c r="B17" s="282" t="s">
        <v>964</v>
      </c>
      <c r="C17" s="501">
        <v>11.183012678383857</v>
      </c>
      <c r="D17" s="490">
        <v>123.8</v>
      </c>
      <c r="E17" s="644">
        <v>114.4</v>
      </c>
      <c r="F17" s="712">
        <v>146.2</v>
      </c>
      <c r="G17" s="644">
        <v>140.5</v>
      </c>
      <c r="H17" s="718">
        <v>126.5</v>
      </c>
      <c r="I17" s="491">
        <v>141.2</v>
      </c>
      <c r="J17" s="30">
        <v>18.09369951534734</v>
      </c>
      <c r="K17" s="30">
        <v>27.797202797202786</v>
      </c>
      <c r="L17" s="30">
        <v>-3.4199726402188872</v>
      </c>
      <c r="M17" s="30">
        <v>11.620553359683797</v>
      </c>
      <c r="N17" s="69"/>
      <c r="R17" s="75"/>
      <c r="S17" s="75"/>
      <c r="T17" s="75"/>
      <c r="U17" s="75"/>
      <c r="V17" s="75"/>
      <c r="W17" s="75"/>
      <c r="X17" s="75"/>
      <c r="Y17" s="75"/>
      <c r="Z17" s="75"/>
      <c r="AA17" s="75"/>
      <c r="AB17" s="75"/>
      <c r="AC17" s="75"/>
      <c r="AD17" s="75"/>
    </row>
    <row r="18" spans="1:30" s="31" customFormat="1" ht="24.75" customHeight="1">
      <c r="A18" s="29" t="s">
        <v>965</v>
      </c>
      <c r="B18" s="282" t="s">
        <v>966</v>
      </c>
      <c r="C18" s="501">
        <v>1.9487350779721184</v>
      </c>
      <c r="D18" s="490">
        <v>111.4</v>
      </c>
      <c r="E18" s="644">
        <v>123</v>
      </c>
      <c r="F18" s="712">
        <v>124.4</v>
      </c>
      <c r="G18" s="644">
        <v>128</v>
      </c>
      <c r="H18" s="718">
        <v>131.7</v>
      </c>
      <c r="I18" s="491">
        <v>136.4</v>
      </c>
      <c r="J18" s="30">
        <v>11.669658886894084</v>
      </c>
      <c r="K18" s="30">
        <v>1.1382113821138233</v>
      </c>
      <c r="L18" s="30">
        <v>9.646302250803856</v>
      </c>
      <c r="M18" s="30">
        <v>3.5687167805619</v>
      </c>
      <c r="N18" s="69"/>
      <c r="R18" s="75"/>
      <c r="S18" s="75"/>
      <c r="T18" s="75"/>
      <c r="U18" s="75"/>
      <c r="V18" s="75"/>
      <c r="W18" s="75"/>
      <c r="X18" s="75"/>
      <c r="Y18" s="75"/>
      <c r="Z18" s="75"/>
      <c r="AA18" s="75"/>
      <c r="AB18" s="75"/>
      <c r="AC18" s="75"/>
      <c r="AD18" s="75"/>
    </row>
    <row r="19" spans="1:30" s="31" customFormat="1" ht="24.75" customHeight="1">
      <c r="A19" s="29" t="s">
        <v>967</v>
      </c>
      <c r="B19" s="282" t="s">
        <v>968</v>
      </c>
      <c r="C19" s="501">
        <v>10.019129444140097</v>
      </c>
      <c r="D19" s="490">
        <v>152.3</v>
      </c>
      <c r="E19" s="644">
        <v>156.1</v>
      </c>
      <c r="F19" s="712">
        <v>155.5</v>
      </c>
      <c r="G19" s="644">
        <v>176.5</v>
      </c>
      <c r="H19" s="718">
        <v>178.8</v>
      </c>
      <c r="I19" s="491">
        <v>180.3</v>
      </c>
      <c r="J19" s="30">
        <v>2.101116217990807</v>
      </c>
      <c r="K19" s="30">
        <v>-0.3843689942344639</v>
      </c>
      <c r="L19" s="30">
        <v>15.948553054662383</v>
      </c>
      <c r="M19" s="30">
        <v>0.8389261744966348</v>
      </c>
      <c r="N19" s="69"/>
      <c r="R19" s="75"/>
      <c r="S19" s="75"/>
      <c r="T19" s="75"/>
      <c r="U19" s="75"/>
      <c r="V19" s="75"/>
      <c r="W19" s="75"/>
      <c r="X19" s="75"/>
      <c r="Y19" s="75"/>
      <c r="Z19" s="75"/>
      <c r="AA19" s="75"/>
      <c r="AB19" s="75"/>
      <c r="AC19" s="75"/>
      <c r="AD19" s="75"/>
    </row>
    <row r="20" spans="1:30" s="21" customFormat="1" ht="30.75" customHeight="1">
      <c r="A20" s="27">
        <v>1.2</v>
      </c>
      <c r="B20" s="497" t="s">
        <v>969</v>
      </c>
      <c r="C20" s="500">
        <v>20.37273710722672</v>
      </c>
      <c r="D20" s="488">
        <v>129.3</v>
      </c>
      <c r="E20" s="643">
        <v>140</v>
      </c>
      <c r="F20" s="711">
        <v>140.5</v>
      </c>
      <c r="G20" s="643">
        <v>155.8</v>
      </c>
      <c r="H20" s="717">
        <v>159.4</v>
      </c>
      <c r="I20" s="489">
        <v>160.8</v>
      </c>
      <c r="J20" s="28">
        <v>8.66202629543696</v>
      </c>
      <c r="K20" s="28">
        <v>0.3571428571428612</v>
      </c>
      <c r="L20" s="28">
        <v>14.44839857651246</v>
      </c>
      <c r="M20" s="28">
        <v>0.8782936010037758</v>
      </c>
      <c r="N20" s="70"/>
      <c r="R20" s="75"/>
      <c r="S20" s="75"/>
      <c r="T20" s="75"/>
      <c r="U20" s="75"/>
      <c r="V20" s="75"/>
      <c r="W20" s="75"/>
      <c r="X20" s="75"/>
      <c r="Y20" s="75"/>
      <c r="Z20" s="75"/>
      <c r="AA20" s="75"/>
      <c r="AB20" s="75"/>
      <c r="AC20" s="75"/>
      <c r="AD20" s="75"/>
    </row>
    <row r="21" spans="1:30" s="31" customFormat="1" ht="24.75" customHeight="1">
      <c r="A21" s="29" t="s">
        <v>970</v>
      </c>
      <c r="B21" s="282" t="s">
        <v>971</v>
      </c>
      <c r="C21" s="501">
        <v>6.117694570987977</v>
      </c>
      <c r="D21" s="490">
        <v>119</v>
      </c>
      <c r="E21" s="644">
        <v>129.4</v>
      </c>
      <c r="F21" s="712">
        <v>131</v>
      </c>
      <c r="G21" s="644">
        <v>146.3</v>
      </c>
      <c r="H21" s="718">
        <v>150.2</v>
      </c>
      <c r="I21" s="491">
        <v>149.6</v>
      </c>
      <c r="J21" s="30">
        <v>10.084033613445385</v>
      </c>
      <c r="K21" s="30">
        <v>1.236476043276653</v>
      </c>
      <c r="L21" s="30">
        <v>14.198473282442748</v>
      </c>
      <c r="M21" s="30">
        <v>-0.3994673768308843</v>
      </c>
      <c r="N21" s="69"/>
      <c r="R21" s="75"/>
      <c r="S21" s="75"/>
      <c r="T21" s="75"/>
      <c r="U21" s="75"/>
      <c r="V21" s="75"/>
      <c r="W21" s="75"/>
      <c r="X21" s="75"/>
      <c r="Y21" s="75"/>
      <c r="Z21" s="75"/>
      <c r="AA21" s="75"/>
      <c r="AB21" s="75"/>
      <c r="AC21" s="75"/>
      <c r="AD21" s="75"/>
    </row>
    <row r="22" spans="1:30" s="31" customFormat="1" ht="24.75" customHeight="1">
      <c r="A22" s="29" t="s">
        <v>972</v>
      </c>
      <c r="B22" s="282" t="s">
        <v>973</v>
      </c>
      <c r="C22" s="501">
        <v>5.683628753648385</v>
      </c>
      <c r="D22" s="490">
        <v>128.8</v>
      </c>
      <c r="E22" s="644">
        <v>136</v>
      </c>
      <c r="F22" s="712">
        <v>136</v>
      </c>
      <c r="G22" s="644">
        <v>143.9</v>
      </c>
      <c r="H22" s="718">
        <v>148.7</v>
      </c>
      <c r="I22" s="491">
        <v>147.8</v>
      </c>
      <c r="J22" s="30">
        <v>5.590062111801245</v>
      </c>
      <c r="K22" s="30">
        <v>0</v>
      </c>
      <c r="L22" s="30">
        <v>8.676470588235304</v>
      </c>
      <c r="M22" s="30">
        <v>-0.6052454606590345</v>
      </c>
      <c r="N22" s="69"/>
      <c r="R22" s="75"/>
      <c r="S22" s="75"/>
      <c r="T22" s="75"/>
      <c r="U22" s="75"/>
      <c r="V22" s="75"/>
      <c r="W22" s="75"/>
      <c r="X22" s="75"/>
      <c r="Y22" s="75"/>
      <c r="Z22" s="75"/>
      <c r="AA22" s="75"/>
      <c r="AB22" s="75"/>
      <c r="AC22" s="75"/>
      <c r="AD22" s="75"/>
    </row>
    <row r="23" spans="1:30" s="31" customFormat="1" ht="24.75" customHeight="1">
      <c r="A23" s="29" t="s">
        <v>974</v>
      </c>
      <c r="B23" s="282" t="s">
        <v>975</v>
      </c>
      <c r="C23" s="501">
        <v>4.4957766210627</v>
      </c>
      <c r="D23" s="490">
        <v>160.1</v>
      </c>
      <c r="E23" s="644">
        <v>180.1</v>
      </c>
      <c r="F23" s="712">
        <v>180.6</v>
      </c>
      <c r="G23" s="644">
        <v>211.5</v>
      </c>
      <c r="H23" s="718">
        <v>215.5</v>
      </c>
      <c r="I23" s="491">
        <v>223.9</v>
      </c>
      <c r="J23" s="30">
        <v>12.804497189256708</v>
      </c>
      <c r="K23" s="30">
        <v>0.2776235424764053</v>
      </c>
      <c r="L23" s="30">
        <v>23.975636766334446</v>
      </c>
      <c r="M23" s="30">
        <v>3.897911832946633</v>
      </c>
      <c r="N23" s="69"/>
      <c r="R23" s="75"/>
      <c r="S23" s="75"/>
      <c r="T23" s="75"/>
      <c r="U23" s="75"/>
      <c r="V23" s="75"/>
      <c r="W23" s="75"/>
      <c r="X23" s="75"/>
      <c r="Y23" s="75"/>
      <c r="Z23" s="75"/>
      <c r="AA23" s="75"/>
      <c r="AB23" s="75"/>
      <c r="AC23" s="75"/>
      <c r="AD23" s="75"/>
    </row>
    <row r="24" spans="1:30" s="31" customFormat="1" ht="24.75" customHeight="1">
      <c r="A24" s="29" t="s">
        <v>976</v>
      </c>
      <c r="B24" s="282" t="s">
        <v>977</v>
      </c>
      <c r="C24" s="501">
        <v>4.065637161527658</v>
      </c>
      <c r="D24" s="490">
        <v>111.3</v>
      </c>
      <c r="E24" s="644">
        <v>117.4</v>
      </c>
      <c r="F24" s="712">
        <v>116.5</v>
      </c>
      <c r="G24" s="644">
        <v>125.2</v>
      </c>
      <c r="H24" s="718">
        <v>126.3</v>
      </c>
      <c r="I24" s="491">
        <v>126</v>
      </c>
      <c r="J24" s="30">
        <v>4.672057502246176</v>
      </c>
      <c r="K24" s="30">
        <v>-0.7666098807495842</v>
      </c>
      <c r="L24" s="30">
        <v>8.154506437768248</v>
      </c>
      <c r="M24" s="30">
        <v>-0.23752969121140666</v>
      </c>
      <c r="N24" s="69"/>
      <c r="R24" s="75"/>
      <c r="S24" s="75"/>
      <c r="T24" s="75"/>
      <c r="U24" s="75"/>
      <c r="V24" s="75"/>
      <c r="W24" s="75"/>
      <c r="X24" s="75"/>
      <c r="Y24" s="75"/>
      <c r="Z24" s="75"/>
      <c r="AA24" s="75"/>
      <c r="AB24" s="75"/>
      <c r="AC24" s="75"/>
      <c r="AD24" s="75"/>
    </row>
    <row r="25" spans="1:30" s="21" customFormat="1" ht="30.75" customHeight="1">
      <c r="A25" s="27">
        <v>1.3</v>
      </c>
      <c r="B25" s="497" t="s">
        <v>978</v>
      </c>
      <c r="C25" s="502">
        <v>30.044340897026256</v>
      </c>
      <c r="D25" s="492">
        <v>151.1</v>
      </c>
      <c r="E25" s="645">
        <v>156.5</v>
      </c>
      <c r="F25" s="713">
        <v>157</v>
      </c>
      <c r="G25" s="645">
        <v>169.2</v>
      </c>
      <c r="H25" s="719">
        <v>181</v>
      </c>
      <c r="I25" s="181">
        <v>190.3</v>
      </c>
      <c r="J25" s="28">
        <v>3.9046988749172726</v>
      </c>
      <c r="K25" s="28">
        <v>0.3194888178913686</v>
      </c>
      <c r="L25" s="28">
        <v>21.210191082802552</v>
      </c>
      <c r="M25" s="28">
        <v>5.138121546961344</v>
      </c>
      <c r="N25" s="70"/>
      <c r="R25" s="75"/>
      <c r="S25" s="75"/>
      <c r="T25" s="75"/>
      <c r="U25" s="75"/>
      <c r="V25" s="75"/>
      <c r="W25" s="75"/>
      <c r="X25" s="75"/>
      <c r="Y25" s="75"/>
      <c r="Z25" s="75"/>
      <c r="AA25" s="75"/>
      <c r="AB25" s="75"/>
      <c r="AC25" s="75"/>
      <c r="AD25" s="75"/>
    </row>
    <row r="26" spans="1:30" s="31" customFormat="1" ht="24.75" customHeight="1">
      <c r="A26" s="29" t="s">
        <v>979</v>
      </c>
      <c r="B26" s="282" t="s">
        <v>980</v>
      </c>
      <c r="C26" s="503">
        <v>5.397977971447429</v>
      </c>
      <c r="D26" s="493">
        <v>263.2</v>
      </c>
      <c r="E26" s="646">
        <v>268.7</v>
      </c>
      <c r="F26" s="714">
        <v>268.7</v>
      </c>
      <c r="G26" s="646">
        <v>295</v>
      </c>
      <c r="H26" s="720">
        <v>356</v>
      </c>
      <c r="I26" s="187">
        <v>373.5</v>
      </c>
      <c r="J26" s="30">
        <v>2.0896656534954445</v>
      </c>
      <c r="K26" s="30">
        <v>0</v>
      </c>
      <c r="L26" s="30">
        <v>39.00260513583925</v>
      </c>
      <c r="M26" s="30">
        <v>4.9157303370786565</v>
      </c>
      <c r="N26" s="69"/>
      <c r="R26" s="75"/>
      <c r="S26" s="75"/>
      <c r="T26" s="75"/>
      <c r="U26" s="75"/>
      <c r="V26" s="75"/>
      <c r="W26" s="75"/>
      <c r="X26" s="75"/>
      <c r="Y26" s="75"/>
      <c r="Z26" s="75"/>
      <c r="AA26" s="75"/>
      <c r="AB26" s="75"/>
      <c r="AC26" s="75"/>
      <c r="AD26" s="75"/>
    </row>
    <row r="27" spans="1:30" s="31" customFormat="1" ht="24.75" customHeight="1">
      <c r="A27" s="29" t="s">
        <v>981</v>
      </c>
      <c r="B27" s="282" t="s">
        <v>982</v>
      </c>
      <c r="C27" s="501">
        <v>2.4560330063653932</v>
      </c>
      <c r="D27" s="490">
        <v>169.5</v>
      </c>
      <c r="E27" s="644">
        <v>176.7</v>
      </c>
      <c r="F27" s="712">
        <v>176.7</v>
      </c>
      <c r="G27" s="644">
        <v>197.7</v>
      </c>
      <c r="H27" s="718">
        <v>197.7</v>
      </c>
      <c r="I27" s="491">
        <v>197.9</v>
      </c>
      <c r="J27" s="30">
        <v>4.247787610619454</v>
      </c>
      <c r="K27" s="30">
        <v>0</v>
      </c>
      <c r="L27" s="30">
        <v>11.997736276174308</v>
      </c>
      <c r="M27" s="30">
        <v>0.10116337885686733</v>
      </c>
      <c r="N27" s="69"/>
      <c r="R27" s="75"/>
      <c r="S27" s="75"/>
      <c r="T27" s="75"/>
      <c r="U27" s="75"/>
      <c r="V27" s="75"/>
      <c r="W27" s="75"/>
      <c r="X27" s="75"/>
      <c r="Y27" s="75"/>
      <c r="Z27" s="75"/>
      <c r="AA27" s="75"/>
      <c r="AB27" s="75"/>
      <c r="AC27" s="75"/>
      <c r="AD27" s="75"/>
    </row>
    <row r="28" spans="1:30" s="31" customFormat="1" ht="24.75" customHeight="1">
      <c r="A28" s="29" t="s">
        <v>983</v>
      </c>
      <c r="B28" s="282" t="s">
        <v>984</v>
      </c>
      <c r="C28" s="503">
        <v>6.973714820123034</v>
      </c>
      <c r="D28" s="493">
        <v>126.1</v>
      </c>
      <c r="E28" s="646">
        <v>129.5</v>
      </c>
      <c r="F28" s="714">
        <v>130.5</v>
      </c>
      <c r="G28" s="646">
        <v>144</v>
      </c>
      <c r="H28" s="720">
        <v>144.3</v>
      </c>
      <c r="I28" s="187">
        <v>161.4</v>
      </c>
      <c r="J28" s="30">
        <v>3.4892942109437115</v>
      </c>
      <c r="K28" s="30">
        <v>0.772200772200776</v>
      </c>
      <c r="L28" s="30">
        <v>23.678160919540232</v>
      </c>
      <c r="M28" s="30">
        <v>11.85031185031184</v>
      </c>
      <c r="N28" s="69"/>
      <c r="R28" s="75"/>
      <c r="S28" s="75"/>
      <c r="T28" s="75"/>
      <c r="U28" s="75"/>
      <c r="V28" s="75"/>
      <c r="W28" s="75"/>
      <c r="X28" s="75"/>
      <c r="Y28" s="75"/>
      <c r="Z28" s="75"/>
      <c r="AA28" s="75"/>
      <c r="AB28" s="75"/>
      <c r="AC28" s="75"/>
      <c r="AD28" s="75"/>
    </row>
    <row r="29" spans="1:30" s="31" customFormat="1" ht="24.75" customHeight="1">
      <c r="A29" s="29"/>
      <c r="B29" s="282" t="s">
        <v>985</v>
      </c>
      <c r="C29" s="503">
        <v>1.8659527269142209</v>
      </c>
      <c r="D29" s="493">
        <v>95.3</v>
      </c>
      <c r="E29" s="646">
        <v>96.1</v>
      </c>
      <c r="F29" s="714">
        <v>95.7</v>
      </c>
      <c r="G29" s="646">
        <v>95.6</v>
      </c>
      <c r="H29" s="720">
        <v>95.6</v>
      </c>
      <c r="I29" s="187">
        <v>95.8</v>
      </c>
      <c r="J29" s="30">
        <v>0.4197271773347353</v>
      </c>
      <c r="K29" s="30">
        <v>-0.4162330905306959</v>
      </c>
      <c r="L29" s="30">
        <v>0.10449320794148775</v>
      </c>
      <c r="M29" s="30">
        <v>0.20920502092050697</v>
      </c>
      <c r="N29" s="69"/>
      <c r="R29" s="75"/>
      <c r="S29" s="75"/>
      <c r="T29" s="75"/>
      <c r="U29" s="75"/>
      <c r="V29" s="75"/>
      <c r="W29" s="75"/>
      <c r="X29" s="75"/>
      <c r="Y29" s="75"/>
      <c r="Z29" s="75"/>
      <c r="AA29" s="75"/>
      <c r="AB29" s="75"/>
      <c r="AC29" s="75"/>
      <c r="AD29" s="75"/>
    </row>
    <row r="30" spans="1:30" s="31" customFormat="1" ht="24.75" customHeight="1">
      <c r="A30" s="29"/>
      <c r="B30" s="282" t="s">
        <v>987</v>
      </c>
      <c r="C30" s="503">
        <v>2.731641690470963</v>
      </c>
      <c r="D30" s="493">
        <v>111.3</v>
      </c>
      <c r="E30" s="646">
        <v>117.2</v>
      </c>
      <c r="F30" s="714">
        <v>117.2</v>
      </c>
      <c r="G30" s="646">
        <v>114.4</v>
      </c>
      <c r="H30" s="720">
        <v>114.4</v>
      </c>
      <c r="I30" s="187">
        <v>114.4</v>
      </c>
      <c r="J30" s="30">
        <v>5.300988319856259</v>
      </c>
      <c r="K30" s="30">
        <v>0</v>
      </c>
      <c r="L30" s="30">
        <v>-2.3890784982935145</v>
      </c>
      <c r="M30" s="30">
        <v>0</v>
      </c>
      <c r="N30" s="69"/>
      <c r="R30" s="75"/>
      <c r="S30" s="75"/>
      <c r="T30" s="75"/>
      <c r="U30" s="75"/>
      <c r="V30" s="75"/>
      <c r="W30" s="75"/>
      <c r="X30" s="75"/>
      <c r="Y30" s="75"/>
      <c r="Z30" s="75"/>
      <c r="AA30" s="75"/>
      <c r="AB30" s="75"/>
      <c r="AC30" s="75"/>
      <c r="AD30" s="75"/>
    </row>
    <row r="31" spans="1:30" s="31" customFormat="1" ht="24.75" customHeight="1">
      <c r="A31" s="29"/>
      <c r="B31" s="282" t="s">
        <v>988</v>
      </c>
      <c r="C31" s="503">
        <v>3.1001290737979397</v>
      </c>
      <c r="D31" s="493">
        <v>111.5</v>
      </c>
      <c r="E31" s="646">
        <v>107.7</v>
      </c>
      <c r="F31" s="714">
        <v>107.8</v>
      </c>
      <c r="G31" s="646">
        <v>108</v>
      </c>
      <c r="H31" s="720">
        <v>108.9</v>
      </c>
      <c r="I31" s="187">
        <v>109.4</v>
      </c>
      <c r="J31" s="30">
        <v>-3.318385650224215</v>
      </c>
      <c r="K31" s="30">
        <v>0.09285051067780614</v>
      </c>
      <c r="L31" s="30">
        <v>1.484230055658628</v>
      </c>
      <c r="M31" s="30">
        <v>0.4591368227731891</v>
      </c>
      <c r="N31" s="69"/>
      <c r="R31" s="75"/>
      <c r="S31" s="75"/>
      <c r="T31" s="75"/>
      <c r="U31" s="75"/>
      <c r="V31" s="75"/>
      <c r="W31" s="75"/>
      <c r="X31" s="75"/>
      <c r="Y31" s="75"/>
      <c r="Z31" s="75"/>
      <c r="AA31" s="75"/>
      <c r="AB31" s="75"/>
      <c r="AC31" s="75"/>
      <c r="AD31" s="75"/>
    </row>
    <row r="32" spans="1:30" s="31" customFormat="1" ht="24.75" customHeight="1">
      <c r="A32" s="29" t="s">
        <v>989</v>
      </c>
      <c r="B32" s="282" t="s">
        <v>990</v>
      </c>
      <c r="C32" s="503">
        <v>7.508891607907275</v>
      </c>
      <c r="D32" s="493">
        <v>132.6</v>
      </c>
      <c r="E32" s="646">
        <v>143.9</v>
      </c>
      <c r="F32" s="714">
        <v>144.7</v>
      </c>
      <c r="G32" s="646">
        <v>156.5</v>
      </c>
      <c r="H32" s="720">
        <v>158.9</v>
      </c>
      <c r="I32" s="187">
        <v>167.3</v>
      </c>
      <c r="J32" s="30">
        <v>9.125188536953232</v>
      </c>
      <c r="K32" s="30">
        <v>0.5559416261292398</v>
      </c>
      <c r="L32" s="30">
        <v>15.618521078092627</v>
      </c>
      <c r="M32" s="30">
        <v>5.286343612334804</v>
      </c>
      <c r="N32" s="69"/>
      <c r="R32" s="75"/>
      <c r="S32" s="75"/>
      <c r="T32" s="75"/>
      <c r="U32" s="75"/>
      <c r="V32" s="75"/>
      <c r="W32" s="75"/>
      <c r="X32" s="75"/>
      <c r="Y32" s="75"/>
      <c r="Z32" s="75"/>
      <c r="AA32" s="75"/>
      <c r="AB32" s="75"/>
      <c r="AC32" s="75"/>
      <c r="AD32" s="75"/>
    </row>
    <row r="33" spans="1:14" s="31" customFormat="1" ht="9" customHeight="1" thickBot="1">
      <c r="A33" s="33"/>
      <c r="B33" s="498"/>
      <c r="C33" s="504"/>
      <c r="D33" s="494"/>
      <c r="E33" s="647"/>
      <c r="F33" s="715"/>
      <c r="G33" s="647"/>
      <c r="H33" s="721"/>
      <c r="I33" s="495"/>
      <c r="J33" s="71"/>
      <c r="K33" s="71"/>
      <c r="L33" s="71"/>
      <c r="M33" s="71"/>
      <c r="N33" s="72"/>
    </row>
    <row r="34" spans="1:14" ht="12.75">
      <c r="A34" s="20"/>
      <c r="B34" s="34" t="s">
        <v>991</v>
      </c>
      <c r="C34" s="20"/>
      <c r="D34" s="20"/>
      <c r="E34" s="20"/>
      <c r="F34" s="20"/>
      <c r="G34" s="20"/>
      <c r="H34" s="20"/>
      <c r="I34" s="20"/>
      <c r="J34" s="20"/>
      <c r="K34" s="20"/>
      <c r="L34" s="20"/>
      <c r="M34" s="20"/>
      <c r="N34" s="20"/>
    </row>
    <row r="35" spans="1:14" ht="12.75" hidden="1">
      <c r="A35" s="20"/>
      <c r="B35" s="34" t="s">
        <v>992</v>
      </c>
      <c r="C35" s="20"/>
      <c r="D35" s="20"/>
      <c r="E35" s="20"/>
      <c r="F35" s="20"/>
      <c r="G35" s="20"/>
      <c r="H35" s="20"/>
      <c r="I35" s="20"/>
      <c r="J35" s="20"/>
      <c r="K35" s="20"/>
      <c r="L35" s="20"/>
      <c r="M35" s="20"/>
      <c r="N35" s="20"/>
    </row>
    <row r="36" spans="1:14" ht="12.75" hidden="1">
      <c r="A36" s="20"/>
      <c r="B36" s="34" t="s">
        <v>993</v>
      </c>
      <c r="C36" s="20"/>
      <c r="D36" s="20"/>
      <c r="E36" s="20"/>
      <c r="F36" s="20"/>
      <c r="G36" s="20"/>
      <c r="H36" s="20"/>
      <c r="I36" s="20"/>
      <c r="J36" s="20"/>
      <c r="K36" s="20"/>
      <c r="L36" s="20"/>
      <c r="M36" s="20"/>
      <c r="N36" s="20"/>
    </row>
    <row r="37" spans="1:14" ht="12.75" hidden="1">
      <c r="A37" s="20"/>
      <c r="B37" s="34" t="s">
        <v>994</v>
      </c>
      <c r="C37" s="20"/>
      <c r="D37" s="20"/>
      <c r="E37" s="20"/>
      <c r="F37" s="20"/>
      <c r="G37" s="20"/>
      <c r="H37" s="20"/>
      <c r="I37" s="20"/>
      <c r="J37" s="20"/>
      <c r="K37" s="20"/>
      <c r="L37" s="20"/>
      <c r="M37" s="20"/>
      <c r="N37" s="20"/>
    </row>
    <row r="38" spans="1:14" ht="12.75">
      <c r="A38" s="20"/>
      <c r="B38" s="1504" t="s">
        <v>993</v>
      </c>
      <c r="C38" s="20"/>
      <c r="D38" s="20"/>
      <c r="E38" s="20"/>
      <c r="F38" s="20"/>
      <c r="G38" s="20"/>
      <c r="H38" s="20"/>
      <c r="I38" s="20"/>
      <c r="J38" s="20"/>
      <c r="K38" s="20"/>
      <c r="L38" s="20"/>
      <c r="M38" s="20"/>
      <c r="N38" s="20"/>
    </row>
  </sheetData>
  <sheetProtection/>
  <mergeCells count="12">
    <mergeCell ref="J9:M9"/>
    <mergeCell ref="B9:B10"/>
    <mergeCell ref="C9:C10"/>
    <mergeCell ref="E9:F9"/>
    <mergeCell ref="G9:I9"/>
    <mergeCell ref="B7:N7"/>
    <mergeCell ref="A1:N1"/>
    <mergeCell ref="A2:N2"/>
    <mergeCell ref="A3:N3"/>
    <mergeCell ref="B4:N4"/>
    <mergeCell ref="A5:N5"/>
    <mergeCell ref="A6:N6"/>
  </mergeCells>
  <printOptions horizontalCentered="1"/>
  <pageMargins left="0.75" right="0.89" top="0.57" bottom="0.39" header="0.5" footer="0.3"/>
  <pageSetup fitToHeight="1" fitToWidth="1" horizontalDpi="300" verticalDpi="300" orientation="landscape" paperSize="9" scale="76" r:id="rId2"/>
  <drawing r:id="rId1"/>
</worksheet>
</file>

<file path=xl/worksheets/sheet11.xml><?xml version="1.0" encoding="utf-8"?>
<worksheet xmlns="http://schemas.openxmlformats.org/spreadsheetml/2006/main" xmlns:r="http://schemas.openxmlformats.org/officeDocument/2006/relationships">
  <dimension ref="A1:M189"/>
  <sheetViews>
    <sheetView zoomScalePageLayoutView="0" workbookViewId="0" topLeftCell="A1">
      <selection activeCell="A1" sqref="A1:G1"/>
    </sheetView>
  </sheetViews>
  <sheetFormatPr defaultColWidth="9.140625" defaultRowHeight="12.75"/>
  <cols>
    <col min="1" max="1" width="40.8515625" style="0" bestFit="1" customWidth="1"/>
    <col min="2" max="2" width="7.421875" style="0" bestFit="1" customWidth="1"/>
    <col min="3" max="3" width="10.7109375" style="0" customWidth="1"/>
    <col min="4" max="7" width="7.57421875" style="0" bestFit="1" customWidth="1"/>
    <col min="8" max="8" width="9.28125" style="0" bestFit="1" customWidth="1"/>
  </cols>
  <sheetData>
    <row r="1" spans="1:7" ht="15.75" customHeight="1">
      <c r="A1" s="2001" t="s">
        <v>995</v>
      </c>
      <c r="B1" s="2001"/>
      <c r="C1" s="2001"/>
      <c r="D1" s="2001"/>
      <c r="E1" s="2001"/>
      <c r="F1" s="2001"/>
      <c r="G1" s="2001"/>
    </row>
    <row r="2" spans="1:8" ht="15.75">
      <c r="A2" s="1967" t="s">
        <v>955</v>
      </c>
      <c r="B2" s="1967"/>
      <c r="C2" s="1967"/>
      <c r="D2" s="1967"/>
      <c r="E2" s="1967"/>
      <c r="F2" s="1967"/>
      <c r="G2" s="1967"/>
      <c r="H2" s="1588"/>
    </row>
    <row r="3" spans="1:7" ht="12.75">
      <c r="A3" s="1989" t="s">
        <v>944</v>
      </c>
      <c r="B3" s="1989"/>
      <c r="C3" s="1989"/>
      <c r="D3" s="1989"/>
      <c r="E3" s="1989"/>
      <c r="F3" s="1989"/>
      <c r="G3" s="1989"/>
    </row>
    <row r="4" spans="1:7" ht="12.75">
      <c r="A4" s="1986" t="s">
        <v>960</v>
      </c>
      <c r="B4" s="1986"/>
      <c r="C4" s="1986"/>
      <c r="D4" s="1986"/>
      <c r="E4" s="1986"/>
      <c r="F4" s="1986"/>
      <c r="G4" s="1986"/>
    </row>
    <row r="5" spans="1:13" ht="13.5" thickBot="1">
      <c r="A5" s="1432"/>
      <c r="B5" s="1430"/>
      <c r="C5" s="1430"/>
      <c r="D5" s="1430"/>
      <c r="E5" s="1430"/>
      <c r="G5" s="1369"/>
      <c r="H5" s="1434"/>
      <c r="I5" s="1434"/>
      <c r="J5" s="1434"/>
      <c r="K5" s="1434"/>
      <c r="L5" s="1434"/>
      <c r="M5" s="1434"/>
    </row>
    <row r="6" spans="1:7" ht="33" customHeight="1" thickTop="1">
      <c r="A6" s="1727"/>
      <c r="B6" s="2031" t="s">
        <v>834</v>
      </c>
      <c r="C6" s="1596" t="s">
        <v>628</v>
      </c>
      <c r="D6" s="1724" t="s">
        <v>628</v>
      </c>
      <c r="E6" s="1728" t="s">
        <v>628</v>
      </c>
      <c r="F6" s="2034" t="s">
        <v>1167</v>
      </c>
      <c r="G6" s="2035"/>
    </row>
    <row r="7" spans="1:8" ht="18" customHeight="1">
      <c r="A7" s="1729" t="s">
        <v>1350</v>
      </c>
      <c r="B7" s="2032"/>
      <c r="C7" s="1730" t="s">
        <v>629</v>
      </c>
      <c r="D7" s="1731" t="s">
        <v>630</v>
      </c>
      <c r="E7" s="1732" t="s">
        <v>1249</v>
      </c>
      <c r="F7" s="1733" t="s">
        <v>630</v>
      </c>
      <c r="G7" s="1734" t="s">
        <v>1249</v>
      </c>
      <c r="H7" s="1443"/>
    </row>
    <row r="8" spans="1:8" ht="18" customHeight="1">
      <c r="A8" s="1735"/>
      <c r="B8" s="2033"/>
      <c r="C8" s="1720"/>
      <c r="D8" s="1721"/>
      <c r="E8" s="1718"/>
      <c r="F8" s="1721" t="s">
        <v>628</v>
      </c>
      <c r="G8" s="1736" t="s">
        <v>628</v>
      </c>
      <c r="H8" s="1443"/>
    </row>
    <row r="9" spans="1:8" ht="31.5" customHeight="1">
      <c r="A9" s="1488" t="s">
        <v>949</v>
      </c>
      <c r="B9" s="1445">
        <v>100</v>
      </c>
      <c r="C9" s="1505">
        <v>134.3</v>
      </c>
      <c r="D9" s="1440">
        <v>146.4</v>
      </c>
      <c r="E9" s="1487">
        <v>159.7</v>
      </c>
      <c r="F9" s="1438">
        <v>9.009679821295592</v>
      </c>
      <c r="G9" s="1442">
        <v>9.084699453551906</v>
      </c>
      <c r="H9" s="1443"/>
    </row>
    <row r="10" spans="1:8" ht="31.5" customHeight="1">
      <c r="A10" s="1481" t="s">
        <v>950</v>
      </c>
      <c r="B10" s="1482">
        <v>49.593021995747016</v>
      </c>
      <c r="C10" s="1441">
        <v>130.2</v>
      </c>
      <c r="D10" s="1438">
        <v>145.3</v>
      </c>
      <c r="E10" s="1487">
        <v>159.1</v>
      </c>
      <c r="F10" s="1438">
        <v>11.597542242703554</v>
      </c>
      <c r="G10" s="1442">
        <v>9.497591190640037</v>
      </c>
      <c r="H10" s="1443"/>
    </row>
    <row r="11" spans="1:8" ht="21.75" customHeight="1">
      <c r="A11" s="1449" t="s">
        <v>952</v>
      </c>
      <c r="B11" s="1489">
        <v>16.575694084141823</v>
      </c>
      <c r="C11" s="1453">
        <v>119</v>
      </c>
      <c r="D11" s="1453">
        <v>131.9</v>
      </c>
      <c r="E11" s="1470">
        <v>148.9</v>
      </c>
      <c r="F11" s="1453">
        <v>10.840336134453793</v>
      </c>
      <c r="G11" s="1455">
        <v>12.888551933282798</v>
      </c>
      <c r="H11" s="1443"/>
    </row>
    <row r="12" spans="1:8" ht="21.75" customHeight="1">
      <c r="A12" s="1449" t="s">
        <v>954</v>
      </c>
      <c r="B12" s="1489">
        <v>6.086031204033311</v>
      </c>
      <c r="C12" s="1453">
        <v>159.4</v>
      </c>
      <c r="D12" s="1453">
        <v>183</v>
      </c>
      <c r="E12" s="1470">
        <v>191.8</v>
      </c>
      <c r="F12" s="1453">
        <v>14.80552070263488</v>
      </c>
      <c r="G12" s="1455">
        <v>4.808743169398923</v>
      </c>
      <c r="H12" s="1443"/>
    </row>
    <row r="13" spans="1:8" ht="21.75" customHeight="1">
      <c r="A13" s="1449" t="s">
        <v>962</v>
      </c>
      <c r="B13" s="1489">
        <v>3.770519507075808</v>
      </c>
      <c r="C13" s="1453">
        <v>136.4</v>
      </c>
      <c r="D13" s="1453">
        <v>164.2</v>
      </c>
      <c r="E13" s="1470">
        <v>186.1</v>
      </c>
      <c r="F13" s="1453">
        <v>20.381231671554232</v>
      </c>
      <c r="G13" s="1455">
        <v>13.337393422655296</v>
      </c>
      <c r="H13" s="1443"/>
    </row>
    <row r="14" spans="1:8" ht="21.75" customHeight="1">
      <c r="A14" s="1449" t="s">
        <v>964</v>
      </c>
      <c r="B14" s="1489">
        <v>11.183012678383857</v>
      </c>
      <c r="C14" s="1453">
        <v>120.7</v>
      </c>
      <c r="D14" s="1453">
        <v>131.7</v>
      </c>
      <c r="E14" s="1470">
        <v>146.7</v>
      </c>
      <c r="F14" s="1453">
        <v>9.113504556752261</v>
      </c>
      <c r="G14" s="1455">
        <v>11.389521640091132</v>
      </c>
      <c r="H14" s="1443"/>
    </row>
    <row r="15" spans="1:8" ht="21.75" customHeight="1">
      <c r="A15" s="1449" t="s">
        <v>966</v>
      </c>
      <c r="B15" s="1489">
        <v>1.9487350779721184</v>
      </c>
      <c r="C15" s="1453">
        <v>108.5</v>
      </c>
      <c r="D15" s="1453">
        <v>132.5</v>
      </c>
      <c r="E15" s="1470">
        <v>129.2</v>
      </c>
      <c r="F15" s="1453">
        <v>22.11981566820276</v>
      </c>
      <c r="G15" s="1455">
        <v>-2.490566037735846</v>
      </c>
      <c r="H15" s="1443"/>
    </row>
    <row r="16" spans="1:8" ht="21.75" customHeight="1">
      <c r="A16" s="1449" t="s">
        <v>968</v>
      </c>
      <c r="B16" s="1489">
        <v>10.019129444140097</v>
      </c>
      <c r="C16" s="1453">
        <v>143.8</v>
      </c>
      <c r="D16" s="1453">
        <v>155</v>
      </c>
      <c r="E16" s="1470">
        <v>165.9</v>
      </c>
      <c r="F16" s="1453">
        <v>7.7885952712100135</v>
      </c>
      <c r="G16" s="1455">
        <v>7.032258064516128</v>
      </c>
      <c r="H16" s="1443"/>
    </row>
    <row r="17" spans="1:7" ht="34.5" customHeight="1">
      <c r="A17" s="1481" t="s">
        <v>969</v>
      </c>
      <c r="B17" s="1482">
        <v>20.37273710722672</v>
      </c>
      <c r="C17" s="1441">
        <v>126</v>
      </c>
      <c r="D17" s="1438">
        <v>136.7</v>
      </c>
      <c r="E17" s="1487">
        <v>148.7</v>
      </c>
      <c r="F17" s="1438">
        <v>8.49206349206348</v>
      </c>
      <c r="G17" s="1442">
        <v>8.778346744696421</v>
      </c>
    </row>
    <row r="18" spans="1:7" ht="21.75" customHeight="1">
      <c r="A18" s="1449" t="s">
        <v>971</v>
      </c>
      <c r="B18" s="1489">
        <v>6.117694570987977</v>
      </c>
      <c r="C18" s="1453">
        <v>116.4</v>
      </c>
      <c r="D18" s="1453">
        <v>125.9</v>
      </c>
      <c r="E18" s="1470">
        <v>138</v>
      </c>
      <c r="F18" s="1453">
        <v>8.161512027491398</v>
      </c>
      <c r="G18" s="1455">
        <v>9.610802223987292</v>
      </c>
    </row>
    <row r="19" spans="1:7" ht="21.75" customHeight="1">
      <c r="A19" s="1449" t="s">
        <v>973</v>
      </c>
      <c r="B19" s="1489">
        <v>5.683628753648385</v>
      </c>
      <c r="C19" s="1453">
        <v>128.2</v>
      </c>
      <c r="D19" s="1453">
        <v>135.2</v>
      </c>
      <c r="E19" s="1470">
        <v>143.3</v>
      </c>
      <c r="F19" s="1453">
        <v>5.460218408736338</v>
      </c>
      <c r="G19" s="1455">
        <v>5.991124260355036</v>
      </c>
    </row>
    <row r="20" spans="1:7" ht="21.75" customHeight="1">
      <c r="A20" s="1449" t="s">
        <v>975</v>
      </c>
      <c r="B20" s="1489">
        <v>4.4957766210627</v>
      </c>
      <c r="C20" s="1453">
        <v>149.1</v>
      </c>
      <c r="D20" s="1453">
        <v>172.3</v>
      </c>
      <c r="E20" s="1470">
        <v>196.1</v>
      </c>
      <c r="F20" s="1453">
        <v>15.56002682763247</v>
      </c>
      <c r="G20" s="1455">
        <v>13.8131166569936</v>
      </c>
    </row>
    <row r="21" spans="1:7" ht="21.75" customHeight="1">
      <c r="A21" s="1449" t="s">
        <v>977</v>
      </c>
      <c r="B21" s="1489">
        <v>4.065637161527658</v>
      </c>
      <c r="C21" s="1453">
        <v>111.9</v>
      </c>
      <c r="D21" s="1453">
        <v>115.9</v>
      </c>
      <c r="E21" s="1470">
        <v>120.2</v>
      </c>
      <c r="F21" s="1453">
        <v>3.5746201966041014</v>
      </c>
      <c r="G21" s="1455">
        <v>3.71009490940466</v>
      </c>
    </row>
    <row r="22" spans="1:7" ht="34.5" customHeight="1">
      <c r="A22" s="1481" t="s">
        <v>978</v>
      </c>
      <c r="B22" s="1482">
        <v>30.044340897026256</v>
      </c>
      <c r="C22" s="1441">
        <v>146.5</v>
      </c>
      <c r="D22" s="1438">
        <v>154.7</v>
      </c>
      <c r="E22" s="1487">
        <v>168</v>
      </c>
      <c r="F22" s="1438">
        <v>5.597269624573357</v>
      </c>
      <c r="G22" s="1442">
        <v>8.597285067873315</v>
      </c>
    </row>
    <row r="23" spans="1:7" ht="21.75" customHeight="1">
      <c r="A23" s="1449" t="s">
        <v>980</v>
      </c>
      <c r="B23" s="1489">
        <v>5.397977971447429</v>
      </c>
      <c r="C23" s="1453">
        <v>244.5</v>
      </c>
      <c r="D23" s="1453">
        <v>267.3</v>
      </c>
      <c r="E23" s="1470">
        <v>298.9</v>
      </c>
      <c r="F23" s="1453">
        <v>9.325153374233139</v>
      </c>
      <c r="G23" s="1455">
        <v>11.821922933034031</v>
      </c>
    </row>
    <row r="24" spans="1:7" ht="21.75" customHeight="1">
      <c r="A24" s="1449" t="s">
        <v>982</v>
      </c>
      <c r="B24" s="1489">
        <v>2.4560330063653932</v>
      </c>
      <c r="C24" s="1453">
        <v>162.1</v>
      </c>
      <c r="D24" s="1453">
        <v>169.5</v>
      </c>
      <c r="E24" s="1470">
        <v>194.6</v>
      </c>
      <c r="F24" s="1453">
        <v>4.5650832819247285</v>
      </c>
      <c r="G24" s="1455">
        <v>14.808259587020657</v>
      </c>
    </row>
    <row r="25" spans="1:7" ht="21.75" customHeight="1">
      <c r="A25" s="1449" t="s">
        <v>984</v>
      </c>
      <c r="B25" s="1489">
        <v>6.973714820123034</v>
      </c>
      <c r="C25" s="1453">
        <v>125.3</v>
      </c>
      <c r="D25" s="1453">
        <v>128.2</v>
      </c>
      <c r="E25" s="1470">
        <v>138.1</v>
      </c>
      <c r="F25" s="1453">
        <v>2.314445331205107</v>
      </c>
      <c r="G25" s="1455">
        <v>7.722308892355699</v>
      </c>
    </row>
    <row r="26" spans="1:7" ht="21.75" customHeight="1">
      <c r="A26" s="1449" t="s">
        <v>985</v>
      </c>
      <c r="B26" s="1489">
        <v>1.8659527269142209</v>
      </c>
      <c r="C26" s="1453">
        <v>96.2</v>
      </c>
      <c r="D26" s="1453">
        <v>95.6</v>
      </c>
      <c r="E26" s="1470">
        <v>95.2</v>
      </c>
      <c r="F26" s="1453">
        <v>-0.6237006237006284</v>
      </c>
      <c r="G26" s="1455">
        <v>-0.4184100418409997</v>
      </c>
    </row>
    <row r="27" spans="1:7" ht="21.75" customHeight="1">
      <c r="A27" s="1449" t="s">
        <v>987</v>
      </c>
      <c r="B27" s="1489">
        <v>2.731641690470963</v>
      </c>
      <c r="C27" s="1453">
        <v>111.7</v>
      </c>
      <c r="D27" s="1453">
        <v>113.5</v>
      </c>
      <c r="E27" s="1470">
        <v>116.2</v>
      </c>
      <c r="F27" s="1453">
        <v>1.6114592658907725</v>
      </c>
      <c r="G27" s="1455">
        <v>2.378854625550659</v>
      </c>
    </row>
    <row r="28" spans="1:7" ht="21.75" customHeight="1">
      <c r="A28" s="1449" t="s">
        <v>988</v>
      </c>
      <c r="B28" s="1489">
        <v>3.1001290737979397</v>
      </c>
      <c r="C28" s="1453">
        <v>111.2</v>
      </c>
      <c r="D28" s="1453">
        <v>110.7</v>
      </c>
      <c r="E28" s="1470">
        <v>108.1</v>
      </c>
      <c r="F28" s="1453">
        <v>-0.4496402877697818</v>
      </c>
      <c r="G28" s="1455">
        <v>-2.3486901535682136</v>
      </c>
    </row>
    <row r="29" spans="1:7" ht="21.75" customHeight="1" thickBot="1">
      <c r="A29" s="1499" t="s">
        <v>990</v>
      </c>
      <c r="B29" s="1500">
        <v>7.508891607907275</v>
      </c>
      <c r="C29" s="1467">
        <v>130.4</v>
      </c>
      <c r="D29" s="1467">
        <v>141.5</v>
      </c>
      <c r="E29" s="1471">
        <v>154.6</v>
      </c>
      <c r="F29" s="1467">
        <v>8.512269938650306</v>
      </c>
      <c r="G29" s="1469">
        <v>9.25795053003533</v>
      </c>
    </row>
    <row r="30" spans="1:5" ht="13.5" thickTop="1">
      <c r="A30" s="1473" t="s">
        <v>894</v>
      </c>
      <c r="B30" s="1474"/>
      <c r="C30" s="1473"/>
      <c r="D30" s="1473"/>
      <c r="E30" s="1473"/>
    </row>
    <row r="31" spans="1:5" ht="12.75">
      <c r="A31" s="1475"/>
      <c r="B31" s="1443"/>
      <c r="C31" s="1443"/>
      <c r="D31" s="1443"/>
      <c r="E31" s="1443"/>
    </row>
    <row r="32" spans="1:5" ht="12.75">
      <c r="A32" s="1475"/>
      <c r="B32" s="1443"/>
      <c r="C32" s="1443"/>
      <c r="D32" s="1443"/>
      <c r="E32" s="1443"/>
    </row>
    <row r="33" spans="2:5" ht="12.75">
      <c r="B33" s="1443"/>
      <c r="C33" s="1443"/>
      <c r="D33" s="1443"/>
      <c r="E33" s="1443"/>
    </row>
    <row r="34" spans="2:5" ht="12.75">
      <c r="B34" s="1443"/>
      <c r="C34" s="1443"/>
      <c r="D34" s="1443"/>
      <c r="E34" s="1443"/>
    </row>
    <row r="35" spans="2:5" ht="12.75">
      <c r="B35" s="1443"/>
      <c r="C35" s="1443"/>
      <c r="D35" s="1443"/>
      <c r="E35" s="1443"/>
    </row>
    <row r="36" spans="2:5" ht="12.75">
      <c r="B36" s="1443"/>
      <c r="C36" s="1443"/>
      <c r="D36" s="1443"/>
      <c r="E36" s="1443"/>
    </row>
    <row r="37" spans="2:5" ht="12.75">
      <c r="B37" s="1443"/>
      <c r="C37" s="1443"/>
      <c r="D37" s="1443"/>
      <c r="E37" s="1443"/>
    </row>
    <row r="38" spans="2:5" ht="12.75">
      <c r="B38" s="1443"/>
      <c r="C38" s="1443"/>
      <c r="D38" s="1443"/>
      <c r="E38" s="1443"/>
    </row>
    <row r="39" spans="1:5" ht="12.75">
      <c r="A39" s="1476"/>
      <c r="B39" s="1443"/>
      <c r="C39" s="1443"/>
      <c r="D39" s="1443"/>
      <c r="E39" s="1443"/>
    </row>
    <row r="40" spans="1:5" ht="12.75">
      <c r="A40" s="1476"/>
      <c r="B40" s="1443"/>
      <c r="C40" s="1443"/>
      <c r="D40" s="1443"/>
      <c r="E40" s="1443"/>
    </row>
    <row r="41" spans="2:5" ht="12.75">
      <c r="B41" s="1443"/>
      <c r="C41" s="1443"/>
      <c r="D41" s="1443"/>
      <c r="E41" s="1443"/>
    </row>
    <row r="42" spans="2:5" ht="12.75">
      <c r="B42" s="1443"/>
      <c r="C42" s="1443"/>
      <c r="D42" s="1443"/>
      <c r="E42" s="1443"/>
    </row>
    <row r="43" spans="2:5" ht="12.75">
      <c r="B43" s="1443"/>
      <c r="C43" s="1443"/>
      <c r="D43" s="1443"/>
      <c r="E43" s="1443"/>
    </row>
    <row r="44" spans="2:5" ht="12.75">
      <c r="B44" s="1443"/>
      <c r="C44" s="1443"/>
      <c r="D44" s="1443"/>
      <c r="E44" s="1443"/>
    </row>
    <row r="45" spans="2:5" ht="12.75">
      <c r="B45" s="1443"/>
      <c r="C45" s="1443"/>
      <c r="D45" s="1443"/>
      <c r="E45" s="1443"/>
    </row>
    <row r="46" spans="1:5" ht="12.75">
      <c r="A46" s="1476"/>
      <c r="B46" s="1443"/>
      <c r="C46" s="1443"/>
      <c r="D46" s="1443"/>
      <c r="E46" s="1443"/>
    </row>
    <row r="47" spans="1:5" ht="12.75">
      <c r="A47" s="1476"/>
      <c r="B47" s="1443"/>
      <c r="C47" s="1443"/>
      <c r="D47" s="1443"/>
      <c r="E47" s="1443"/>
    </row>
    <row r="48" spans="1:5" ht="12.75">
      <c r="A48" s="1476"/>
      <c r="B48" s="1443"/>
      <c r="C48" s="1443"/>
      <c r="D48" s="1443"/>
      <c r="E48" s="1443"/>
    </row>
    <row r="49" spans="2:5" ht="12.75">
      <c r="B49" s="1443"/>
      <c r="C49" s="1443"/>
      <c r="D49" s="1443"/>
      <c r="E49" s="1443"/>
    </row>
    <row r="50" spans="2:5" ht="12.75">
      <c r="B50" s="1443"/>
      <c r="C50" s="1443"/>
      <c r="D50" s="1443"/>
      <c r="E50" s="1443"/>
    </row>
    <row r="51" spans="1:5" ht="12.75">
      <c r="A51" s="1476"/>
      <c r="B51" s="1443"/>
      <c r="C51" s="1443"/>
      <c r="D51" s="1443"/>
      <c r="E51" s="1443"/>
    </row>
    <row r="52" spans="1:5" ht="12.75">
      <c r="A52" s="1476"/>
      <c r="B52" s="1443"/>
      <c r="C52" s="1443"/>
      <c r="D52" s="1443"/>
      <c r="E52" s="1443"/>
    </row>
    <row r="53" spans="1:5" ht="12.75">
      <c r="A53" s="1476"/>
      <c r="B53" s="1443"/>
      <c r="C53" s="1443"/>
      <c r="D53" s="1443"/>
      <c r="E53" s="1443"/>
    </row>
    <row r="54" spans="1:5" ht="12.75">
      <c r="A54" s="1476"/>
      <c r="B54" s="1443"/>
      <c r="C54" s="1443"/>
      <c r="D54" s="1443"/>
      <c r="E54" s="1443"/>
    </row>
    <row r="55" spans="2:5" ht="12.75">
      <c r="B55" s="1443"/>
      <c r="C55" s="1443"/>
      <c r="D55" s="1443"/>
      <c r="E55" s="1443"/>
    </row>
    <row r="56" spans="1:5" ht="12.75">
      <c r="A56" s="1476"/>
      <c r="B56" s="1443"/>
      <c r="C56" s="1443"/>
      <c r="D56" s="1443"/>
      <c r="E56" s="1443"/>
    </row>
    <row r="57" spans="1:5" ht="12.75">
      <c r="A57" s="1475"/>
      <c r="B57" s="1443"/>
      <c r="C57" s="1443"/>
      <c r="D57" s="1443"/>
      <c r="E57" s="1443"/>
    </row>
    <row r="58" spans="1:5" ht="12.75">
      <c r="A58" s="1475"/>
      <c r="B58" s="1443"/>
      <c r="C58" s="1443"/>
      <c r="D58" s="1443"/>
      <c r="E58" s="1443"/>
    </row>
    <row r="59" spans="2:5" ht="12.75">
      <c r="B59" s="1443"/>
      <c r="C59" s="1443"/>
      <c r="D59" s="1443"/>
      <c r="E59" s="1443"/>
    </row>
    <row r="60" spans="2:5" ht="12.75">
      <c r="B60" s="1443"/>
      <c r="C60" s="1443"/>
      <c r="D60" s="1443"/>
      <c r="E60" s="1443"/>
    </row>
    <row r="61" spans="1:5" ht="12.75">
      <c r="A61" s="1476"/>
      <c r="B61" s="1443"/>
      <c r="C61" s="1443"/>
      <c r="D61" s="1443"/>
      <c r="E61" s="1443"/>
    </row>
    <row r="62" spans="1:5" ht="12.75">
      <c r="A62" s="1476"/>
      <c r="B62" s="1443"/>
      <c r="C62" s="1443"/>
      <c r="D62" s="1443"/>
      <c r="E62" s="1443"/>
    </row>
    <row r="63" spans="2:5" ht="12.75">
      <c r="B63" s="1443"/>
      <c r="C63" s="1443"/>
      <c r="D63" s="1443"/>
      <c r="E63" s="1443"/>
    </row>
    <row r="64" spans="1:5" ht="12.75">
      <c r="A64" s="1476"/>
      <c r="B64" s="1443"/>
      <c r="C64" s="1443"/>
      <c r="D64" s="1443"/>
      <c r="E64" s="1443"/>
    </row>
    <row r="65" spans="1:5" ht="12.75">
      <c r="A65" s="1476"/>
      <c r="B65" s="1443"/>
      <c r="C65" s="1443"/>
      <c r="D65" s="1443"/>
      <c r="E65" s="1443"/>
    </row>
    <row r="66" spans="1:5" ht="12.75">
      <c r="A66" s="1476"/>
      <c r="B66" s="1443"/>
      <c r="C66" s="1443"/>
      <c r="D66" s="1443"/>
      <c r="E66" s="1443"/>
    </row>
    <row r="67" spans="2:5" ht="12.75">
      <c r="B67" s="1443"/>
      <c r="C67" s="1443"/>
      <c r="D67" s="1443"/>
      <c r="E67" s="1443"/>
    </row>
    <row r="68" spans="1:5" ht="12.75">
      <c r="A68" s="1477"/>
      <c r="B68" s="1443"/>
      <c r="C68" s="1443"/>
      <c r="D68" s="1443"/>
      <c r="E68" s="1443"/>
    </row>
    <row r="69" spans="2:5" ht="12.75">
      <c r="B69" s="1443"/>
      <c r="C69" s="1443"/>
      <c r="D69" s="1443"/>
      <c r="E69" s="1443"/>
    </row>
    <row r="70" spans="1:5" ht="12.75">
      <c r="A70" s="1477"/>
      <c r="B70" s="1443"/>
      <c r="C70" s="1443"/>
      <c r="D70" s="1443"/>
      <c r="E70" s="1443"/>
    </row>
    <row r="71" spans="2:5" ht="12.75">
      <c r="B71" s="1443"/>
      <c r="C71" s="1443"/>
      <c r="D71" s="1443"/>
      <c r="E71" s="1443"/>
    </row>
    <row r="72" spans="2:5" ht="12.75">
      <c r="B72" s="1443"/>
      <c r="C72" s="1443"/>
      <c r="D72" s="1443"/>
      <c r="E72" s="1443"/>
    </row>
    <row r="73" spans="1:5" ht="12.75">
      <c r="A73" s="1477"/>
      <c r="B73" s="1443"/>
      <c r="C73" s="1443"/>
      <c r="D73" s="1443"/>
      <c r="E73" s="1443"/>
    </row>
    <row r="75" ht="20.25">
      <c r="A75" s="1478"/>
    </row>
    <row r="76" ht="20.25">
      <c r="A76" s="1478"/>
    </row>
    <row r="78" spans="2:5" ht="12.75">
      <c r="B78" s="1434"/>
      <c r="C78" s="1434"/>
      <c r="D78" s="1434"/>
      <c r="E78" s="1434"/>
    </row>
    <row r="79" spans="2:5" ht="12.75">
      <c r="B79" s="1434"/>
      <c r="C79" s="1434"/>
      <c r="D79" s="1434"/>
      <c r="E79" s="1434"/>
    </row>
    <row r="81" spans="2:5" ht="12.75">
      <c r="B81" s="1443"/>
      <c r="C81" s="1443"/>
      <c r="D81" s="1443"/>
      <c r="E81" s="1443"/>
    </row>
    <row r="82" spans="2:5" ht="12.75">
      <c r="B82" s="1443"/>
      <c r="C82" s="1443"/>
      <c r="D82" s="1443"/>
      <c r="E82" s="1443"/>
    </row>
    <row r="83" spans="2:5" ht="12.75">
      <c r="B83" s="1443"/>
      <c r="C83" s="1443"/>
      <c r="D83" s="1443"/>
      <c r="E83" s="1443"/>
    </row>
    <row r="84" spans="2:5" ht="12.75">
      <c r="B84" s="1443"/>
      <c r="C84" s="1443"/>
      <c r="D84" s="1443"/>
      <c r="E84" s="1443"/>
    </row>
    <row r="85" spans="2:5" ht="12.75">
      <c r="B85" s="1443"/>
      <c r="C85" s="1443"/>
      <c r="D85" s="1443"/>
      <c r="E85" s="1443"/>
    </row>
    <row r="86" spans="1:5" ht="12.75">
      <c r="A86" s="1476"/>
      <c r="B86" s="1443"/>
      <c r="C86" s="1443"/>
      <c r="D86" s="1443"/>
      <c r="E86" s="1443"/>
    </row>
    <row r="87" spans="1:5" ht="12.75">
      <c r="A87" s="1476"/>
      <c r="B87" s="1443"/>
      <c r="C87" s="1443"/>
      <c r="D87" s="1443"/>
      <c r="E87" s="1443"/>
    </row>
    <row r="88" spans="1:5" ht="12.75">
      <c r="A88" s="1476"/>
      <c r="B88" s="1443"/>
      <c r="C88" s="1443"/>
      <c r="D88" s="1443"/>
      <c r="E88" s="1443"/>
    </row>
    <row r="89" spans="2:5" ht="12.75">
      <c r="B89" s="1443"/>
      <c r="C89" s="1443"/>
      <c r="D89" s="1443"/>
      <c r="E89" s="1443"/>
    </row>
    <row r="90" spans="1:5" ht="12.75">
      <c r="A90" s="1479"/>
      <c r="B90" s="1443"/>
      <c r="C90" s="1443"/>
      <c r="D90" s="1443"/>
      <c r="E90" s="1443"/>
    </row>
    <row r="91" spans="1:5" ht="12.75">
      <c r="A91" s="1476"/>
      <c r="B91" s="1443"/>
      <c r="C91" s="1443"/>
      <c r="D91" s="1443"/>
      <c r="E91" s="1443"/>
    </row>
    <row r="92" spans="1:5" ht="12.75">
      <c r="A92" s="1475"/>
      <c r="B92" s="1443"/>
      <c r="C92" s="1443"/>
      <c r="D92" s="1443"/>
      <c r="E92" s="1443"/>
    </row>
    <row r="93" spans="1:5" ht="12.75">
      <c r="A93" s="1475"/>
      <c r="B93" s="1443"/>
      <c r="C93" s="1443"/>
      <c r="D93" s="1443"/>
      <c r="E93" s="1443"/>
    </row>
    <row r="94" spans="1:5" ht="12.75">
      <c r="A94" s="1476"/>
      <c r="B94" s="1443"/>
      <c r="C94" s="1443"/>
      <c r="D94" s="1443"/>
      <c r="E94" s="1443"/>
    </row>
    <row r="95" spans="1:5" ht="12.75">
      <c r="A95" s="1475"/>
      <c r="B95" s="1443"/>
      <c r="C95" s="1443"/>
      <c r="D95" s="1443"/>
      <c r="E95" s="1443"/>
    </row>
    <row r="96" spans="1:5" ht="12.75">
      <c r="A96" s="1475"/>
      <c r="B96" s="1443"/>
      <c r="C96" s="1443"/>
      <c r="D96" s="1443"/>
      <c r="E96" s="1443"/>
    </row>
    <row r="97" spans="2:5" ht="12.75">
      <c r="B97" s="1443"/>
      <c r="C97" s="1443"/>
      <c r="D97" s="1443"/>
      <c r="E97" s="1443"/>
    </row>
    <row r="98" spans="2:5" ht="12.75">
      <c r="B98" s="1443"/>
      <c r="C98" s="1443"/>
      <c r="D98" s="1443"/>
      <c r="E98" s="1443"/>
    </row>
    <row r="99" spans="2:5" ht="12.75">
      <c r="B99" s="1443"/>
      <c r="C99" s="1443"/>
      <c r="D99" s="1443"/>
      <c r="E99" s="1443"/>
    </row>
    <row r="100" spans="2:5" ht="12.75">
      <c r="B100" s="1443"/>
      <c r="C100" s="1443"/>
      <c r="D100" s="1443"/>
      <c r="E100" s="1443"/>
    </row>
    <row r="101" spans="2:5" ht="12.75">
      <c r="B101" s="1443"/>
      <c r="C101" s="1443"/>
      <c r="D101" s="1443"/>
      <c r="E101" s="1443"/>
    </row>
    <row r="102" spans="2:5" ht="12.75">
      <c r="B102" s="1443"/>
      <c r="C102" s="1443"/>
      <c r="D102" s="1443"/>
      <c r="E102" s="1443"/>
    </row>
    <row r="103" spans="1:5" ht="12.75">
      <c r="A103" s="1476"/>
      <c r="B103" s="1443"/>
      <c r="C103" s="1443"/>
      <c r="D103" s="1443"/>
      <c r="E103" s="1443"/>
    </row>
    <row r="104" spans="1:5" ht="12.75">
      <c r="A104" s="1476"/>
      <c r="B104" s="1443"/>
      <c r="C104" s="1443"/>
      <c r="D104" s="1443"/>
      <c r="E104" s="1443"/>
    </row>
    <row r="105" spans="2:5" ht="12.75">
      <c r="B105" s="1443"/>
      <c r="C105" s="1443"/>
      <c r="D105" s="1443"/>
      <c r="E105" s="1443"/>
    </row>
    <row r="106" spans="2:5" ht="12.75">
      <c r="B106" s="1443"/>
      <c r="C106" s="1443"/>
      <c r="D106" s="1443"/>
      <c r="E106" s="1443"/>
    </row>
    <row r="107" spans="2:5" ht="12.75">
      <c r="B107" s="1443"/>
      <c r="C107" s="1443"/>
      <c r="D107" s="1443"/>
      <c r="E107" s="1443"/>
    </row>
    <row r="108" spans="2:5" ht="12.75">
      <c r="B108" s="1443"/>
      <c r="C108" s="1443"/>
      <c r="D108" s="1443"/>
      <c r="E108" s="1443"/>
    </row>
    <row r="109" spans="2:5" ht="12.75">
      <c r="B109" s="1443"/>
      <c r="C109" s="1443"/>
      <c r="D109" s="1443"/>
      <c r="E109" s="1443"/>
    </row>
    <row r="110" spans="1:5" ht="12.75">
      <c r="A110" s="1476"/>
      <c r="B110" s="1443"/>
      <c r="C110" s="1443"/>
      <c r="D110" s="1443"/>
      <c r="E110" s="1443"/>
    </row>
    <row r="111" spans="1:5" ht="12.75">
      <c r="A111" s="1476"/>
      <c r="B111" s="1443"/>
      <c r="C111" s="1443"/>
      <c r="D111" s="1443"/>
      <c r="E111" s="1443"/>
    </row>
    <row r="112" spans="1:5" ht="12.75">
      <c r="A112" s="1476"/>
      <c r="B112" s="1443"/>
      <c r="C112" s="1443"/>
      <c r="D112" s="1443"/>
      <c r="E112" s="1443"/>
    </row>
    <row r="113" spans="2:5" ht="12.75">
      <c r="B113" s="1443"/>
      <c r="C113" s="1443"/>
      <c r="D113" s="1443"/>
      <c r="E113" s="1443"/>
    </row>
    <row r="114" spans="2:5" ht="12.75">
      <c r="B114" s="1443"/>
      <c r="C114" s="1443"/>
      <c r="D114" s="1443"/>
      <c r="E114" s="1443"/>
    </row>
    <row r="115" spans="1:5" ht="12.75">
      <c r="A115" s="1476"/>
      <c r="B115" s="1443"/>
      <c r="C115" s="1443"/>
      <c r="D115" s="1443"/>
      <c r="E115" s="1443"/>
    </row>
    <row r="116" spans="1:5" ht="12.75">
      <c r="A116" s="1476"/>
      <c r="B116" s="1443"/>
      <c r="C116" s="1443"/>
      <c r="D116" s="1443"/>
      <c r="E116" s="1443"/>
    </row>
    <row r="117" spans="1:5" ht="12.75">
      <c r="A117" s="1476"/>
      <c r="B117" s="1443"/>
      <c r="C117" s="1443"/>
      <c r="D117" s="1443"/>
      <c r="E117" s="1443"/>
    </row>
    <row r="118" spans="1:5" ht="12.75">
      <c r="A118" s="1476"/>
      <c r="B118" s="1443"/>
      <c r="C118" s="1443"/>
      <c r="D118" s="1443"/>
      <c r="E118" s="1443"/>
    </row>
    <row r="119" spans="2:5" ht="12.75">
      <c r="B119" s="1443"/>
      <c r="C119" s="1443"/>
      <c r="D119" s="1443"/>
      <c r="E119" s="1443"/>
    </row>
    <row r="120" spans="1:5" ht="12.75">
      <c r="A120" s="1476"/>
      <c r="B120" s="1443"/>
      <c r="C120" s="1443"/>
      <c r="D120" s="1443"/>
      <c r="E120" s="1443"/>
    </row>
    <row r="121" spans="1:5" ht="12.75">
      <c r="A121" s="1475"/>
      <c r="B121" s="1443"/>
      <c r="C121" s="1443"/>
      <c r="D121" s="1443"/>
      <c r="E121" s="1443"/>
    </row>
    <row r="122" spans="1:5" ht="12.75">
      <c r="A122" s="1475"/>
      <c r="B122" s="1443"/>
      <c r="C122" s="1443"/>
      <c r="D122" s="1443"/>
      <c r="E122" s="1443"/>
    </row>
    <row r="123" spans="1:5" ht="12.75">
      <c r="A123" s="1476"/>
      <c r="B123" s="1443"/>
      <c r="C123" s="1443"/>
      <c r="D123" s="1443"/>
      <c r="E123" s="1443"/>
    </row>
    <row r="124" spans="2:5" ht="12.75">
      <c r="B124" s="1443"/>
      <c r="C124" s="1443"/>
      <c r="D124" s="1443"/>
      <c r="E124" s="1443"/>
    </row>
    <row r="125" spans="1:5" ht="12.75">
      <c r="A125" s="1476"/>
      <c r="B125" s="1443"/>
      <c r="C125" s="1443"/>
      <c r="D125" s="1443"/>
      <c r="E125" s="1443"/>
    </row>
    <row r="126" spans="1:5" ht="12.75">
      <c r="A126" s="1476"/>
      <c r="B126" s="1443"/>
      <c r="C126" s="1443"/>
      <c r="D126" s="1443"/>
      <c r="E126" s="1443"/>
    </row>
    <row r="127" spans="2:5" ht="12.75">
      <c r="B127" s="1443"/>
      <c r="C127" s="1443"/>
      <c r="D127" s="1443"/>
      <c r="E127" s="1443"/>
    </row>
    <row r="128" spans="1:5" ht="12.75">
      <c r="A128" s="1476"/>
      <c r="B128" s="1443"/>
      <c r="C128" s="1443"/>
      <c r="D128" s="1443"/>
      <c r="E128" s="1443"/>
    </row>
    <row r="129" spans="1:5" ht="12.75">
      <c r="A129" s="1476"/>
      <c r="B129" s="1443"/>
      <c r="C129" s="1443"/>
      <c r="D129" s="1443"/>
      <c r="E129" s="1443"/>
    </row>
    <row r="130" spans="1:5" ht="12.75">
      <c r="A130" s="1476"/>
      <c r="B130" s="1443"/>
      <c r="C130" s="1443"/>
      <c r="D130" s="1443"/>
      <c r="E130" s="1443"/>
    </row>
    <row r="131" spans="2:5" ht="12.75">
      <c r="B131" s="1443"/>
      <c r="C131" s="1443"/>
      <c r="D131" s="1443"/>
      <c r="E131" s="1443"/>
    </row>
    <row r="133" ht="20.25">
      <c r="A133" s="1478"/>
    </row>
    <row r="134" ht="20.25">
      <c r="A134" s="1478"/>
    </row>
    <row r="136" spans="2:5" ht="12.75">
      <c r="B136" s="1434"/>
      <c r="C136" s="1434"/>
      <c r="D136" s="1434"/>
      <c r="E136" s="1434"/>
    </row>
    <row r="137" spans="2:5" ht="12.75">
      <c r="B137" s="1434"/>
      <c r="C137" s="1434"/>
      <c r="D137" s="1434"/>
      <c r="E137" s="1434"/>
    </row>
    <row r="139" spans="2:5" ht="12.75">
      <c r="B139" s="1443"/>
      <c r="C139" s="1443"/>
      <c r="D139" s="1443"/>
      <c r="E139" s="1443"/>
    </row>
    <row r="140" spans="2:5" ht="12.75">
      <c r="B140" s="1443"/>
      <c r="C140" s="1443"/>
      <c r="D140" s="1443"/>
      <c r="E140" s="1443"/>
    </row>
    <row r="141" spans="2:5" ht="12.75">
      <c r="B141" s="1443"/>
      <c r="C141" s="1443"/>
      <c r="D141" s="1443"/>
      <c r="E141" s="1443"/>
    </row>
    <row r="142" spans="2:5" ht="12.75">
      <c r="B142" s="1443"/>
      <c r="C142" s="1443"/>
      <c r="D142" s="1443"/>
      <c r="E142" s="1443"/>
    </row>
    <row r="143" spans="2:5" ht="12.75">
      <c r="B143" s="1443"/>
      <c r="C143" s="1443"/>
      <c r="D143" s="1443"/>
      <c r="E143" s="1443"/>
    </row>
    <row r="144" spans="1:5" ht="12.75">
      <c r="A144" s="1476"/>
      <c r="B144" s="1443"/>
      <c r="C144" s="1443"/>
      <c r="D144" s="1443"/>
      <c r="E144" s="1443"/>
    </row>
    <row r="145" spans="1:5" ht="12.75">
      <c r="A145" s="1476"/>
      <c r="B145" s="1443"/>
      <c r="C145" s="1443"/>
      <c r="D145" s="1443"/>
      <c r="E145" s="1443"/>
    </row>
    <row r="146" spans="1:5" ht="12.75">
      <c r="A146" s="1476"/>
      <c r="B146" s="1443"/>
      <c r="C146" s="1443"/>
      <c r="D146" s="1443"/>
      <c r="E146" s="1443"/>
    </row>
    <row r="147" spans="2:5" ht="12.75">
      <c r="B147" s="1443"/>
      <c r="C147" s="1443"/>
      <c r="D147" s="1443"/>
      <c r="E147" s="1443"/>
    </row>
    <row r="148" spans="1:5" ht="12.75">
      <c r="A148" s="1479"/>
      <c r="B148" s="1443"/>
      <c r="C148" s="1443"/>
      <c r="D148" s="1443"/>
      <c r="E148" s="1443"/>
    </row>
    <row r="149" spans="1:5" ht="12.75">
      <c r="A149" s="1476"/>
      <c r="B149" s="1443"/>
      <c r="C149" s="1443"/>
      <c r="D149" s="1443"/>
      <c r="E149" s="1443"/>
    </row>
    <row r="150" spans="1:5" ht="12.75">
      <c r="A150" s="1475"/>
      <c r="B150" s="1443"/>
      <c r="C150" s="1443"/>
      <c r="D150" s="1443"/>
      <c r="E150" s="1443"/>
    </row>
    <row r="151" spans="1:5" ht="12.75">
      <c r="A151" s="1475"/>
      <c r="B151" s="1443"/>
      <c r="C151" s="1443"/>
      <c r="D151" s="1443"/>
      <c r="E151" s="1443"/>
    </row>
    <row r="152" spans="1:5" ht="12.75">
      <c r="A152" s="1476"/>
      <c r="B152" s="1443"/>
      <c r="C152" s="1443"/>
      <c r="D152" s="1443"/>
      <c r="E152" s="1443"/>
    </row>
    <row r="153" spans="1:5" ht="12.75">
      <c r="A153" s="1475"/>
      <c r="B153" s="1443"/>
      <c r="C153" s="1443"/>
      <c r="D153" s="1443"/>
      <c r="E153" s="1443"/>
    </row>
    <row r="154" spans="1:5" ht="12.75">
      <c r="A154" s="1475"/>
      <c r="B154" s="1443"/>
      <c r="C154" s="1443"/>
      <c r="D154" s="1443"/>
      <c r="E154" s="1443"/>
    </row>
    <row r="155" spans="2:5" ht="12.75">
      <c r="B155" s="1443"/>
      <c r="C155" s="1443"/>
      <c r="D155" s="1443"/>
      <c r="E155" s="1443"/>
    </row>
    <row r="156" spans="2:5" ht="12.75">
      <c r="B156" s="1443"/>
      <c r="C156" s="1443"/>
      <c r="D156" s="1443"/>
      <c r="E156" s="1443"/>
    </row>
    <row r="157" spans="2:5" ht="12.75">
      <c r="B157" s="1443"/>
      <c r="C157" s="1443"/>
      <c r="D157" s="1443"/>
      <c r="E157" s="1443"/>
    </row>
    <row r="158" spans="2:5" ht="12.75">
      <c r="B158" s="1443"/>
      <c r="C158" s="1443"/>
      <c r="D158" s="1443"/>
      <c r="E158" s="1443"/>
    </row>
    <row r="159" spans="2:5" ht="12.75">
      <c r="B159" s="1443"/>
      <c r="C159" s="1443"/>
      <c r="D159" s="1443"/>
      <c r="E159" s="1443"/>
    </row>
    <row r="160" spans="2:5" ht="12.75">
      <c r="B160" s="1443"/>
      <c r="C160" s="1443"/>
      <c r="D160" s="1443"/>
      <c r="E160" s="1443"/>
    </row>
    <row r="161" spans="1:5" ht="12.75">
      <c r="A161" s="1476"/>
      <c r="B161" s="1443"/>
      <c r="C161" s="1443"/>
      <c r="D161" s="1443"/>
      <c r="E161" s="1443"/>
    </row>
    <row r="162" spans="1:5" ht="12.75">
      <c r="A162" s="1476"/>
      <c r="B162" s="1443"/>
      <c r="C162" s="1443"/>
      <c r="D162" s="1443"/>
      <c r="E162" s="1443"/>
    </row>
    <row r="163" spans="2:5" ht="12.75">
      <c r="B163" s="1443"/>
      <c r="C163" s="1443"/>
      <c r="D163" s="1443"/>
      <c r="E163" s="1443"/>
    </row>
    <row r="164" spans="2:5" ht="12.75">
      <c r="B164" s="1443"/>
      <c r="C164" s="1443"/>
      <c r="D164" s="1443"/>
      <c r="E164" s="1443"/>
    </row>
    <row r="165" spans="2:5" ht="12.75">
      <c r="B165" s="1443"/>
      <c r="C165" s="1443"/>
      <c r="D165" s="1443"/>
      <c r="E165" s="1443"/>
    </row>
    <row r="166" spans="2:5" ht="12.75">
      <c r="B166" s="1443"/>
      <c r="C166" s="1443"/>
      <c r="D166" s="1443"/>
      <c r="E166" s="1443"/>
    </row>
    <row r="167" spans="2:5" ht="12.75">
      <c r="B167" s="1443"/>
      <c r="C167" s="1443"/>
      <c r="D167" s="1443"/>
      <c r="E167" s="1443"/>
    </row>
    <row r="168" spans="1:5" ht="12.75">
      <c r="A168" s="1476"/>
      <c r="B168" s="1443"/>
      <c r="C168" s="1443"/>
      <c r="D168" s="1443"/>
      <c r="E168" s="1443"/>
    </row>
    <row r="169" spans="1:5" ht="12.75">
      <c r="A169" s="1476"/>
      <c r="B169" s="1443"/>
      <c r="C169" s="1443"/>
      <c r="D169" s="1443"/>
      <c r="E169" s="1443"/>
    </row>
    <row r="170" spans="1:5" ht="12.75">
      <c r="A170" s="1476"/>
      <c r="B170" s="1443"/>
      <c r="C170" s="1443"/>
      <c r="D170" s="1443"/>
      <c r="E170" s="1443"/>
    </row>
    <row r="171" spans="2:5" ht="12.75">
      <c r="B171" s="1443"/>
      <c r="C171" s="1443"/>
      <c r="D171" s="1443"/>
      <c r="E171" s="1443"/>
    </row>
    <row r="172" spans="2:5" ht="12.75">
      <c r="B172" s="1443"/>
      <c r="C172" s="1443"/>
      <c r="D172" s="1443"/>
      <c r="E172" s="1443"/>
    </row>
    <row r="173" spans="1:5" ht="12.75">
      <c r="A173" s="1476"/>
      <c r="B173" s="1443"/>
      <c r="C173" s="1443"/>
      <c r="D173" s="1443"/>
      <c r="E173" s="1443"/>
    </row>
    <row r="174" spans="1:5" ht="12.75">
      <c r="A174" s="1476"/>
      <c r="B174" s="1443"/>
      <c r="C174" s="1443"/>
      <c r="D174" s="1443"/>
      <c r="E174" s="1443"/>
    </row>
    <row r="175" spans="1:5" ht="12.75">
      <c r="A175" s="1476"/>
      <c r="B175" s="1443"/>
      <c r="C175" s="1443"/>
      <c r="D175" s="1443"/>
      <c r="E175" s="1443"/>
    </row>
    <row r="176" spans="1:5" ht="12.75">
      <c r="A176" s="1476"/>
      <c r="B176" s="1443"/>
      <c r="C176" s="1443"/>
      <c r="D176" s="1443"/>
      <c r="E176" s="1443"/>
    </row>
    <row r="177" spans="2:5" ht="12.75">
      <c r="B177" s="1443"/>
      <c r="C177" s="1443"/>
      <c r="D177" s="1443"/>
      <c r="E177" s="1443"/>
    </row>
    <row r="178" spans="1:5" ht="12.75">
      <c r="A178" s="1476"/>
      <c r="B178" s="1443"/>
      <c r="C178" s="1443"/>
      <c r="D178" s="1443"/>
      <c r="E178" s="1443"/>
    </row>
    <row r="179" spans="1:5" ht="12.75">
      <c r="A179" s="1475"/>
      <c r="B179" s="1443"/>
      <c r="C179" s="1443"/>
      <c r="D179" s="1443"/>
      <c r="E179" s="1443"/>
    </row>
    <row r="180" spans="1:5" ht="12.75">
      <c r="A180" s="1475"/>
      <c r="B180" s="1443"/>
      <c r="C180" s="1443"/>
      <c r="D180" s="1443"/>
      <c r="E180" s="1443"/>
    </row>
    <row r="181" spans="1:5" ht="12.75">
      <c r="A181" s="1476"/>
      <c r="B181" s="1443"/>
      <c r="C181" s="1443"/>
      <c r="D181" s="1443"/>
      <c r="E181" s="1443"/>
    </row>
    <row r="182" spans="2:5" ht="12.75">
      <c r="B182" s="1443"/>
      <c r="C182" s="1443"/>
      <c r="D182" s="1443"/>
      <c r="E182" s="1443"/>
    </row>
    <row r="183" spans="1:5" ht="12.75">
      <c r="A183" s="1476"/>
      <c r="B183" s="1443"/>
      <c r="C183" s="1443"/>
      <c r="D183" s="1443"/>
      <c r="E183" s="1443"/>
    </row>
    <row r="184" spans="1:5" ht="12.75">
      <c r="A184" s="1476"/>
      <c r="B184" s="1443"/>
      <c r="C184" s="1443"/>
      <c r="D184" s="1443"/>
      <c r="E184" s="1443"/>
    </row>
    <row r="185" spans="2:5" ht="12.75">
      <c r="B185" s="1443"/>
      <c r="C185" s="1443"/>
      <c r="D185" s="1443"/>
      <c r="E185" s="1443"/>
    </row>
    <row r="186" spans="1:5" ht="12.75">
      <c r="A186" s="1476"/>
      <c r="B186" s="1443"/>
      <c r="C186" s="1443"/>
      <c r="D186" s="1443"/>
      <c r="E186" s="1443"/>
    </row>
    <row r="187" spans="1:5" ht="12.75">
      <c r="A187" s="1476"/>
      <c r="B187" s="1443"/>
      <c r="C187" s="1443"/>
      <c r="D187" s="1443"/>
      <c r="E187" s="1443"/>
    </row>
    <row r="188" spans="1:5" ht="12.75">
      <c r="A188" s="1476"/>
      <c r="B188" s="1443"/>
      <c r="C188" s="1443"/>
      <c r="D188" s="1443"/>
      <c r="E188" s="1443"/>
    </row>
    <row r="189" spans="2:5" ht="12.75">
      <c r="B189" s="1443"/>
      <c r="C189" s="1443"/>
      <c r="D189" s="1443"/>
      <c r="E189" s="1443"/>
    </row>
  </sheetData>
  <sheetProtection/>
  <mergeCells count="6">
    <mergeCell ref="B6:B8"/>
    <mergeCell ref="F6:G6"/>
    <mergeCell ref="A1:G1"/>
    <mergeCell ref="A4:G4"/>
    <mergeCell ref="A2:G2"/>
    <mergeCell ref="A3:G3"/>
  </mergeCells>
  <printOptions/>
  <pageMargins left="0.75" right="0.75" top="0.67" bottom="0.8"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A1" sqref="A1:G1"/>
    </sheetView>
  </sheetViews>
  <sheetFormatPr defaultColWidth="12.421875" defaultRowHeight="12.75"/>
  <cols>
    <col min="1" max="1" width="15.57421875" style="10" customWidth="1"/>
    <col min="2" max="2" width="12.421875" style="10" customWidth="1"/>
    <col min="3" max="3" width="14.00390625" style="10" customWidth="1"/>
    <col min="4" max="7" width="12.421875" style="10" customWidth="1"/>
    <col min="8" max="9" width="12.421875" style="10" hidden="1" customWidth="1"/>
    <col min="10" max="16384" width="12.421875" style="10" customWidth="1"/>
  </cols>
  <sheetData>
    <row r="1" spans="1:9" ht="12.75">
      <c r="A1" s="2036" t="s">
        <v>1029</v>
      </c>
      <c r="B1" s="2036"/>
      <c r="C1" s="2036"/>
      <c r="D1" s="2036"/>
      <c r="E1" s="2036"/>
      <c r="F1" s="2036"/>
      <c r="G1" s="2036"/>
      <c r="H1" s="314"/>
      <c r="I1" s="314"/>
    </row>
    <row r="2" spans="1:10" ht="19.5" customHeight="1">
      <c r="A2" s="2037" t="s">
        <v>1382</v>
      </c>
      <c r="B2" s="2037"/>
      <c r="C2" s="2037"/>
      <c r="D2" s="2037"/>
      <c r="E2" s="2037"/>
      <c r="F2" s="2037"/>
      <c r="G2" s="2037"/>
      <c r="H2" s="2037"/>
      <c r="I2" s="2037"/>
      <c r="J2" s="1592"/>
    </row>
    <row r="3" spans="1:9" ht="14.25" customHeight="1">
      <c r="A3" s="2038" t="s">
        <v>944</v>
      </c>
      <c r="B3" s="2038"/>
      <c r="C3" s="2038"/>
      <c r="D3" s="2038"/>
      <c r="E3" s="2038"/>
      <c r="F3" s="2038"/>
      <c r="G3" s="2038"/>
      <c r="H3" s="2038"/>
      <c r="I3" s="2038"/>
    </row>
    <row r="4" spans="1:9" ht="15.75" customHeight="1">
      <c r="A4" s="2039" t="str">
        <f>'CPI YOY'!A4:I4</f>
        <v>(y-o-y)</v>
      </c>
      <c r="B4" s="2039"/>
      <c r="C4" s="2039"/>
      <c r="D4" s="2039"/>
      <c r="E4" s="2039"/>
      <c r="F4" s="2039"/>
      <c r="G4" s="2039"/>
      <c r="H4" s="2039"/>
      <c r="I4" s="2039"/>
    </row>
    <row r="5" spans="1:13" ht="12.75" customHeight="1" thickBot="1">
      <c r="A5" s="11"/>
      <c r="B5" s="17"/>
      <c r="C5" s="17"/>
      <c r="D5" s="17"/>
      <c r="E5" s="17"/>
      <c r="F5" s="17"/>
      <c r="G5" s="17"/>
      <c r="H5" s="17"/>
      <c r="I5" s="17"/>
      <c r="J5" s="17"/>
      <c r="K5" s="17"/>
      <c r="L5" s="17"/>
      <c r="M5" s="17"/>
    </row>
    <row r="6" spans="1:13" ht="24.75" customHeight="1">
      <c r="A6" s="2040" t="s">
        <v>1326</v>
      </c>
      <c r="B6" s="2000" t="str">
        <f>'CPI YOY'!B6:C6</f>
        <v>2005/06</v>
      </c>
      <c r="C6" s="2000"/>
      <c r="D6" s="1998" t="str">
        <f>'CPI YOY'!D6:E6</f>
        <v>2006/07</v>
      </c>
      <c r="E6" s="1999"/>
      <c r="F6" s="2000" t="str">
        <f>'CPI YOY'!F6:G6</f>
        <v>2007/08P</v>
      </c>
      <c r="G6" s="1999"/>
      <c r="H6" s="13" t="s">
        <v>934</v>
      </c>
      <c r="I6" s="14"/>
      <c r="J6" s="17"/>
      <c r="K6" s="17"/>
      <c r="L6" s="17"/>
      <c r="M6" s="17"/>
    </row>
    <row r="7" spans="1:13" ht="24.75" customHeight="1">
      <c r="A7" s="2041"/>
      <c r="B7" s="505" t="s">
        <v>1303</v>
      </c>
      <c r="C7" s="310" t="s">
        <v>1167</v>
      </c>
      <c r="D7" s="507" t="s">
        <v>1303</v>
      </c>
      <c r="E7" s="508" t="s">
        <v>1167</v>
      </c>
      <c r="F7" s="505" t="s">
        <v>1303</v>
      </c>
      <c r="G7" s="308" t="s">
        <v>1167</v>
      </c>
      <c r="H7" s="15" t="s">
        <v>935</v>
      </c>
      <c r="I7" s="15" t="s">
        <v>936</v>
      </c>
      <c r="J7" s="17"/>
      <c r="K7" s="17"/>
      <c r="L7" s="17"/>
      <c r="M7" s="17"/>
    </row>
    <row r="8" spans="1:16" ht="24.75" customHeight="1">
      <c r="A8" s="80" t="s">
        <v>631</v>
      </c>
      <c r="B8" s="506">
        <v>133.5</v>
      </c>
      <c r="C8" s="315">
        <v>9.3</v>
      </c>
      <c r="D8" s="316">
        <v>142.4</v>
      </c>
      <c r="E8" s="509">
        <v>6.7</v>
      </c>
      <c r="F8" s="63">
        <v>160</v>
      </c>
      <c r="G8" s="317">
        <v>12.4</v>
      </c>
      <c r="H8" s="17"/>
      <c r="I8" s="17"/>
      <c r="J8" s="17"/>
      <c r="K8" s="17"/>
      <c r="L8" s="17"/>
      <c r="M8" s="17"/>
      <c r="N8" s="17"/>
      <c r="O8" s="17"/>
      <c r="P8" s="17"/>
    </row>
    <row r="9" spans="1:16" ht="24.75" customHeight="1">
      <c r="A9" s="80" t="s">
        <v>1080</v>
      </c>
      <c r="B9" s="506">
        <v>134.8</v>
      </c>
      <c r="C9" s="315">
        <v>9.5</v>
      </c>
      <c r="D9" s="316">
        <v>147.1</v>
      </c>
      <c r="E9" s="509">
        <v>9.1</v>
      </c>
      <c r="F9" s="63">
        <v>163.5</v>
      </c>
      <c r="G9" s="317">
        <v>11.1</v>
      </c>
      <c r="H9" s="17"/>
      <c r="I9" s="17"/>
      <c r="J9" s="17"/>
      <c r="K9" s="17"/>
      <c r="L9" s="17"/>
      <c r="M9" s="17"/>
      <c r="N9" s="17"/>
      <c r="O9" s="17"/>
      <c r="P9" s="17"/>
    </row>
    <row r="10" spans="1:16" ht="24.75" customHeight="1">
      <c r="A10" s="80" t="s">
        <v>1156</v>
      </c>
      <c r="B10" s="506">
        <v>135</v>
      </c>
      <c r="C10" s="315">
        <v>9.4</v>
      </c>
      <c r="D10" s="316">
        <v>149</v>
      </c>
      <c r="E10" s="509">
        <v>10.4</v>
      </c>
      <c r="F10" s="63">
        <v>164.3</v>
      </c>
      <c r="G10" s="317">
        <v>10.3</v>
      </c>
      <c r="H10" s="17"/>
      <c r="I10" s="17"/>
      <c r="J10" s="17"/>
      <c r="K10" s="17"/>
      <c r="L10" s="17"/>
      <c r="M10" s="17"/>
      <c r="N10" s="17"/>
      <c r="O10" s="17"/>
      <c r="P10" s="17"/>
    </row>
    <row r="11" spans="1:16" ht="24.75" customHeight="1">
      <c r="A11" s="80" t="s">
        <v>1157</v>
      </c>
      <c r="B11" s="506">
        <v>136.4</v>
      </c>
      <c r="C11" s="315">
        <v>11.3</v>
      </c>
      <c r="D11" s="316">
        <v>150.5</v>
      </c>
      <c r="E11" s="509">
        <v>10.3</v>
      </c>
      <c r="F11" s="63">
        <v>161.3</v>
      </c>
      <c r="G11" s="317">
        <v>7.2</v>
      </c>
      <c r="H11" s="17"/>
      <c r="I11" s="17"/>
      <c r="J11" s="17"/>
      <c r="K11" s="17"/>
      <c r="L11" s="17"/>
      <c r="M11" s="17"/>
      <c r="N11" s="17"/>
      <c r="O11" s="17"/>
      <c r="P11" s="17"/>
    </row>
    <row r="12" spans="1:16" ht="24.75" customHeight="1">
      <c r="A12" s="80" t="s">
        <v>1158</v>
      </c>
      <c r="B12" s="506">
        <v>134.3</v>
      </c>
      <c r="C12" s="315">
        <v>12.9</v>
      </c>
      <c r="D12" s="316">
        <v>146.3</v>
      </c>
      <c r="E12" s="509">
        <v>8.9</v>
      </c>
      <c r="F12" s="63">
        <v>155.2</v>
      </c>
      <c r="G12" s="317">
        <v>6.1</v>
      </c>
      <c r="H12" s="17"/>
      <c r="I12" s="17"/>
      <c r="J12" s="17"/>
      <c r="K12" s="17"/>
      <c r="L12" s="17"/>
      <c r="M12" s="17"/>
      <c r="N12" s="17"/>
      <c r="O12" s="17"/>
      <c r="P12" s="17"/>
    </row>
    <row r="13" spans="1:16" ht="24.75" customHeight="1">
      <c r="A13" s="80" t="s">
        <v>1159</v>
      </c>
      <c r="B13" s="506">
        <v>129.5</v>
      </c>
      <c r="C13" s="315">
        <v>8.2</v>
      </c>
      <c r="D13" s="316">
        <v>143</v>
      </c>
      <c r="E13" s="509">
        <v>10.4</v>
      </c>
      <c r="F13" s="63">
        <v>150.8</v>
      </c>
      <c r="G13" s="317">
        <v>5.5</v>
      </c>
      <c r="H13" s="17"/>
      <c r="I13" s="17"/>
      <c r="J13" s="17"/>
      <c r="K13" s="17"/>
      <c r="L13" s="17"/>
      <c r="M13" s="17"/>
      <c r="N13" s="17"/>
      <c r="O13" s="17"/>
      <c r="P13" s="17"/>
    </row>
    <row r="14" spans="1:16" ht="24.75" customHeight="1">
      <c r="A14" s="80" t="s">
        <v>1160</v>
      </c>
      <c r="B14" s="506">
        <v>128.9</v>
      </c>
      <c r="C14" s="315">
        <v>6.5</v>
      </c>
      <c r="D14" s="316">
        <v>145.1</v>
      </c>
      <c r="E14" s="509">
        <v>12.6</v>
      </c>
      <c r="F14" s="63">
        <v>151.3</v>
      </c>
      <c r="G14" s="317">
        <v>4.3</v>
      </c>
      <c r="H14" s="17"/>
      <c r="I14" s="17"/>
      <c r="J14" s="17"/>
      <c r="K14" s="17"/>
      <c r="L14" s="17"/>
      <c r="M14" s="17"/>
      <c r="N14" s="17"/>
      <c r="O14" s="17"/>
      <c r="P14" s="17"/>
    </row>
    <row r="15" spans="1:16" ht="24.75" customHeight="1">
      <c r="A15" s="80" t="s">
        <v>1161</v>
      </c>
      <c r="B15" s="506">
        <v>130.8</v>
      </c>
      <c r="C15" s="315">
        <v>6.2</v>
      </c>
      <c r="D15" s="316">
        <v>146.7</v>
      </c>
      <c r="E15" s="509">
        <v>12.2</v>
      </c>
      <c r="F15" s="63">
        <v>156.4</v>
      </c>
      <c r="G15" s="317">
        <v>6.6</v>
      </c>
      <c r="H15" s="17"/>
      <c r="I15" s="17"/>
      <c r="J15" s="17"/>
      <c r="K15" s="17"/>
      <c r="L15" s="17"/>
      <c r="M15" s="17"/>
      <c r="N15" s="17"/>
      <c r="O15" s="17"/>
      <c r="P15" s="17"/>
    </row>
    <row r="16" spans="1:16" ht="24.75" customHeight="1">
      <c r="A16" s="80" t="s">
        <v>1162</v>
      </c>
      <c r="B16" s="63">
        <v>133.1</v>
      </c>
      <c r="C16" s="315">
        <v>7.6</v>
      </c>
      <c r="D16" s="316">
        <v>143.2</v>
      </c>
      <c r="E16" s="509">
        <v>7.6</v>
      </c>
      <c r="F16" s="63">
        <v>156.55828438460816</v>
      </c>
      <c r="G16" s="317">
        <v>9.3</v>
      </c>
      <c r="K16" s="17"/>
      <c r="L16" s="17"/>
      <c r="M16" s="17"/>
      <c r="N16" s="17"/>
      <c r="O16" s="17"/>
      <c r="P16" s="17"/>
    </row>
    <row r="17" spans="1:16" ht="24.75" customHeight="1">
      <c r="A17" s="80" t="s">
        <v>1163</v>
      </c>
      <c r="B17" s="63">
        <v>136.9</v>
      </c>
      <c r="C17" s="315">
        <v>9.3</v>
      </c>
      <c r="D17" s="316">
        <v>145.4</v>
      </c>
      <c r="E17" s="509">
        <v>6.2</v>
      </c>
      <c r="F17" s="63">
        <v>160.1</v>
      </c>
      <c r="G17" s="317">
        <v>10.1</v>
      </c>
      <c r="K17" s="17"/>
      <c r="L17" s="17"/>
      <c r="M17" s="17"/>
      <c r="N17" s="17"/>
      <c r="O17" s="17"/>
      <c r="P17" s="17"/>
    </row>
    <row r="18" spans="1:16" ht="24.75" customHeight="1">
      <c r="A18" s="80" t="s">
        <v>1236</v>
      </c>
      <c r="B18" s="63">
        <v>138.2</v>
      </c>
      <c r="C18" s="315">
        <v>9.2</v>
      </c>
      <c r="D18" s="316">
        <v>146</v>
      </c>
      <c r="E18" s="509">
        <v>5.6</v>
      </c>
      <c r="F18" s="63">
        <v>164.9</v>
      </c>
      <c r="G18" s="317">
        <v>12.9</v>
      </c>
      <c r="K18" s="17"/>
      <c r="L18" s="17"/>
      <c r="M18" s="17"/>
      <c r="N18" s="17"/>
      <c r="O18" s="17"/>
      <c r="P18" s="17"/>
    </row>
    <row r="19" spans="1:16" ht="24.75" customHeight="1">
      <c r="A19" s="80" t="s">
        <v>1237</v>
      </c>
      <c r="B19" s="63">
        <v>139.9</v>
      </c>
      <c r="C19" s="315">
        <v>7.7</v>
      </c>
      <c r="D19" s="316">
        <v>151.8</v>
      </c>
      <c r="E19" s="509">
        <v>8.5</v>
      </c>
      <c r="F19" s="63">
        <v>171.8</v>
      </c>
      <c r="G19" s="317">
        <v>13.2</v>
      </c>
      <c r="K19" s="17"/>
      <c r="L19" s="17"/>
      <c r="M19" s="17"/>
      <c r="N19" s="17"/>
      <c r="O19" s="17"/>
      <c r="P19" s="17"/>
    </row>
    <row r="20" spans="1:7" ht="24.75" customHeight="1" thickBot="1">
      <c r="A20" s="81" t="s">
        <v>937</v>
      </c>
      <c r="B20" s="64">
        <v>134.3</v>
      </c>
      <c r="C20" s="78">
        <v>8.9</v>
      </c>
      <c r="D20" s="79">
        <v>146.4</v>
      </c>
      <c r="E20" s="60">
        <v>9</v>
      </c>
      <c r="F20" s="64">
        <v>159.7</v>
      </c>
      <c r="G20" s="510">
        <v>9.1</v>
      </c>
    </row>
    <row r="21" spans="1:4" ht="19.5" customHeight="1">
      <c r="A21" s="16" t="s">
        <v>938</v>
      </c>
      <c r="D21" s="17"/>
    </row>
    <row r="22" ht="19.5" customHeight="1">
      <c r="A22" s="16"/>
    </row>
    <row r="24" spans="1:2" ht="12.75">
      <c r="A24" s="318"/>
      <c r="B24" s="318"/>
    </row>
    <row r="25" spans="1:2" ht="12.75">
      <c r="A25" s="35"/>
      <c r="B25" s="318"/>
    </row>
    <row r="26" spans="1:2" ht="12.75">
      <c r="A26" s="35"/>
      <c r="B26" s="318"/>
    </row>
    <row r="27" spans="1:2" ht="12.75">
      <c r="A27" s="35"/>
      <c r="B27" s="318"/>
    </row>
    <row r="28" spans="1:2" ht="12.75">
      <c r="A28" s="318"/>
      <c r="B28" s="318"/>
    </row>
  </sheetData>
  <sheetProtection/>
  <mergeCells count="8">
    <mergeCell ref="A1:G1"/>
    <mergeCell ref="A2:I2"/>
    <mergeCell ref="A3:I3"/>
    <mergeCell ref="A4:I4"/>
    <mergeCell ref="A6:A7"/>
    <mergeCell ref="B6:C6"/>
    <mergeCell ref="D6:E6"/>
    <mergeCell ref="F6:G6"/>
  </mergeCells>
  <printOptions/>
  <pageMargins left="0.66" right="0.6" top="1" bottom="1" header="0.5" footer="0.5"/>
  <pageSetup fitToHeight="1" fitToWidth="1" horizontalDpi="300" verticalDpi="300" orientation="portrait" paperSize="9" scale="97" r:id="rId1"/>
</worksheet>
</file>

<file path=xl/worksheets/sheet13.xml><?xml version="1.0" encoding="utf-8"?>
<worksheet xmlns="http://schemas.openxmlformats.org/spreadsheetml/2006/main" xmlns:r="http://schemas.openxmlformats.org/officeDocument/2006/relationships">
  <sheetPr>
    <pageSetUpPr fitToPage="1"/>
  </sheetPr>
  <dimension ref="A1:N211"/>
  <sheetViews>
    <sheetView zoomScalePageLayoutView="0" workbookViewId="0" topLeftCell="A1">
      <selection activeCell="A1" sqref="A1:H1"/>
    </sheetView>
  </sheetViews>
  <sheetFormatPr defaultColWidth="9.140625" defaultRowHeight="12.75"/>
  <cols>
    <col min="1" max="1" width="7.140625" style="0" customWidth="1"/>
    <col min="2" max="2" width="29.7109375" style="0" bestFit="1" customWidth="1"/>
    <col min="3" max="3" width="7.8515625" style="0" bestFit="1" customWidth="1"/>
    <col min="4" max="6" width="8.421875" style="0" bestFit="1" customWidth="1"/>
    <col min="7" max="8" width="8.7109375" style="0" bestFit="1" customWidth="1"/>
    <col min="9" max="9" width="9.28125" style="0" bestFit="1" customWidth="1"/>
  </cols>
  <sheetData>
    <row r="1" spans="1:8" ht="13.5" customHeight="1">
      <c r="A1" s="2001" t="s">
        <v>1030</v>
      </c>
      <c r="B1" s="2001"/>
      <c r="C1" s="2001"/>
      <c r="D1" s="2001"/>
      <c r="E1" s="2001"/>
      <c r="F1" s="2001"/>
      <c r="G1" s="2001"/>
      <c r="H1" s="2001"/>
    </row>
    <row r="2" spans="1:9" ht="15.75">
      <c r="A2" s="1967" t="s">
        <v>996</v>
      </c>
      <c r="B2" s="1967"/>
      <c r="C2" s="1967"/>
      <c r="D2" s="1967"/>
      <c r="E2" s="1967"/>
      <c r="F2" s="1967"/>
      <c r="G2" s="1967"/>
      <c r="H2" s="1967"/>
      <c r="I2" s="1588"/>
    </row>
    <row r="3" spans="1:8" ht="12.75">
      <c r="A3" s="1989" t="s">
        <v>956</v>
      </c>
      <c r="B3" s="1989"/>
      <c r="C3" s="1989"/>
      <c r="D3" s="1989"/>
      <c r="E3" s="1989"/>
      <c r="F3" s="1989"/>
      <c r="G3" s="1989"/>
      <c r="H3" s="1989"/>
    </row>
    <row r="4" spans="1:8" ht="12.75">
      <c r="A4" s="1986" t="s">
        <v>960</v>
      </c>
      <c r="B4" s="1986"/>
      <c r="C4" s="1986"/>
      <c r="D4" s="1986"/>
      <c r="E4" s="1986"/>
      <c r="F4" s="1986"/>
      <c r="G4" s="1986"/>
      <c r="H4" s="1986"/>
    </row>
    <row r="5" spans="1:14" ht="13.5" thickBot="1">
      <c r="A5" s="1432"/>
      <c r="B5" s="1430"/>
      <c r="C5" s="1430"/>
      <c r="D5" s="1430"/>
      <c r="E5" s="1430"/>
      <c r="F5" s="1430"/>
      <c r="H5" s="1369"/>
      <c r="I5" s="1434"/>
      <c r="J5" s="1434"/>
      <c r="K5" s="1434"/>
      <c r="L5" s="1434"/>
      <c r="M5" s="1434"/>
      <c r="N5" s="1434"/>
    </row>
    <row r="6" spans="1:8" ht="27" customHeight="1" thickTop="1">
      <c r="A6" s="1737"/>
      <c r="B6" s="1738"/>
      <c r="C6" s="2042" t="s">
        <v>834</v>
      </c>
      <c r="D6" s="1739" t="s">
        <v>628</v>
      </c>
      <c r="E6" s="1740" t="s">
        <v>628</v>
      </c>
      <c r="F6" s="1740" t="s">
        <v>628</v>
      </c>
      <c r="G6" s="2045" t="s">
        <v>1167</v>
      </c>
      <c r="H6" s="2046"/>
    </row>
    <row r="7" spans="1:9" ht="24.75" customHeight="1">
      <c r="A7" s="1741"/>
      <c r="B7" s="1742" t="s">
        <v>1350</v>
      </c>
      <c r="C7" s="2043"/>
      <c r="D7" s="1743" t="s">
        <v>629</v>
      </c>
      <c r="E7" s="1744" t="s">
        <v>630</v>
      </c>
      <c r="F7" s="1744" t="s">
        <v>1249</v>
      </c>
      <c r="G7" s="1745" t="s">
        <v>630</v>
      </c>
      <c r="H7" s="1746" t="s">
        <v>1249</v>
      </c>
      <c r="I7" s="1443"/>
    </row>
    <row r="8" spans="1:9" ht="18" customHeight="1">
      <c r="A8" s="1747"/>
      <c r="B8" s="1748"/>
      <c r="C8" s="2044"/>
      <c r="D8" s="1749"/>
      <c r="E8" s="1750"/>
      <c r="F8" s="1750"/>
      <c r="G8" s="1751" t="s">
        <v>628</v>
      </c>
      <c r="H8" s="1752" t="s">
        <v>628</v>
      </c>
      <c r="I8" s="1443"/>
    </row>
    <row r="9" spans="1:9" ht="21" customHeight="1">
      <c r="A9" s="1506"/>
      <c r="B9" s="1507" t="s">
        <v>1005</v>
      </c>
      <c r="C9" s="1816">
        <v>100</v>
      </c>
      <c r="D9" s="1817">
        <v>103.94166666666666</v>
      </c>
      <c r="E9" s="28">
        <v>114.1</v>
      </c>
      <c r="F9" s="1818">
        <v>125.2</v>
      </c>
      <c r="G9" s="1817">
        <v>9.773109917421621</v>
      </c>
      <c r="H9" s="1819">
        <v>9.728308501314658</v>
      </c>
      <c r="I9" s="1443"/>
    </row>
    <row r="10" spans="1:9" ht="18" customHeight="1" hidden="1">
      <c r="A10" s="1508"/>
      <c r="B10" s="346"/>
      <c r="C10" s="108"/>
      <c r="D10" s="30"/>
      <c r="E10" s="30"/>
      <c r="F10" s="30"/>
      <c r="G10" s="1820" t="e">
        <v>#DIV/0!</v>
      </c>
      <c r="H10" s="1821" t="e">
        <v>#DIV/0!</v>
      </c>
      <c r="I10" s="1443"/>
    </row>
    <row r="11" spans="1:9" s="1510" customFormat="1" ht="24" customHeight="1">
      <c r="A11" s="1509">
        <v>1</v>
      </c>
      <c r="B11" s="345" t="s">
        <v>1006</v>
      </c>
      <c r="C11" s="1822">
        <v>26.97</v>
      </c>
      <c r="D11" s="274">
        <v>100.26666666666667</v>
      </c>
      <c r="E11" s="274">
        <v>106.6</v>
      </c>
      <c r="F11" s="274">
        <v>118.2</v>
      </c>
      <c r="G11" s="1820">
        <v>6.316489361702125</v>
      </c>
      <c r="H11" s="1821">
        <v>10.88180112570359</v>
      </c>
      <c r="I11" s="1334"/>
    </row>
    <row r="12" spans="1:9" ht="18" customHeight="1" hidden="1">
      <c r="A12" s="1511"/>
      <c r="B12" s="346"/>
      <c r="C12" s="982"/>
      <c r="D12" s="30"/>
      <c r="E12" s="30"/>
      <c r="F12" s="30"/>
      <c r="G12" s="1820" t="e">
        <v>#DIV/0!</v>
      </c>
      <c r="H12" s="1821" t="e">
        <v>#DIV/0!</v>
      </c>
      <c r="I12" s="1443"/>
    </row>
    <row r="13" spans="1:9" ht="18" customHeight="1">
      <c r="A13" s="1508"/>
      <c r="B13" s="346" t="s">
        <v>1007</v>
      </c>
      <c r="C13" s="982">
        <v>9.8</v>
      </c>
      <c r="D13" s="30">
        <v>100.2333333333333</v>
      </c>
      <c r="E13" s="30">
        <v>105.8</v>
      </c>
      <c r="F13" s="30">
        <v>121</v>
      </c>
      <c r="G13" s="1823">
        <v>5.553708014632548</v>
      </c>
      <c r="H13" s="1824">
        <v>14.366729678638947</v>
      </c>
      <c r="I13" s="1443"/>
    </row>
    <row r="14" spans="1:9" ht="18" customHeight="1">
      <c r="A14" s="1508"/>
      <c r="B14" s="346" t="s">
        <v>1008</v>
      </c>
      <c r="C14" s="982">
        <v>17.17</v>
      </c>
      <c r="D14" s="30">
        <v>100.26666666666667</v>
      </c>
      <c r="E14" s="30">
        <v>107.1</v>
      </c>
      <c r="F14" s="30">
        <v>116.6</v>
      </c>
      <c r="G14" s="1823">
        <v>6.815159574468083</v>
      </c>
      <c r="H14" s="1824">
        <v>8.87021475256769</v>
      </c>
      <c r="I14" s="1443"/>
    </row>
    <row r="15" spans="1:9" ht="18" customHeight="1" hidden="1">
      <c r="A15" s="1508"/>
      <c r="B15" s="346"/>
      <c r="C15" s="982"/>
      <c r="D15" s="30"/>
      <c r="E15" s="30"/>
      <c r="F15" s="30"/>
      <c r="G15" s="1823" t="e">
        <v>#DIV/0!</v>
      </c>
      <c r="H15" s="1824" t="e">
        <v>#DIV/0!</v>
      </c>
      <c r="I15" s="1443"/>
    </row>
    <row r="16" spans="1:9" s="1510" customFormat="1" ht="22.5" customHeight="1">
      <c r="A16" s="1509">
        <v>1.1</v>
      </c>
      <c r="B16" s="345" t="s">
        <v>1009</v>
      </c>
      <c r="C16" s="1825">
        <v>2.82</v>
      </c>
      <c r="D16" s="274">
        <v>100</v>
      </c>
      <c r="E16" s="274">
        <v>110</v>
      </c>
      <c r="F16" s="274">
        <v>135.8</v>
      </c>
      <c r="G16" s="1820">
        <v>10</v>
      </c>
      <c r="H16" s="1821">
        <v>23.454545454545467</v>
      </c>
      <c r="I16" s="1334"/>
    </row>
    <row r="17" spans="1:8" ht="18" customHeight="1">
      <c r="A17" s="1511"/>
      <c r="B17" s="346" t="s">
        <v>1007</v>
      </c>
      <c r="C17" s="1826">
        <v>0.31</v>
      </c>
      <c r="D17" s="30">
        <v>100</v>
      </c>
      <c r="E17" s="30">
        <v>110</v>
      </c>
      <c r="F17" s="30">
        <v>137.3</v>
      </c>
      <c r="G17" s="1823">
        <v>10</v>
      </c>
      <c r="H17" s="1824">
        <v>24.818181818181827</v>
      </c>
    </row>
    <row r="18" spans="1:8" ht="18" customHeight="1">
      <c r="A18" s="1511"/>
      <c r="B18" s="346" t="s">
        <v>1008</v>
      </c>
      <c r="C18" s="1826">
        <v>2.51</v>
      </c>
      <c r="D18" s="30">
        <v>100</v>
      </c>
      <c r="E18" s="30">
        <v>110</v>
      </c>
      <c r="F18" s="30">
        <v>135.6</v>
      </c>
      <c r="G18" s="1823">
        <v>10</v>
      </c>
      <c r="H18" s="1824">
        <v>23.272727272727266</v>
      </c>
    </row>
    <row r="19" spans="1:8" s="1510" customFormat="1" ht="21.75" customHeight="1">
      <c r="A19" s="1509">
        <v>1.2</v>
      </c>
      <c r="B19" s="345" t="s">
        <v>1010</v>
      </c>
      <c r="C19" s="1825">
        <v>1.14</v>
      </c>
      <c r="D19" s="274">
        <v>102.93333333333334</v>
      </c>
      <c r="E19" s="274">
        <v>111</v>
      </c>
      <c r="F19" s="274">
        <v>121.2</v>
      </c>
      <c r="G19" s="1820">
        <v>7.836787564766851</v>
      </c>
      <c r="H19" s="1821">
        <v>9.189189189189179</v>
      </c>
    </row>
    <row r="20" spans="1:8" ht="18" customHeight="1">
      <c r="A20" s="1511"/>
      <c r="B20" s="346" t="s">
        <v>1007</v>
      </c>
      <c r="C20" s="1826">
        <v>0.19</v>
      </c>
      <c r="D20" s="30">
        <v>104.26666666666667</v>
      </c>
      <c r="E20" s="30">
        <v>113.8</v>
      </c>
      <c r="F20" s="30">
        <v>132.1</v>
      </c>
      <c r="G20" s="1823">
        <v>9.143222506393855</v>
      </c>
      <c r="H20" s="1824">
        <v>16.080843585237247</v>
      </c>
    </row>
    <row r="21" spans="1:8" ht="18" customHeight="1">
      <c r="A21" s="1511"/>
      <c r="B21" s="346" t="s">
        <v>1008</v>
      </c>
      <c r="C21" s="1826">
        <v>0.95</v>
      </c>
      <c r="D21" s="30">
        <v>102.66666666666667</v>
      </c>
      <c r="E21" s="30">
        <v>110.5</v>
      </c>
      <c r="F21" s="30">
        <v>119</v>
      </c>
      <c r="G21" s="1823">
        <v>7.6298701298701275</v>
      </c>
      <c r="H21" s="1824">
        <v>7.692307692307693</v>
      </c>
    </row>
    <row r="22" spans="1:8" s="1510" customFormat="1" ht="23.25" customHeight="1">
      <c r="A22" s="1509">
        <v>1.3</v>
      </c>
      <c r="B22" s="345" t="s">
        <v>1011</v>
      </c>
      <c r="C22" s="1825">
        <v>0.55</v>
      </c>
      <c r="D22" s="274">
        <v>107.31666666666666</v>
      </c>
      <c r="E22" s="274">
        <v>113.1</v>
      </c>
      <c r="F22" s="274">
        <v>170.5</v>
      </c>
      <c r="G22" s="1820">
        <v>5.389035564528655</v>
      </c>
      <c r="H22" s="1821">
        <v>50.75154730327145</v>
      </c>
    </row>
    <row r="23" spans="1:8" ht="18" customHeight="1">
      <c r="A23" s="1511"/>
      <c r="B23" s="346" t="s">
        <v>1007</v>
      </c>
      <c r="C23" s="1826">
        <v>0.1</v>
      </c>
      <c r="D23" s="30">
        <v>109.40833333333332</v>
      </c>
      <c r="E23" s="30">
        <v>117.3</v>
      </c>
      <c r="F23" s="30">
        <v>167.7</v>
      </c>
      <c r="G23" s="1823">
        <v>7.213039835478725</v>
      </c>
      <c r="H23" s="1824">
        <v>42.966751918158565</v>
      </c>
    </row>
    <row r="24" spans="1:8" ht="18" customHeight="1">
      <c r="A24" s="1511"/>
      <c r="B24" s="346" t="s">
        <v>1008</v>
      </c>
      <c r="C24" s="1826">
        <v>0.45</v>
      </c>
      <c r="D24" s="30">
        <v>106.85</v>
      </c>
      <c r="E24" s="30">
        <v>112.1</v>
      </c>
      <c r="F24" s="30">
        <v>171.2</v>
      </c>
      <c r="G24" s="1823">
        <v>4.91343004211511</v>
      </c>
      <c r="H24" s="1824">
        <v>52.72078501338092</v>
      </c>
    </row>
    <row r="25" spans="1:8" s="1510" customFormat="1" ht="21.75" customHeight="1">
      <c r="A25" s="1509">
        <v>1.4</v>
      </c>
      <c r="B25" s="345" t="s">
        <v>957</v>
      </c>
      <c r="C25" s="1825">
        <v>4.01</v>
      </c>
      <c r="D25" s="274">
        <v>100</v>
      </c>
      <c r="E25" s="274">
        <v>111.4</v>
      </c>
      <c r="F25" s="274">
        <v>121.8</v>
      </c>
      <c r="G25" s="1820">
        <v>11.4</v>
      </c>
      <c r="H25" s="1821">
        <v>9.335727109515247</v>
      </c>
    </row>
    <row r="26" spans="1:8" ht="18" customHeight="1">
      <c r="A26" s="1511"/>
      <c r="B26" s="346" t="s">
        <v>1007</v>
      </c>
      <c r="C26" s="1826">
        <v>0.17</v>
      </c>
      <c r="D26" s="30">
        <v>100</v>
      </c>
      <c r="E26" s="30">
        <v>109.9</v>
      </c>
      <c r="F26" s="30">
        <v>127.5</v>
      </c>
      <c r="G26" s="1823">
        <v>9.899999999999991</v>
      </c>
      <c r="H26" s="1824">
        <v>16.01455868971793</v>
      </c>
    </row>
    <row r="27" spans="1:8" ht="18" customHeight="1">
      <c r="A27" s="1511"/>
      <c r="B27" s="346" t="s">
        <v>1008</v>
      </c>
      <c r="C27" s="1826">
        <v>3.84</v>
      </c>
      <c r="D27" s="30">
        <v>100</v>
      </c>
      <c r="E27" s="30">
        <v>111.5</v>
      </c>
      <c r="F27" s="30">
        <v>121.5</v>
      </c>
      <c r="G27" s="1823">
        <v>11.5</v>
      </c>
      <c r="H27" s="1824">
        <v>8.968609865470853</v>
      </c>
    </row>
    <row r="28" spans="1:8" s="1510" customFormat="1" ht="22.5" customHeight="1">
      <c r="A28" s="1509">
        <v>1.5</v>
      </c>
      <c r="B28" s="345" t="s">
        <v>1013</v>
      </c>
      <c r="C28" s="1825">
        <v>10.55</v>
      </c>
      <c r="D28" s="274">
        <v>100</v>
      </c>
      <c r="E28" s="274">
        <v>107</v>
      </c>
      <c r="F28" s="274">
        <v>122.8</v>
      </c>
      <c r="G28" s="1820">
        <v>7</v>
      </c>
      <c r="H28" s="1821">
        <v>14.766355140186917</v>
      </c>
    </row>
    <row r="29" spans="1:8" ht="18" customHeight="1">
      <c r="A29" s="1511"/>
      <c r="B29" s="346" t="s">
        <v>1007</v>
      </c>
      <c r="C29" s="1826">
        <v>6.8</v>
      </c>
      <c r="D29" s="30">
        <v>100</v>
      </c>
      <c r="E29" s="30">
        <v>106.5</v>
      </c>
      <c r="F29" s="30">
        <v>125.7</v>
      </c>
      <c r="G29" s="1823">
        <v>6.5</v>
      </c>
      <c r="H29" s="1824">
        <v>18.02816901408451</v>
      </c>
    </row>
    <row r="30" spans="1:8" ht="18" customHeight="1">
      <c r="A30" s="1511"/>
      <c r="B30" s="346" t="s">
        <v>1008</v>
      </c>
      <c r="C30" s="1826">
        <v>3.75</v>
      </c>
      <c r="D30" s="30">
        <v>100</v>
      </c>
      <c r="E30" s="30">
        <v>108</v>
      </c>
      <c r="F30" s="30">
        <v>117.6</v>
      </c>
      <c r="G30" s="1823">
        <v>8</v>
      </c>
      <c r="H30" s="1824">
        <v>8.888888888888886</v>
      </c>
    </row>
    <row r="31" spans="1:8" s="1510" customFormat="1" ht="23.25" customHeight="1">
      <c r="A31" s="1509">
        <v>1.6</v>
      </c>
      <c r="B31" s="345" t="s">
        <v>958</v>
      </c>
      <c r="C31" s="1825">
        <v>7.9</v>
      </c>
      <c r="D31" s="274">
        <v>100</v>
      </c>
      <c r="E31" s="274">
        <v>101.3</v>
      </c>
      <c r="F31" s="274">
        <v>99.8</v>
      </c>
      <c r="G31" s="1820">
        <v>1.299999999999983</v>
      </c>
      <c r="H31" s="1821">
        <v>-1.4807502467917004</v>
      </c>
    </row>
    <row r="32" spans="1:8" ht="18" customHeight="1">
      <c r="A32" s="1511"/>
      <c r="B32" s="346" t="s">
        <v>1007</v>
      </c>
      <c r="C32" s="1826">
        <v>2.24</v>
      </c>
      <c r="D32" s="30">
        <v>100</v>
      </c>
      <c r="E32" s="30">
        <v>101.5</v>
      </c>
      <c r="F32" s="30">
        <v>100.5</v>
      </c>
      <c r="G32" s="1823">
        <v>1.4999999999999858</v>
      </c>
      <c r="H32" s="1824">
        <v>-0.9852216748768399</v>
      </c>
    </row>
    <row r="33" spans="1:8" ht="18" customHeight="1">
      <c r="A33" s="1511"/>
      <c r="B33" s="346" t="s">
        <v>1008</v>
      </c>
      <c r="C33" s="1826">
        <v>5.66</v>
      </c>
      <c r="D33" s="30">
        <v>100</v>
      </c>
      <c r="E33" s="30">
        <v>101.3</v>
      </c>
      <c r="F33" s="30">
        <v>99.5</v>
      </c>
      <c r="G33" s="1823">
        <v>1.299999999999983</v>
      </c>
      <c r="H33" s="1824">
        <v>-1.7769002961500462</v>
      </c>
    </row>
    <row r="34" spans="1:8" ht="18" customHeight="1" hidden="1">
      <c r="A34" s="1511"/>
      <c r="B34" s="346"/>
      <c r="C34" s="1826"/>
      <c r="D34" s="30"/>
      <c r="E34" s="30"/>
      <c r="F34" s="30"/>
      <c r="G34" s="1820" t="e">
        <v>#DIV/0!</v>
      </c>
      <c r="H34" s="1821" t="e">
        <v>#DIV/0!</v>
      </c>
    </row>
    <row r="35" spans="1:8" s="1510" customFormat="1" ht="27" customHeight="1">
      <c r="A35" s="1509">
        <v>2</v>
      </c>
      <c r="B35" s="345" t="s">
        <v>1015</v>
      </c>
      <c r="C35" s="1825">
        <v>73.03</v>
      </c>
      <c r="D35" s="274">
        <v>105.29166666666669</v>
      </c>
      <c r="E35" s="274">
        <v>116.8</v>
      </c>
      <c r="F35" s="274">
        <v>127.8</v>
      </c>
      <c r="G35" s="1820">
        <v>10.929956470122647</v>
      </c>
      <c r="H35" s="1821">
        <v>9.417808219178085</v>
      </c>
    </row>
    <row r="36" spans="1:8" ht="18" customHeight="1" hidden="1">
      <c r="A36" s="1511"/>
      <c r="B36" s="346"/>
      <c r="C36" s="108"/>
      <c r="D36" s="30"/>
      <c r="E36" s="30"/>
      <c r="F36" s="30"/>
      <c r="G36" s="1820" t="e">
        <v>#DIV/0!</v>
      </c>
      <c r="H36" s="1821" t="e">
        <v>#DIV/0!</v>
      </c>
    </row>
    <row r="37" spans="1:8" s="1510" customFormat="1" ht="22.5" customHeight="1">
      <c r="A37" s="1509">
        <v>2.1</v>
      </c>
      <c r="B37" s="345" t="s">
        <v>1016</v>
      </c>
      <c r="C37" s="1825">
        <v>39.49</v>
      </c>
      <c r="D37" s="274">
        <v>106.625</v>
      </c>
      <c r="E37" s="274">
        <v>117.6</v>
      </c>
      <c r="F37" s="274">
        <v>126.7</v>
      </c>
      <c r="G37" s="1820">
        <v>10.293083235638917</v>
      </c>
      <c r="H37" s="1821">
        <v>7.738095238095255</v>
      </c>
    </row>
    <row r="38" spans="1:8" ht="18" customHeight="1">
      <c r="A38" s="1511"/>
      <c r="B38" s="346" t="s">
        <v>1017</v>
      </c>
      <c r="C38" s="982">
        <v>20.49</v>
      </c>
      <c r="D38" s="30">
        <v>105.76666666666667</v>
      </c>
      <c r="E38" s="30">
        <v>116.3</v>
      </c>
      <c r="F38" s="30">
        <v>125.1</v>
      </c>
      <c r="G38" s="1823">
        <v>9.959029309801437</v>
      </c>
      <c r="H38" s="1824">
        <v>7.566638005159064</v>
      </c>
    </row>
    <row r="39" spans="1:8" ht="18" customHeight="1">
      <c r="A39" s="1511"/>
      <c r="B39" s="346" t="s">
        <v>1018</v>
      </c>
      <c r="C39" s="982">
        <v>19</v>
      </c>
      <c r="D39" s="30">
        <v>107.55833333333334</v>
      </c>
      <c r="E39" s="30">
        <v>119</v>
      </c>
      <c r="F39" s="30">
        <v>128.6</v>
      </c>
      <c r="G39" s="1823">
        <v>10.637638490741466</v>
      </c>
      <c r="H39" s="1824">
        <v>8.067226890756302</v>
      </c>
    </row>
    <row r="40" spans="1:8" s="1510" customFormat="1" ht="22.5" customHeight="1">
      <c r="A40" s="1509">
        <v>2.2</v>
      </c>
      <c r="B40" s="345" t="s">
        <v>1019</v>
      </c>
      <c r="C40" s="1825">
        <v>25.25</v>
      </c>
      <c r="D40" s="274">
        <v>104.55</v>
      </c>
      <c r="E40" s="274">
        <v>118.1</v>
      </c>
      <c r="F40" s="274">
        <v>131.8</v>
      </c>
      <c r="G40" s="1820">
        <v>12.96030607364898</v>
      </c>
      <c r="H40" s="1821">
        <v>11.60033869602033</v>
      </c>
    </row>
    <row r="41" spans="1:8" ht="18" customHeight="1">
      <c r="A41" s="1511"/>
      <c r="B41" s="346" t="s">
        <v>1020</v>
      </c>
      <c r="C41" s="982">
        <v>6.31</v>
      </c>
      <c r="D41" s="30">
        <v>102.99166666666666</v>
      </c>
      <c r="E41" s="30">
        <v>112.4</v>
      </c>
      <c r="F41" s="30">
        <v>122.4</v>
      </c>
      <c r="G41" s="1823">
        <v>9.135043288291953</v>
      </c>
      <c r="H41" s="1824">
        <v>8.89679715302492</v>
      </c>
    </row>
    <row r="42" spans="1:8" ht="18" customHeight="1">
      <c r="A42" s="1511"/>
      <c r="B42" s="346" t="s">
        <v>1021</v>
      </c>
      <c r="C42" s="982">
        <v>6.31</v>
      </c>
      <c r="D42" s="30">
        <v>104.44166666666668</v>
      </c>
      <c r="E42" s="30">
        <v>116.6</v>
      </c>
      <c r="F42" s="30">
        <v>129.3</v>
      </c>
      <c r="G42" s="1823">
        <v>11.641267054974861</v>
      </c>
      <c r="H42" s="1824">
        <v>10.891938250428822</v>
      </c>
    </row>
    <row r="43" spans="1:8" ht="18" customHeight="1">
      <c r="A43" s="1511"/>
      <c r="B43" s="346" t="s">
        <v>1022</v>
      </c>
      <c r="C43" s="982">
        <v>6.31</v>
      </c>
      <c r="D43" s="30">
        <v>105.28333333333335</v>
      </c>
      <c r="E43" s="30">
        <v>119.9</v>
      </c>
      <c r="F43" s="30">
        <v>133.5</v>
      </c>
      <c r="G43" s="1823">
        <v>13.883172391958198</v>
      </c>
      <c r="H43" s="1824">
        <v>11.342785654712245</v>
      </c>
    </row>
    <row r="44" spans="1:8" ht="18" customHeight="1">
      <c r="A44" s="1511"/>
      <c r="B44" s="346" t="s">
        <v>1023</v>
      </c>
      <c r="C44" s="982">
        <v>6.32</v>
      </c>
      <c r="D44" s="30">
        <v>105.525</v>
      </c>
      <c r="E44" s="30">
        <v>123.7</v>
      </c>
      <c r="F44" s="30">
        <v>142.2</v>
      </c>
      <c r="G44" s="1823">
        <v>17.22340677564557</v>
      </c>
      <c r="H44" s="1824">
        <v>14.955537590945838</v>
      </c>
    </row>
    <row r="45" spans="1:8" s="1510" customFormat="1" ht="24" customHeight="1">
      <c r="A45" s="1509">
        <v>2.3</v>
      </c>
      <c r="B45" s="345" t="s">
        <v>1024</v>
      </c>
      <c r="C45" s="1825">
        <v>8.29</v>
      </c>
      <c r="D45" s="274">
        <v>101.28333333333332</v>
      </c>
      <c r="E45" s="274">
        <v>109.1</v>
      </c>
      <c r="F45" s="274">
        <v>120.2</v>
      </c>
      <c r="G45" s="1820">
        <v>7.717623827546504</v>
      </c>
      <c r="H45" s="1821">
        <v>10.17415215398718</v>
      </c>
    </row>
    <row r="46" spans="1:8" ht="21.75" customHeight="1">
      <c r="A46" s="1511"/>
      <c r="B46" s="345" t="s">
        <v>1025</v>
      </c>
      <c r="C46" s="1825">
        <v>2.76</v>
      </c>
      <c r="D46" s="274">
        <v>102.29166666666667</v>
      </c>
      <c r="E46" s="274">
        <v>109.6</v>
      </c>
      <c r="F46" s="274">
        <v>119.3</v>
      </c>
      <c r="G46" s="1820">
        <v>7.1446028513238105</v>
      </c>
      <c r="H46" s="1821">
        <v>8.850364963503637</v>
      </c>
    </row>
    <row r="47" spans="1:8" ht="18" customHeight="1">
      <c r="A47" s="1511"/>
      <c r="B47" s="346" t="s">
        <v>1021</v>
      </c>
      <c r="C47" s="982">
        <v>1.38</v>
      </c>
      <c r="D47" s="30">
        <v>102.33333333333333</v>
      </c>
      <c r="E47" s="30">
        <v>109.3</v>
      </c>
      <c r="F47" s="30">
        <v>118.2</v>
      </c>
      <c r="G47" s="1823">
        <v>6.807817589576558</v>
      </c>
      <c r="H47" s="1824">
        <v>8.142726440988099</v>
      </c>
    </row>
    <row r="48" spans="1:8" ht="18" customHeight="1">
      <c r="A48" s="1511"/>
      <c r="B48" s="346" t="s">
        <v>1023</v>
      </c>
      <c r="C48" s="982">
        <v>1.38</v>
      </c>
      <c r="D48" s="30">
        <v>102.24166666666663</v>
      </c>
      <c r="E48" s="30">
        <v>109.8</v>
      </c>
      <c r="F48" s="30">
        <v>120.4</v>
      </c>
      <c r="G48" s="1823">
        <v>7.392615535088481</v>
      </c>
      <c r="H48" s="1824">
        <v>9.653916211293279</v>
      </c>
    </row>
    <row r="49" spans="1:8" ht="22.5" customHeight="1">
      <c r="A49" s="1511"/>
      <c r="B49" s="1512" t="s">
        <v>1026</v>
      </c>
      <c r="C49" s="1825">
        <v>2.76</v>
      </c>
      <c r="D49" s="274">
        <v>101.14166666666667</v>
      </c>
      <c r="E49" s="274">
        <v>107</v>
      </c>
      <c r="F49" s="274">
        <v>114.9</v>
      </c>
      <c r="G49" s="1820">
        <v>5.792205652138094</v>
      </c>
      <c r="H49" s="1821">
        <v>7.383177570093451</v>
      </c>
    </row>
    <row r="50" spans="1:8" ht="18" customHeight="1">
      <c r="A50" s="1511"/>
      <c r="B50" s="346" t="s">
        <v>1021</v>
      </c>
      <c r="C50" s="982">
        <v>1.38</v>
      </c>
      <c r="D50" s="30">
        <v>101.21666666666665</v>
      </c>
      <c r="E50" s="30">
        <v>107.8</v>
      </c>
      <c r="F50" s="30">
        <v>114.7</v>
      </c>
      <c r="G50" s="1823">
        <v>6.504198913222467</v>
      </c>
      <c r="H50" s="1824">
        <v>6.400742115027839</v>
      </c>
    </row>
    <row r="51" spans="1:8" ht="18" customHeight="1">
      <c r="A51" s="1511"/>
      <c r="B51" s="346" t="s">
        <v>1023</v>
      </c>
      <c r="C51" s="982">
        <v>1.38</v>
      </c>
      <c r="D51" s="30">
        <v>101.06666666666666</v>
      </c>
      <c r="E51" s="30">
        <v>106.2</v>
      </c>
      <c r="F51" s="30">
        <v>115.1</v>
      </c>
      <c r="G51" s="1823">
        <v>5.0791556728232194</v>
      </c>
      <c r="H51" s="1824">
        <v>8.380414312617688</v>
      </c>
    </row>
    <row r="52" spans="1:8" ht="21" customHeight="1">
      <c r="A52" s="1511"/>
      <c r="B52" s="345" t="s">
        <v>959</v>
      </c>
      <c r="C52" s="1825">
        <v>2.77</v>
      </c>
      <c r="D52" s="274">
        <v>100.425</v>
      </c>
      <c r="E52" s="274">
        <v>110.7</v>
      </c>
      <c r="F52" s="274">
        <v>126.5</v>
      </c>
      <c r="G52" s="1820">
        <v>10.231516056758778</v>
      </c>
      <c r="H52" s="1821">
        <v>14.272809394760614</v>
      </c>
    </row>
    <row r="53" spans="1:8" ht="15.75">
      <c r="A53" s="1511"/>
      <c r="B53" s="346" t="s">
        <v>1017</v>
      </c>
      <c r="C53" s="982">
        <v>1.38</v>
      </c>
      <c r="D53" s="30">
        <v>100.15833333333335</v>
      </c>
      <c r="E53" s="30">
        <v>110.3</v>
      </c>
      <c r="F53" s="30">
        <v>124.2</v>
      </c>
      <c r="G53" s="1823">
        <v>10.125634412180702</v>
      </c>
      <c r="H53" s="1824">
        <v>12.601994560290123</v>
      </c>
    </row>
    <row r="54" spans="1:8" ht="16.5" thickBot="1">
      <c r="A54" s="1513"/>
      <c r="B54" s="1514" t="s">
        <v>1018</v>
      </c>
      <c r="C54" s="1827">
        <v>1.39</v>
      </c>
      <c r="D54" s="1828">
        <v>100.68333333333334</v>
      </c>
      <c r="E54" s="1828">
        <v>111.2</v>
      </c>
      <c r="F54" s="1828">
        <v>128.8</v>
      </c>
      <c r="G54" s="1829">
        <v>10.445290514815426</v>
      </c>
      <c r="H54" s="1830">
        <v>15.827338129496411</v>
      </c>
    </row>
    <row r="55" spans="2:6" ht="13.5" thickTop="1">
      <c r="B55" s="1443"/>
      <c r="C55" s="1443"/>
      <c r="D55" s="1443"/>
      <c r="E55" s="1443"/>
      <c r="F55" s="1443"/>
    </row>
    <row r="56" spans="2:6" ht="12.75">
      <c r="B56" s="1443"/>
      <c r="C56" s="1443"/>
      <c r="D56" s="1443"/>
      <c r="E56" s="1443"/>
      <c r="F56" s="1443"/>
    </row>
    <row r="57" spans="2:6" ht="12.75">
      <c r="B57" s="1443"/>
      <c r="C57" s="1443"/>
      <c r="D57" s="1443"/>
      <c r="E57" s="1443"/>
      <c r="F57" s="1443"/>
    </row>
    <row r="58" spans="2:6" ht="12.75">
      <c r="B58" s="1443"/>
      <c r="C58" s="1443"/>
      <c r="D58" s="1443"/>
      <c r="E58" s="1443"/>
      <c r="F58" s="1443"/>
    </row>
    <row r="59" spans="2:6" ht="12.75">
      <c r="B59" s="1443"/>
      <c r="C59" s="1443"/>
      <c r="D59" s="1443"/>
      <c r="E59" s="1443"/>
      <c r="F59" s="1443"/>
    </row>
    <row r="60" spans="2:6" ht="12.75">
      <c r="B60" s="1443"/>
      <c r="C60" s="1443"/>
      <c r="D60" s="1443"/>
      <c r="E60" s="1443"/>
      <c r="F60" s="1443"/>
    </row>
    <row r="61" spans="1:6" ht="12.75">
      <c r="A61" s="1476"/>
      <c r="B61" s="1443"/>
      <c r="C61" s="1443"/>
      <c r="D61" s="1443"/>
      <c r="E61" s="1443"/>
      <c r="F61" s="1443"/>
    </row>
    <row r="62" spans="1:6" ht="12.75">
      <c r="A62" s="1476"/>
      <c r="B62" s="1443"/>
      <c r="C62" s="1443"/>
      <c r="D62" s="1443"/>
      <c r="E62" s="1443"/>
      <c r="F62" s="1443"/>
    </row>
    <row r="63" spans="2:6" ht="12.75">
      <c r="B63" s="1443"/>
      <c r="C63" s="1443"/>
      <c r="D63" s="1443"/>
      <c r="E63" s="1443"/>
      <c r="F63" s="1443"/>
    </row>
    <row r="64" spans="2:6" ht="12.75">
      <c r="B64" s="1443"/>
      <c r="C64" s="1443"/>
      <c r="D64" s="1443"/>
      <c r="E64" s="1443"/>
      <c r="F64" s="1443"/>
    </row>
    <row r="65" spans="2:6" ht="12.75">
      <c r="B65" s="1443"/>
      <c r="C65" s="1443"/>
      <c r="D65" s="1443"/>
      <c r="E65" s="1443"/>
      <c r="F65" s="1443"/>
    </row>
    <row r="66" spans="2:6" ht="12.75">
      <c r="B66" s="1443"/>
      <c r="C66" s="1443"/>
      <c r="D66" s="1443"/>
      <c r="E66" s="1443"/>
      <c r="F66" s="1443"/>
    </row>
    <row r="67" spans="2:6" ht="12.75">
      <c r="B67" s="1443"/>
      <c r="C67" s="1443"/>
      <c r="D67" s="1443"/>
      <c r="E67" s="1443"/>
      <c r="F67" s="1443"/>
    </row>
    <row r="68" spans="1:6" ht="12.75">
      <c r="A68" s="1476"/>
      <c r="B68" s="1443"/>
      <c r="C68" s="1443"/>
      <c r="D68" s="1443"/>
      <c r="E68" s="1443"/>
      <c r="F68" s="1443"/>
    </row>
    <row r="69" spans="1:6" ht="12.75">
      <c r="A69" s="1476"/>
      <c r="B69" s="1443"/>
      <c r="C69" s="1443"/>
      <c r="D69" s="1443"/>
      <c r="E69" s="1443"/>
      <c r="F69" s="1443"/>
    </row>
    <row r="70" spans="1:6" ht="12.75">
      <c r="A70" s="1476"/>
      <c r="B70" s="1443"/>
      <c r="C70" s="1443"/>
      <c r="D70" s="1443"/>
      <c r="E70" s="1443"/>
      <c r="F70" s="1443"/>
    </row>
    <row r="71" spans="2:6" ht="12.75">
      <c r="B71" s="1443"/>
      <c r="C71" s="1443"/>
      <c r="D71" s="1443"/>
      <c r="E71" s="1443"/>
      <c r="F71" s="1443"/>
    </row>
    <row r="72" spans="2:6" ht="12.75">
      <c r="B72" s="1443"/>
      <c r="C72" s="1443"/>
      <c r="D72" s="1443"/>
      <c r="E72" s="1443"/>
      <c r="F72" s="1443"/>
    </row>
    <row r="73" spans="1:6" ht="12.75">
      <c r="A73" s="1476"/>
      <c r="B73" s="1443"/>
      <c r="C73" s="1443"/>
      <c r="D73" s="1443"/>
      <c r="E73" s="1443"/>
      <c r="F73" s="1443"/>
    </row>
    <row r="74" spans="1:6" ht="12.75">
      <c r="A74" s="1476"/>
      <c r="B74" s="1443"/>
      <c r="C74" s="1443"/>
      <c r="D74" s="1443"/>
      <c r="E74" s="1443"/>
      <c r="F74" s="1443"/>
    </row>
    <row r="75" spans="1:6" ht="12.75">
      <c r="A75" s="1476"/>
      <c r="B75" s="1443"/>
      <c r="C75" s="1443"/>
      <c r="D75" s="1443"/>
      <c r="E75" s="1443"/>
      <c r="F75" s="1443"/>
    </row>
    <row r="76" spans="1:6" ht="12.75">
      <c r="A76" s="1476"/>
      <c r="B76" s="1443"/>
      <c r="C76" s="1443"/>
      <c r="D76" s="1443"/>
      <c r="E76" s="1443"/>
      <c r="F76" s="1443"/>
    </row>
    <row r="77" spans="2:6" ht="12.75">
      <c r="B77" s="1443"/>
      <c r="C77" s="1443"/>
      <c r="D77" s="1443"/>
      <c r="E77" s="1443"/>
      <c r="F77" s="1443"/>
    </row>
    <row r="78" spans="1:6" ht="12.75">
      <c r="A78" s="1476"/>
      <c r="B78" s="1443"/>
      <c r="C78" s="1443"/>
      <c r="D78" s="1443"/>
      <c r="E78" s="1443"/>
      <c r="F78" s="1443"/>
    </row>
    <row r="79" spans="1:6" ht="12.75">
      <c r="A79" s="1475"/>
      <c r="B79" s="1443"/>
      <c r="C79" s="1443"/>
      <c r="D79" s="1443"/>
      <c r="E79" s="1443"/>
      <c r="F79" s="1443"/>
    </row>
    <row r="80" spans="1:6" ht="12.75">
      <c r="A80" s="1475"/>
      <c r="B80" s="1443"/>
      <c r="C80" s="1443"/>
      <c r="D80" s="1443"/>
      <c r="E80" s="1443"/>
      <c r="F80" s="1443"/>
    </row>
    <row r="81" spans="2:6" ht="12.75">
      <c r="B81" s="1443"/>
      <c r="C81" s="1443"/>
      <c r="D81" s="1443"/>
      <c r="E81" s="1443"/>
      <c r="F81" s="1443"/>
    </row>
    <row r="82" spans="2:6" ht="12.75">
      <c r="B82" s="1443"/>
      <c r="C82" s="1443"/>
      <c r="D82" s="1443"/>
      <c r="E82" s="1443"/>
      <c r="F82" s="1443"/>
    </row>
    <row r="83" spans="1:6" ht="12.75">
      <c r="A83" s="1476"/>
      <c r="B83" s="1443"/>
      <c r="C83" s="1443"/>
      <c r="D83" s="1443"/>
      <c r="E83" s="1443"/>
      <c r="F83" s="1443"/>
    </row>
    <row r="84" spans="1:6" ht="12.75">
      <c r="A84" s="1476"/>
      <c r="B84" s="1443"/>
      <c r="C84" s="1443"/>
      <c r="D84" s="1443"/>
      <c r="E84" s="1443"/>
      <c r="F84" s="1443"/>
    </row>
    <row r="85" spans="2:6" ht="12.75">
      <c r="B85" s="1443"/>
      <c r="C85" s="1443"/>
      <c r="D85" s="1443"/>
      <c r="E85" s="1443"/>
      <c r="F85" s="1443"/>
    </row>
    <row r="86" spans="1:6" ht="12.75">
      <c r="A86" s="1476"/>
      <c r="B86" s="1443"/>
      <c r="C86" s="1443"/>
      <c r="D86" s="1443"/>
      <c r="E86" s="1443"/>
      <c r="F86" s="1443"/>
    </row>
    <row r="87" spans="1:6" ht="12.75">
      <c r="A87" s="1476"/>
      <c r="B87" s="1443"/>
      <c r="C87" s="1443"/>
      <c r="D87" s="1443"/>
      <c r="E87" s="1443"/>
      <c r="F87" s="1443"/>
    </row>
    <row r="88" spans="1:6" ht="12.75">
      <c r="A88" s="1476"/>
      <c r="B88" s="1443"/>
      <c r="C88" s="1443"/>
      <c r="D88" s="1443"/>
      <c r="E88" s="1443"/>
      <c r="F88" s="1443"/>
    </row>
    <row r="89" spans="2:6" ht="12.75">
      <c r="B89" s="1443"/>
      <c r="C89" s="1443"/>
      <c r="D89" s="1443"/>
      <c r="E89" s="1443"/>
      <c r="F89" s="1443"/>
    </row>
    <row r="90" spans="1:6" ht="12.75">
      <c r="A90" s="1477"/>
      <c r="B90" s="1443"/>
      <c r="C90" s="1443"/>
      <c r="D90" s="1443"/>
      <c r="E90" s="1443"/>
      <c r="F90" s="1443"/>
    </row>
    <row r="91" spans="2:6" ht="12.75">
      <c r="B91" s="1443"/>
      <c r="C91" s="1443"/>
      <c r="D91" s="1443"/>
      <c r="E91" s="1443"/>
      <c r="F91" s="1443"/>
    </row>
    <row r="92" spans="1:6" ht="12.75">
      <c r="A92" s="1477"/>
      <c r="B92" s="1443"/>
      <c r="C92" s="1443"/>
      <c r="D92" s="1443"/>
      <c r="E92" s="1443"/>
      <c r="F92" s="1443"/>
    </row>
    <row r="93" spans="2:6" ht="12.75">
      <c r="B93" s="1443"/>
      <c r="C93" s="1443"/>
      <c r="D93" s="1443"/>
      <c r="E93" s="1443"/>
      <c r="F93" s="1443"/>
    </row>
    <row r="94" spans="2:6" ht="12.75">
      <c r="B94" s="1443"/>
      <c r="C94" s="1443"/>
      <c r="D94" s="1443"/>
      <c r="E94" s="1443"/>
      <c r="F94" s="1443"/>
    </row>
    <row r="95" spans="1:6" ht="12.75">
      <c r="A95" s="1477"/>
      <c r="B95" s="1443"/>
      <c r="C95" s="1443"/>
      <c r="D95" s="1443"/>
      <c r="E95" s="1443"/>
      <c r="F95" s="1443"/>
    </row>
    <row r="97" ht="20.25">
      <c r="A97" s="1478"/>
    </row>
    <row r="98" ht="20.25">
      <c r="A98" s="1478"/>
    </row>
    <row r="100" spans="2:6" ht="12.75">
      <c r="B100" s="1434"/>
      <c r="C100" s="1434"/>
      <c r="D100" s="1434"/>
      <c r="E100" s="1434"/>
      <c r="F100" s="1434"/>
    </row>
    <row r="101" spans="2:6" ht="12.75">
      <c r="B101" s="1434"/>
      <c r="C101" s="1434"/>
      <c r="D101" s="1434"/>
      <c r="E101" s="1434"/>
      <c r="F101" s="1434"/>
    </row>
    <row r="103" spans="2:6" ht="12.75">
      <c r="B103" s="1443"/>
      <c r="C103" s="1443"/>
      <c r="D103" s="1443"/>
      <c r="E103" s="1443"/>
      <c r="F103" s="1443"/>
    </row>
    <row r="104" spans="2:6" ht="12.75">
      <c r="B104" s="1443"/>
      <c r="C104" s="1443"/>
      <c r="D104" s="1443"/>
      <c r="E104" s="1443"/>
      <c r="F104" s="1443"/>
    </row>
    <row r="105" spans="2:6" ht="12.75">
      <c r="B105" s="1443"/>
      <c r="C105" s="1443"/>
      <c r="D105" s="1443"/>
      <c r="E105" s="1443"/>
      <c r="F105" s="1443"/>
    </row>
    <row r="106" spans="2:6" ht="12.75">
      <c r="B106" s="1443"/>
      <c r="C106" s="1443"/>
      <c r="D106" s="1443"/>
      <c r="E106" s="1443"/>
      <c r="F106" s="1443"/>
    </row>
    <row r="107" spans="2:6" ht="12.75">
      <c r="B107" s="1443"/>
      <c r="C107" s="1443"/>
      <c r="D107" s="1443"/>
      <c r="E107" s="1443"/>
      <c r="F107" s="1443"/>
    </row>
    <row r="108" spans="1:6" ht="12.75">
      <c r="A108" s="1476"/>
      <c r="B108" s="1443"/>
      <c r="C108" s="1443"/>
      <c r="D108" s="1443"/>
      <c r="E108" s="1443"/>
      <c r="F108" s="1443"/>
    </row>
    <row r="109" spans="1:6" ht="12.75">
      <c r="A109" s="1476"/>
      <c r="B109" s="1443"/>
      <c r="C109" s="1443"/>
      <c r="D109" s="1443"/>
      <c r="E109" s="1443"/>
      <c r="F109" s="1443"/>
    </row>
    <row r="110" spans="1:6" ht="12.75">
      <c r="A110" s="1476"/>
      <c r="B110" s="1443"/>
      <c r="C110" s="1443"/>
      <c r="D110" s="1443"/>
      <c r="E110" s="1443"/>
      <c r="F110" s="1443"/>
    </row>
    <row r="111" spans="2:6" ht="12.75">
      <c r="B111" s="1443"/>
      <c r="C111" s="1443"/>
      <c r="D111" s="1443"/>
      <c r="E111" s="1443"/>
      <c r="F111" s="1443"/>
    </row>
    <row r="112" spans="1:6" ht="12.75">
      <c r="A112" s="1479"/>
      <c r="B112" s="1443"/>
      <c r="C112" s="1443"/>
      <c r="D112" s="1443"/>
      <c r="E112" s="1443"/>
      <c r="F112" s="1443"/>
    </row>
    <row r="113" spans="1:6" ht="12.75">
      <c r="A113" s="1476"/>
      <c r="B113" s="1443"/>
      <c r="C113" s="1443"/>
      <c r="D113" s="1443"/>
      <c r="E113" s="1443"/>
      <c r="F113" s="1443"/>
    </row>
    <row r="114" spans="1:6" ht="12.75">
      <c r="A114" s="1475"/>
      <c r="B114" s="1443"/>
      <c r="C114" s="1443"/>
      <c r="D114" s="1443"/>
      <c r="E114" s="1443"/>
      <c r="F114" s="1443"/>
    </row>
    <row r="115" spans="1:6" ht="12.75">
      <c r="A115" s="1475"/>
      <c r="B115" s="1443"/>
      <c r="C115" s="1443"/>
      <c r="D115" s="1443"/>
      <c r="E115" s="1443"/>
      <c r="F115" s="1443"/>
    </row>
    <row r="116" spans="1:6" ht="12.75">
      <c r="A116" s="1476"/>
      <c r="B116" s="1443"/>
      <c r="C116" s="1443"/>
      <c r="D116" s="1443"/>
      <c r="E116" s="1443"/>
      <c r="F116" s="1443"/>
    </row>
    <row r="117" spans="1:6" ht="12.75">
      <c r="A117" s="1475"/>
      <c r="B117" s="1443"/>
      <c r="C117" s="1443"/>
      <c r="D117" s="1443"/>
      <c r="E117" s="1443"/>
      <c r="F117" s="1443"/>
    </row>
    <row r="118" spans="1:6" ht="12.75">
      <c r="A118" s="1475"/>
      <c r="B118" s="1443"/>
      <c r="C118" s="1443"/>
      <c r="D118" s="1443"/>
      <c r="E118" s="1443"/>
      <c r="F118" s="1443"/>
    </row>
    <row r="119" spans="2:6" ht="12.75">
      <c r="B119" s="1443"/>
      <c r="C119" s="1443"/>
      <c r="D119" s="1443"/>
      <c r="E119" s="1443"/>
      <c r="F119" s="1443"/>
    </row>
    <row r="120" spans="2:6" ht="12.75">
      <c r="B120" s="1443"/>
      <c r="C120" s="1443"/>
      <c r="D120" s="1443"/>
      <c r="E120" s="1443"/>
      <c r="F120" s="1443"/>
    </row>
    <row r="121" spans="2:6" ht="12.75">
      <c r="B121" s="1443"/>
      <c r="C121" s="1443"/>
      <c r="D121" s="1443"/>
      <c r="E121" s="1443"/>
      <c r="F121" s="1443"/>
    </row>
    <row r="122" spans="2:6" ht="12.75">
      <c r="B122" s="1443"/>
      <c r="C122" s="1443"/>
      <c r="D122" s="1443"/>
      <c r="E122" s="1443"/>
      <c r="F122" s="1443"/>
    </row>
    <row r="123" spans="2:6" ht="12.75">
      <c r="B123" s="1443"/>
      <c r="C123" s="1443"/>
      <c r="D123" s="1443"/>
      <c r="E123" s="1443"/>
      <c r="F123" s="1443"/>
    </row>
    <row r="124" spans="2:6" ht="12.75">
      <c r="B124" s="1443"/>
      <c r="C124" s="1443"/>
      <c r="D124" s="1443"/>
      <c r="E124" s="1443"/>
      <c r="F124" s="1443"/>
    </row>
    <row r="125" spans="1:6" ht="12.75">
      <c r="A125" s="1476"/>
      <c r="B125" s="1443"/>
      <c r="C125" s="1443"/>
      <c r="D125" s="1443"/>
      <c r="E125" s="1443"/>
      <c r="F125" s="1443"/>
    </row>
    <row r="126" spans="1:6" ht="12.75">
      <c r="A126" s="1476"/>
      <c r="B126" s="1443"/>
      <c r="C126" s="1443"/>
      <c r="D126" s="1443"/>
      <c r="E126" s="1443"/>
      <c r="F126" s="1443"/>
    </row>
    <row r="127" spans="2:6" ht="12.75">
      <c r="B127" s="1443"/>
      <c r="C127" s="1443"/>
      <c r="D127" s="1443"/>
      <c r="E127" s="1443"/>
      <c r="F127" s="1443"/>
    </row>
    <row r="128" spans="2:6" ht="12.75">
      <c r="B128" s="1443"/>
      <c r="C128" s="1443"/>
      <c r="D128" s="1443"/>
      <c r="E128" s="1443"/>
      <c r="F128" s="1443"/>
    </row>
    <row r="129" spans="2:6" ht="12.75">
      <c r="B129" s="1443"/>
      <c r="C129" s="1443"/>
      <c r="D129" s="1443"/>
      <c r="E129" s="1443"/>
      <c r="F129" s="1443"/>
    </row>
    <row r="130" spans="2:6" ht="12.75">
      <c r="B130" s="1443"/>
      <c r="C130" s="1443"/>
      <c r="D130" s="1443"/>
      <c r="E130" s="1443"/>
      <c r="F130" s="1443"/>
    </row>
    <row r="131" spans="2:6" ht="12.75">
      <c r="B131" s="1443"/>
      <c r="C131" s="1443"/>
      <c r="D131" s="1443"/>
      <c r="E131" s="1443"/>
      <c r="F131" s="1443"/>
    </row>
    <row r="132" spans="1:6" ht="12.75">
      <c r="A132" s="1476"/>
      <c r="B132" s="1443"/>
      <c r="C132" s="1443"/>
      <c r="D132" s="1443"/>
      <c r="E132" s="1443"/>
      <c r="F132" s="1443"/>
    </row>
    <row r="133" spans="1:6" ht="12.75">
      <c r="A133" s="1476"/>
      <c r="B133" s="1443"/>
      <c r="C133" s="1443"/>
      <c r="D133" s="1443"/>
      <c r="E133" s="1443"/>
      <c r="F133" s="1443"/>
    </row>
    <row r="134" spans="1:6" ht="12.75">
      <c r="A134" s="1476"/>
      <c r="B134" s="1443"/>
      <c r="C134" s="1443"/>
      <c r="D134" s="1443"/>
      <c r="E134" s="1443"/>
      <c r="F134" s="1443"/>
    </row>
    <row r="135" spans="2:6" ht="12.75">
      <c r="B135" s="1443"/>
      <c r="C135" s="1443"/>
      <c r="D135" s="1443"/>
      <c r="E135" s="1443"/>
      <c r="F135" s="1443"/>
    </row>
    <row r="136" spans="2:6" ht="12.75">
      <c r="B136" s="1443"/>
      <c r="C136" s="1443"/>
      <c r="D136" s="1443"/>
      <c r="E136" s="1443"/>
      <c r="F136" s="1443"/>
    </row>
    <row r="137" spans="1:6" ht="12.75">
      <c r="A137" s="1476"/>
      <c r="B137" s="1443"/>
      <c r="C137" s="1443"/>
      <c r="D137" s="1443"/>
      <c r="E137" s="1443"/>
      <c r="F137" s="1443"/>
    </row>
    <row r="138" spans="1:6" ht="12.75">
      <c r="A138" s="1476"/>
      <c r="B138" s="1443"/>
      <c r="C138" s="1443"/>
      <c r="D138" s="1443"/>
      <c r="E138" s="1443"/>
      <c r="F138" s="1443"/>
    </row>
    <row r="139" spans="1:6" ht="12.75">
      <c r="A139" s="1476"/>
      <c r="B139" s="1443"/>
      <c r="C139" s="1443"/>
      <c r="D139" s="1443"/>
      <c r="E139" s="1443"/>
      <c r="F139" s="1443"/>
    </row>
    <row r="140" spans="1:6" ht="12.75">
      <c r="A140" s="1476"/>
      <c r="B140" s="1443"/>
      <c r="C140" s="1443"/>
      <c r="D140" s="1443"/>
      <c r="E140" s="1443"/>
      <c r="F140" s="1443"/>
    </row>
    <row r="141" spans="2:6" ht="12.75">
      <c r="B141" s="1443"/>
      <c r="C141" s="1443"/>
      <c r="D141" s="1443"/>
      <c r="E141" s="1443"/>
      <c r="F141" s="1443"/>
    </row>
    <row r="142" spans="1:6" ht="12.75">
      <c r="A142" s="1476"/>
      <c r="B142" s="1443"/>
      <c r="C142" s="1443"/>
      <c r="D142" s="1443"/>
      <c r="E142" s="1443"/>
      <c r="F142" s="1443"/>
    </row>
    <row r="143" spans="1:6" ht="12.75">
      <c r="A143" s="1475"/>
      <c r="B143" s="1443"/>
      <c r="C143" s="1443"/>
      <c r="D143" s="1443"/>
      <c r="E143" s="1443"/>
      <c r="F143" s="1443"/>
    </row>
    <row r="144" spans="1:6" ht="12.75">
      <c r="A144" s="1475"/>
      <c r="B144" s="1443"/>
      <c r="C144" s="1443"/>
      <c r="D144" s="1443"/>
      <c r="E144" s="1443"/>
      <c r="F144" s="1443"/>
    </row>
    <row r="145" spans="1:6" ht="12.75">
      <c r="A145" s="1476"/>
      <c r="B145" s="1443"/>
      <c r="C145" s="1443"/>
      <c r="D145" s="1443"/>
      <c r="E145" s="1443"/>
      <c r="F145" s="1443"/>
    </row>
    <row r="146" spans="2:6" ht="12.75">
      <c r="B146" s="1443"/>
      <c r="C146" s="1443"/>
      <c r="D146" s="1443"/>
      <c r="E146" s="1443"/>
      <c r="F146" s="1443"/>
    </row>
    <row r="147" spans="1:6" ht="12.75">
      <c r="A147" s="1476"/>
      <c r="B147" s="1443"/>
      <c r="C147" s="1443"/>
      <c r="D147" s="1443"/>
      <c r="E147" s="1443"/>
      <c r="F147" s="1443"/>
    </row>
    <row r="148" spans="1:6" ht="12.75">
      <c r="A148" s="1476"/>
      <c r="B148" s="1443"/>
      <c r="C148" s="1443"/>
      <c r="D148" s="1443"/>
      <c r="E148" s="1443"/>
      <c r="F148" s="1443"/>
    </row>
    <row r="149" spans="2:6" ht="12.75">
      <c r="B149" s="1443"/>
      <c r="C149" s="1443"/>
      <c r="D149" s="1443"/>
      <c r="E149" s="1443"/>
      <c r="F149" s="1443"/>
    </row>
    <row r="150" spans="1:6" ht="12.75">
      <c r="A150" s="1476"/>
      <c r="B150" s="1443"/>
      <c r="C150" s="1443"/>
      <c r="D150" s="1443"/>
      <c r="E150" s="1443"/>
      <c r="F150" s="1443"/>
    </row>
    <row r="151" spans="1:6" ht="12.75">
      <c r="A151" s="1476"/>
      <c r="B151" s="1443"/>
      <c r="C151" s="1443"/>
      <c r="D151" s="1443"/>
      <c r="E151" s="1443"/>
      <c r="F151" s="1443"/>
    </row>
    <row r="152" spans="1:6" ht="12.75">
      <c r="A152" s="1476"/>
      <c r="B152" s="1443"/>
      <c r="C152" s="1443"/>
      <c r="D152" s="1443"/>
      <c r="E152" s="1443"/>
      <c r="F152" s="1443"/>
    </row>
    <row r="153" spans="2:6" ht="12.75">
      <c r="B153" s="1443"/>
      <c r="C153" s="1443"/>
      <c r="D153" s="1443"/>
      <c r="E153" s="1443"/>
      <c r="F153" s="1443"/>
    </row>
    <row r="155" ht="20.25">
      <c r="A155" s="1478"/>
    </row>
    <row r="156" ht="20.25">
      <c r="A156" s="1478"/>
    </row>
    <row r="158" spans="2:6" ht="12.75">
      <c r="B158" s="1434"/>
      <c r="C158" s="1434"/>
      <c r="D158" s="1434"/>
      <c r="E158" s="1434"/>
      <c r="F158" s="1434"/>
    </row>
    <row r="159" spans="2:6" ht="12.75">
      <c r="B159" s="1434"/>
      <c r="C159" s="1434"/>
      <c r="D159" s="1434"/>
      <c r="E159" s="1434"/>
      <c r="F159" s="1434"/>
    </row>
    <row r="161" spans="2:6" ht="12.75">
      <c r="B161" s="1443"/>
      <c r="C161" s="1443"/>
      <c r="D161" s="1443"/>
      <c r="E161" s="1443"/>
      <c r="F161" s="1443"/>
    </row>
    <row r="162" spans="2:6" ht="12.75">
      <c r="B162" s="1443"/>
      <c r="C162" s="1443"/>
      <c r="D162" s="1443"/>
      <c r="E162" s="1443"/>
      <c r="F162" s="1443"/>
    </row>
    <row r="163" spans="2:6" ht="12.75">
      <c r="B163" s="1443"/>
      <c r="C163" s="1443"/>
      <c r="D163" s="1443"/>
      <c r="E163" s="1443"/>
      <c r="F163" s="1443"/>
    </row>
    <row r="164" spans="2:6" ht="12.75">
      <c r="B164" s="1443"/>
      <c r="C164" s="1443"/>
      <c r="D164" s="1443"/>
      <c r="E164" s="1443"/>
      <c r="F164" s="1443"/>
    </row>
    <row r="165" spans="2:6" ht="12.75">
      <c r="B165" s="1443"/>
      <c r="C165" s="1443"/>
      <c r="D165" s="1443"/>
      <c r="E165" s="1443"/>
      <c r="F165" s="1443"/>
    </row>
    <row r="166" spans="1:6" ht="12.75">
      <c r="A166" s="1476"/>
      <c r="B166" s="1443"/>
      <c r="C166" s="1443"/>
      <c r="D166" s="1443"/>
      <c r="E166" s="1443"/>
      <c r="F166" s="1443"/>
    </row>
    <row r="167" spans="1:6" ht="12.75">
      <c r="A167" s="1476"/>
      <c r="B167" s="1443"/>
      <c r="C167" s="1443"/>
      <c r="D167" s="1443"/>
      <c r="E167" s="1443"/>
      <c r="F167" s="1443"/>
    </row>
    <row r="168" spans="1:6" ht="12.75">
      <c r="A168" s="1476"/>
      <c r="B168" s="1443"/>
      <c r="C168" s="1443"/>
      <c r="D168" s="1443"/>
      <c r="E168" s="1443"/>
      <c r="F168" s="1443"/>
    </row>
    <row r="169" spans="2:6" ht="12.75">
      <c r="B169" s="1443"/>
      <c r="C169" s="1443"/>
      <c r="D169" s="1443"/>
      <c r="E169" s="1443"/>
      <c r="F169" s="1443"/>
    </row>
    <row r="170" spans="1:6" ht="12.75">
      <c r="A170" s="1479"/>
      <c r="B170" s="1443"/>
      <c r="C170" s="1443"/>
      <c r="D170" s="1443"/>
      <c r="E170" s="1443"/>
      <c r="F170" s="1443"/>
    </row>
    <row r="171" spans="1:6" ht="12.75">
      <c r="A171" s="1476"/>
      <c r="B171" s="1443"/>
      <c r="C171" s="1443"/>
      <c r="D171" s="1443"/>
      <c r="E171" s="1443"/>
      <c r="F171" s="1443"/>
    </row>
    <row r="172" spans="1:6" ht="12.75">
      <c r="A172" s="1475"/>
      <c r="B172" s="1443"/>
      <c r="C172" s="1443"/>
      <c r="D172" s="1443"/>
      <c r="E172" s="1443"/>
      <c r="F172" s="1443"/>
    </row>
    <row r="173" spans="1:6" ht="12.75">
      <c r="A173" s="1475"/>
      <c r="B173" s="1443"/>
      <c r="C173" s="1443"/>
      <c r="D173" s="1443"/>
      <c r="E173" s="1443"/>
      <c r="F173" s="1443"/>
    </row>
    <row r="174" spans="1:6" ht="12.75">
      <c r="A174" s="1476"/>
      <c r="B174" s="1443"/>
      <c r="C174" s="1443"/>
      <c r="D174" s="1443"/>
      <c r="E174" s="1443"/>
      <c r="F174" s="1443"/>
    </row>
    <row r="175" spans="1:6" ht="12.75">
      <c r="A175" s="1475"/>
      <c r="B175" s="1443"/>
      <c r="C175" s="1443"/>
      <c r="D175" s="1443"/>
      <c r="E175" s="1443"/>
      <c r="F175" s="1443"/>
    </row>
    <row r="176" spans="1:6" ht="12.75">
      <c r="A176" s="1475"/>
      <c r="B176" s="1443"/>
      <c r="C176" s="1443"/>
      <c r="D176" s="1443"/>
      <c r="E176" s="1443"/>
      <c r="F176" s="1443"/>
    </row>
    <row r="177" spans="2:6" ht="12.75">
      <c r="B177" s="1443"/>
      <c r="C177" s="1443"/>
      <c r="D177" s="1443"/>
      <c r="E177" s="1443"/>
      <c r="F177" s="1443"/>
    </row>
    <row r="178" spans="2:6" ht="12.75">
      <c r="B178" s="1443"/>
      <c r="C178" s="1443"/>
      <c r="D178" s="1443"/>
      <c r="E178" s="1443"/>
      <c r="F178" s="1443"/>
    </row>
    <row r="179" spans="2:6" ht="12.75">
      <c r="B179" s="1443"/>
      <c r="C179" s="1443"/>
      <c r="D179" s="1443"/>
      <c r="E179" s="1443"/>
      <c r="F179" s="1443"/>
    </row>
    <row r="180" spans="2:6" ht="12.75">
      <c r="B180" s="1443"/>
      <c r="C180" s="1443"/>
      <c r="D180" s="1443"/>
      <c r="E180" s="1443"/>
      <c r="F180" s="1443"/>
    </row>
    <row r="181" spans="2:6" ht="12.75">
      <c r="B181" s="1443"/>
      <c r="C181" s="1443"/>
      <c r="D181" s="1443"/>
      <c r="E181" s="1443"/>
      <c r="F181" s="1443"/>
    </row>
    <row r="182" spans="2:6" ht="12.75">
      <c r="B182" s="1443"/>
      <c r="C182" s="1443"/>
      <c r="D182" s="1443"/>
      <c r="E182" s="1443"/>
      <c r="F182" s="1443"/>
    </row>
    <row r="183" spans="1:6" ht="12.75">
      <c r="A183" s="1476"/>
      <c r="B183" s="1443"/>
      <c r="C183" s="1443"/>
      <c r="D183" s="1443"/>
      <c r="E183" s="1443"/>
      <c r="F183" s="1443"/>
    </row>
    <row r="184" spans="1:6" ht="12.75">
      <c r="A184" s="1476"/>
      <c r="B184" s="1443"/>
      <c r="C184" s="1443"/>
      <c r="D184" s="1443"/>
      <c r="E184" s="1443"/>
      <c r="F184" s="1443"/>
    </row>
    <row r="185" spans="2:6" ht="12.75">
      <c r="B185" s="1443"/>
      <c r="C185" s="1443"/>
      <c r="D185" s="1443"/>
      <c r="E185" s="1443"/>
      <c r="F185" s="1443"/>
    </row>
    <row r="186" spans="2:6" ht="12.75">
      <c r="B186" s="1443"/>
      <c r="C186" s="1443"/>
      <c r="D186" s="1443"/>
      <c r="E186" s="1443"/>
      <c r="F186" s="1443"/>
    </row>
    <row r="187" spans="2:6" ht="12.75">
      <c r="B187" s="1443"/>
      <c r="C187" s="1443"/>
      <c r="D187" s="1443"/>
      <c r="E187" s="1443"/>
      <c r="F187" s="1443"/>
    </row>
    <row r="188" spans="2:6" ht="12.75">
      <c r="B188" s="1443"/>
      <c r="C188" s="1443"/>
      <c r="D188" s="1443"/>
      <c r="E188" s="1443"/>
      <c r="F188" s="1443"/>
    </row>
    <row r="189" spans="2:6" ht="12.75">
      <c r="B189" s="1443"/>
      <c r="C189" s="1443"/>
      <c r="D189" s="1443"/>
      <c r="E189" s="1443"/>
      <c r="F189" s="1443"/>
    </row>
    <row r="190" spans="1:6" ht="12.75">
      <c r="A190" s="1476"/>
      <c r="B190" s="1443"/>
      <c r="C190" s="1443"/>
      <c r="D190" s="1443"/>
      <c r="E190" s="1443"/>
      <c r="F190" s="1443"/>
    </row>
    <row r="191" spans="1:6" ht="12.75">
      <c r="A191" s="1476"/>
      <c r="B191" s="1443"/>
      <c r="C191" s="1443"/>
      <c r="D191" s="1443"/>
      <c r="E191" s="1443"/>
      <c r="F191" s="1443"/>
    </row>
    <row r="192" spans="1:6" ht="12.75">
      <c r="A192" s="1476"/>
      <c r="B192" s="1443"/>
      <c r="C192" s="1443"/>
      <c r="D192" s="1443"/>
      <c r="E192" s="1443"/>
      <c r="F192" s="1443"/>
    </row>
    <row r="193" spans="2:6" ht="12.75">
      <c r="B193" s="1443"/>
      <c r="C193" s="1443"/>
      <c r="D193" s="1443"/>
      <c r="E193" s="1443"/>
      <c r="F193" s="1443"/>
    </row>
    <row r="194" spans="2:6" ht="12.75">
      <c r="B194" s="1443"/>
      <c r="C194" s="1443"/>
      <c r="D194" s="1443"/>
      <c r="E194" s="1443"/>
      <c r="F194" s="1443"/>
    </row>
    <row r="195" spans="1:6" ht="12.75">
      <c r="A195" s="1476"/>
      <c r="B195" s="1443"/>
      <c r="C195" s="1443"/>
      <c r="D195" s="1443"/>
      <c r="E195" s="1443"/>
      <c r="F195" s="1443"/>
    </row>
    <row r="196" spans="1:6" ht="12.75">
      <c r="A196" s="1476"/>
      <c r="B196" s="1443"/>
      <c r="C196" s="1443"/>
      <c r="D196" s="1443"/>
      <c r="E196" s="1443"/>
      <c r="F196" s="1443"/>
    </row>
    <row r="197" spans="1:6" ht="12.75">
      <c r="A197" s="1476"/>
      <c r="B197" s="1443"/>
      <c r="C197" s="1443"/>
      <c r="D197" s="1443"/>
      <c r="E197" s="1443"/>
      <c r="F197" s="1443"/>
    </row>
    <row r="198" spans="1:6" ht="12.75">
      <c r="A198" s="1476"/>
      <c r="B198" s="1443"/>
      <c r="C198" s="1443"/>
      <c r="D198" s="1443"/>
      <c r="E198" s="1443"/>
      <c r="F198" s="1443"/>
    </row>
    <row r="199" spans="2:6" ht="12.75">
      <c r="B199" s="1443"/>
      <c r="C199" s="1443"/>
      <c r="D199" s="1443"/>
      <c r="E199" s="1443"/>
      <c r="F199" s="1443"/>
    </row>
    <row r="200" spans="1:6" ht="12.75">
      <c r="A200" s="1476"/>
      <c r="B200" s="1443"/>
      <c r="C200" s="1443"/>
      <c r="D200" s="1443"/>
      <c r="E200" s="1443"/>
      <c r="F200" s="1443"/>
    </row>
    <row r="201" spans="1:6" ht="12.75">
      <c r="A201" s="1475"/>
      <c r="B201" s="1443"/>
      <c r="C201" s="1443"/>
      <c r="D201" s="1443"/>
      <c r="E201" s="1443"/>
      <c r="F201" s="1443"/>
    </row>
    <row r="202" spans="1:6" ht="12.75">
      <c r="A202" s="1475"/>
      <c r="B202" s="1443"/>
      <c r="C202" s="1443"/>
      <c r="D202" s="1443"/>
      <c r="E202" s="1443"/>
      <c r="F202" s="1443"/>
    </row>
    <row r="203" spans="1:6" ht="12.75">
      <c r="A203" s="1476"/>
      <c r="B203" s="1443"/>
      <c r="C203" s="1443"/>
      <c r="D203" s="1443"/>
      <c r="E203" s="1443"/>
      <c r="F203" s="1443"/>
    </row>
    <row r="204" spans="2:6" ht="12.75">
      <c r="B204" s="1443"/>
      <c r="C204" s="1443"/>
      <c r="D204" s="1443"/>
      <c r="E204" s="1443"/>
      <c r="F204" s="1443"/>
    </row>
    <row r="205" spans="1:6" ht="12.75">
      <c r="A205" s="1476"/>
      <c r="B205" s="1443"/>
      <c r="C205" s="1443"/>
      <c r="D205" s="1443"/>
      <c r="E205" s="1443"/>
      <c r="F205" s="1443"/>
    </row>
    <row r="206" spans="1:6" ht="12.75">
      <c r="A206" s="1476"/>
      <c r="B206" s="1443"/>
      <c r="C206" s="1443"/>
      <c r="D206" s="1443"/>
      <c r="E206" s="1443"/>
      <c r="F206" s="1443"/>
    </row>
    <row r="207" spans="2:6" ht="12.75">
      <c r="B207" s="1443"/>
      <c r="C207" s="1443"/>
      <c r="D207" s="1443"/>
      <c r="E207" s="1443"/>
      <c r="F207" s="1443"/>
    </row>
    <row r="208" spans="1:6" ht="12.75">
      <c r="A208" s="1476"/>
      <c r="B208" s="1443"/>
      <c r="C208" s="1443"/>
      <c r="D208" s="1443"/>
      <c r="E208" s="1443"/>
      <c r="F208" s="1443"/>
    </row>
    <row r="209" spans="1:6" ht="12.75">
      <c r="A209" s="1476"/>
      <c r="B209" s="1443"/>
      <c r="C209" s="1443"/>
      <c r="D209" s="1443"/>
      <c r="E209" s="1443"/>
      <c r="F209" s="1443"/>
    </row>
    <row r="210" spans="1:6" ht="12.75">
      <c r="A210" s="1476"/>
      <c r="B210" s="1443"/>
      <c r="C210" s="1443"/>
      <c r="D210" s="1443"/>
      <c r="E210" s="1443"/>
      <c r="F210" s="1443"/>
    </row>
    <row r="211" spans="2:6" ht="12.75">
      <c r="B211" s="1443"/>
      <c r="C211" s="1443"/>
      <c r="D211" s="1443"/>
      <c r="E211" s="1443"/>
      <c r="F211" s="1443"/>
    </row>
  </sheetData>
  <sheetProtection/>
  <mergeCells count="6">
    <mergeCell ref="C6:C8"/>
    <mergeCell ref="G6:H6"/>
    <mergeCell ref="A1:H1"/>
    <mergeCell ref="A4:H4"/>
    <mergeCell ref="A2:H2"/>
    <mergeCell ref="A3:H3"/>
  </mergeCells>
  <printOptions/>
  <pageMargins left="1.05" right="0.31" top="0.48" bottom="0.32" header="0.3" footer="0.25"/>
  <pageSetup fitToHeight="1" fitToWidth="1" horizontalDpi="600" verticalDpi="600" orientation="portrait" scale="79" r:id="rId1"/>
</worksheet>
</file>

<file path=xl/worksheets/sheet14.xml><?xml version="1.0" encoding="utf-8"?>
<worksheet xmlns="http://schemas.openxmlformats.org/spreadsheetml/2006/main" xmlns:r="http://schemas.openxmlformats.org/officeDocument/2006/relationships">
  <sheetPr>
    <pageSetUpPr fitToPage="1"/>
  </sheetPr>
  <dimension ref="A1:O56"/>
  <sheetViews>
    <sheetView zoomScalePageLayoutView="0" workbookViewId="0" topLeftCell="A1">
      <selection activeCell="A1" sqref="A1:M1"/>
    </sheetView>
  </sheetViews>
  <sheetFormatPr defaultColWidth="9.140625" defaultRowHeight="12.75"/>
  <cols>
    <col min="1" max="1" width="6.28125" style="18" customWidth="1"/>
    <col min="2" max="2" width="26.421875" style="18" bestFit="1" customWidth="1"/>
    <col min="3" max="3" width="7.7109375" style="18" customWidth="1"/>
    <col min="4" max="4" width="7.421875" style="18" customWidth="1"/>
    <col min="5" max="6" width="7.57421875" style="18" bestFit="1" customWidth="1"/>
    <col min="7" max="7" width="7.57421875" style="18" hidden="1" customWidth="1"/>
    <col min="8" max="8" width="8.00390625" style="18" bestFit="1" customWidth="1"/>
    <col min="9" max="9" width="8.8515625" style="18" customWidth="1"/>
    <col min="10" max="11" width="7.8515625" style="18" customWidth="1"/>
    <col min="12" max="12" width="8.140625" style="18" customWidth="1"/>
    <col min="13" max="13" width="9.421875" style="18" customWidth="1"/>
    <col min="14" max="16384" width="9.140625" style="18" customWidth="1"/>
  </cols>
  <sheetData>
    <row r="1" spans="1:13" ht="12.75">
      <c r="A1" s="1966" t="s">
        <v>1059</v>
      </c>
      <c r="B1" s="1966"/>
      <c r="C1" s="1966"/>
      <c r="D1" s="1966"/>
      <c r="E1" s="1966"/>
      <c r="F1" s="1966"/>
      <c r="G1" s="1966"/>
      <c r="H1" s="1966"/>
      <c r="I1" s="1966"/>
      <c r="J1" s="1966"/>
      <c r="K1" s="1966"/>
      <c r="L1" s="1966"/>
      <c r="M1" s="1966"/>
    </row>
    <row r="2" spans="1:14" ht="15.75">
      <c r="A2" s="1967" t="s">
        <v>996</v>
      </c>
      <c r="B2" s="1967"/>
      <c r="C2" s="1967"/>
      <c r="D2" s="1967"/>
      <c r="E2" s="1967"/>
      <c r="F2" s="1967"/>
      <c r="G2" s="1967"/>
      <c r="H2" s="1967"/>
      <c r="I2" s="1967"/>
      <c r="J2" s="1967"/>
      <c r="K2" s="1967"/>
      <c r="L2" s="1967"/>
      <c r="M2" s="1967"/>
      <c r="N2" s="1587"/>
    </row>
    <row r="3" spans="1:13" ht="15" customHeight="1">
      <c r="A3" s="1985" t="s">
        <v>997</v>
      </c>
      <c r="B3" s="1985"/>
      <c r="C3" s="1985"/>
      <c r="D3" s="1985"/>
      <c r="E3" s="1985"/>
      <c r="F3" s="1985"/>
      <c r="G3" s="1985"/>
      <c r="H3" s="1985"/>
      <c r="I3" s="1985"/>
      <c r="J3" s="1985"/>
      <c r="K3" s="1985"/>
      <c r="L3" s="1985"/>
      <c r="M3" s="1985"/>
    </row>
    <row r="4" spans="1:13" ht="12.75">
      <c r="A4" s="2061" t="s">
        <v>1388</v>
      </c>
      <c r="B4" s="2061"/>
      <c r="C4" s="2061"/>
      <c r="D4" s="2061"/>
      <c r="E4" s="2061"/>
      <c r="F4" s="2061"/>
      <c r="G4" s="2061"/>
      <c r="H4" s="2061"/>
      <c r="I4" s="2061"/>
      <c r="J4" s="2061"/>
      <c r="K4" s="2061"/>
      <c r="L4" s="2061"/>
      <c r="M4" s="2061"/>
    </row>
    <row r="5" spans="1:13" ht="13.5" thickBot="1">
      <c r="A5" s="319"/>
      <c r="B5" s="319"/>
      <c r="C5" s="319"/>
      <c r="D5" s="319"/>
      <c r="E5" s="319"/>
      <c r="F5" s="319"/>
      <c r="G5" s="319"/>
      <c r="H5" s="319"/>
      <c r="I5" s="319"/>
      <c r="J5" s="319"/>
      <c r="K5" s="319"/>
      <c r="L5" s="319"/>
      <c r="M5" s="319"/>
    </row>
    <row r="6" spans="1:13" ht="12.75">
      <c r="A6" s="2050" t="s">
        <v>998</v>
      </c>
      <c r="B6" s="2052" t="s">
        <v>999</v>
      </c>
      <c r="C6" s="511" t="s">
        <v>834</v>
      </c>
      <c r="D6" s="628" t="str">
        <f>WPI!D9</f>
        <v>2005/06</v>
      </c>
      <c r="E6" s="2047" t="str">
        <f>WPI!E9</f>
        <v>2006/07</v>
      </c>
      <c r="F6" s="2048"/>
      <c r="G6" s="2047" t="str">
        <f>WPI!G9</f>
        <v>2007/08P</v>
      </c>
      <c r="H6" s="2048"/>
      <c r="I6" s="2049"/>
      <c r="J6" s="2054" t="s">
        <v>1167</v>
      </c>
      <c r="K6" s="2048"/>
      <c r="L6" s="2048"/>
      <c r="M6" s="2049"/>
    </row>
    <row r="7" spans="1:13" ht="12.75">
      <c r="A7" s="2051"/>
      <c r="B7" s="2053"/>
      <c r="C7" s="512" t="s">
        <v>835</v>
      </c>
      <c r="D7" s="1329" t="s">
        <v>1353</v>
      </c>
      <c r="E7" s="1329" t="s">
        <v>1151</v>
      </c>
      <c r="F7" s="1329" t="s">
        <v>1353</v>
      </c>
      <c r="G7" s="1329" t="s">
        <v>24</v>
      </c>
      <c r="H7" s="1329" t="str">
        <f>E7</f>
        <v>May/Jun</v>
      </c>
      <c r="I7" s="1329" t="str">
        <f>F7</f>
        <v>Jun/Jul</v>
      </c>
      <c r="J7" s="2055" t="s">
        <v>1001</v>
      </c>
      <c r="K7" s="2057" t="s">
        <v>1002</v>
      </c>
      <c r="L7" s="2057" t="s">
        <v>1003</v>
      </c>
      <c r="M7" s="2059" t="s">
        <v>1004</v>
      </c>
    </row>
    <row r="8" spans="1:13" ht="12.75">
      <c r="A8" s="340"/>
      <c r="B8" s="341">
        <v>1</v>
      </c>
      <c r="C8" s="342">
        <v>2</v>
      </c>
      <c r="D8" s="650">
        <v>3</v>
      </c>
      <c r="E8" s="1327">
        <v>4</v>
      </c>
      <c r="F8" s="1328">
        <v>5</v>
      </c>
      <c r="G8" s="1327">
        <v>6</v>
      </c>
      <c r="H8" s="729">
        <v>7</v>
      </c>
      <c r="I8" s="658">
        <v>8</v>
      </c>
      <c r="J8" s="2056"/>
      <c r="K8" s="2058"/>
      <c r="L8" s="2058"/>
      <c r="M8" s="2060"/>
    </row>
    <row r="9" spans="1:13" ht="8.25" customHeight="1">
      <c r="A9" s="320"/>
      <c r="B9" s="321"/>
      <c r="C9" s="322"/>
      <c r="D9" s="519"/>
      <c r="E9" s="657"/>
      <c r="F9" s="722"/>
      <c r="G9" s="737"/>
      <c r="H9" s="730"/>
      <c r="I9" s="321"/>
      <c r="J9" s="338"/>
      <c r="K9" s="48"/>
      <c r="L9" s="319"/>
      <c r="M9" s="323"/>
    </row>
    <row r="10" spans="1:13" ht="12" customHeight="1">
      <c r="A10" s="324"/>
      <c r="B10" s="325" t="s">
        <v>1005</v>
      </c>
      <c r="C10" s="513">
        <v>100</v>
      </c>
      <c r="D10" s="651">
        <v>106.2</v>
      </c>
      <c r="E10" s="520">
        <v>118</v>
      </c>
      <c r="F10" s="723">
        <v>119.3</v>
      </c>
      <c r="G10" s="520">
        <v>125.5</v>
      </c>
      <c r="H10" s="731">
        <v>127.6</v>
      </c>
      <c r="I10" s="659">
        <v>132.6</v>
      </c>
      <c r="J10" s="89">
        <v>12.335216572504692</v>
      </c>
      <c r="K10" s="36">
        <v>1.1016949152542281</v>
      </c>
      <c r="L10" s="36">
        <v>11.148365465213743</v>
      </c>
      <c r="M10" s="82">
        <v>3.9184952978056344</v>
      </c>
    </row>
    <row r="11" spans="1:13" ht="6" customHeight="1">
      <c r="A11" s="326"/>
      <c r="B11" s="327"/>
      <c r="C11" s="514"/>
      <c r="D11" s="652"/>
      <c r="E11" s="521"/>
      <c r="F11" s="724"/>
      <c r="G11" s="521"/>
      <c r="H11" s="732"/>
      <c r="I11" s="660"/>
      <c r="J11" s="90"/>
      <c r="K11" s="37"/>
      <c r="L11" s="37"/>
      <c r="M11" s="83"/>
    </row>
    <row r="12" spans="1:13" ht="12" customHeight="1">
      <c r="A12" s="328">
        <v>1</v>
      </c>
      <c r="B12" s="325" t="s">
        <v>1006</v>
      </c>
      <c r="C12" s="513">
        <v>26.97</v>
      </c>
      <c r="D12" s="651">
        <v>100.4</v>
      </c>
      <c r="E12" s="520">
        <v>106.6</v>
      </c>
      <c r="F12" s="723">
        <v>106.6</v>
      </c>
      <c r="G12" s="520">
        <v>118.2</v>
      </c>
      <c r="H12" s="731">
        <v>118.2</v>
      </c>
      <c r="I12" s="659">
        <v>118.2</v>
      </c>
      <c r="J12" s="89">
        <v>6.175298804780866</v>
      </c>
      <c r="K12" s="36">
        <v>0</v>
      </c>
      <c r="L12" s="36">
        <v>10.88180112570359</v>
      </c>
      <c r="M12" s="82">
        <v>0</v>
      </c>
    </row>
    <row r="13" spans="1:13" ht="7.5" customHeight="1">
      <c r="A13" s="328"/>
      <c r="B13" s="329"/>
      <c r="C13" s="513"/>
      <c r="D13" s="651"/>
      <c r="E13" s="520"/>
      <c r="F13" s="723"/>
      <c r="G13" s="520"/>
      <c r="H13" s="731"/>
      <c r="I13" s="659"/>
      <c r="J13" s="89"/>
      <c r="K13" s="36"/>
      <c r="L13" s="36"/>
      <c r="M13" s="82"/>
    </row>
    <row r="14" spans="1:13" ht="15" customHeight="1">
      <c r="A14" s="330"/>
      <c r="B14" s="329" t="s">
        <v>1007</v>
      </c>
      <c r="C14" s="515">
        <v>9.8</v>
      </c>
      <c r="D14" s="653">
        <v>100.3</v>
      </c>
      <c r="E14" s="522">
        <v>105.8</v>
      </c>
      <c r="F14" s="725">
        <v>105.8</v>
      </c>
      <c r="G14" s="522">
        <v>121</v>
      </c>
      <c r="H14" s="733">
        <v>121</v>
      </c>
      <c r="I14" s="661">
        <v>121</v>
      </c>
      <c r="J14" s="91">
        <v>5.483549351944177</v>
      </c>
      <c r="K14" s="38">
        <v>0</v>
      </c>
      <c r="L14" s="38">
        <v>14.366729678638947</v>
      </c>
      <c r="M14" s="84">
        <v>0</v>
      </c>
    </row>
    <row r="15" spans="1:13" ht="15" customHeight="1">
      <c r="A15" s="331"/>
      <c r="B15" s="332" t="s">
        <v>1008</v>
      </c>
      <c r="C15" s="516">
        <v>17.17</v>
      </c>
      <c r="D15" s="654">
        <v>100.4</v>
      </c>
      <c r="E15" s="523">
        <v>107.1</v>
      </c>
      <c r="F15" s="726">
        <v>107.1</v>
      </c>
      <c r="G15" s="523">
        <v>116.6</v>
      </c>
      <c r="H15" s="734">
        <v>116.6</v>
      </c>
      <c r="I15" s="662">
        <v>116.6</v>
      </c>
      <c r="J15" s="92">
        <v>6.6733067729083615</v>
      </c>
      <c r="K15" s="39">
        <v>0</v>
      </c>
      <c r="L15" s="39">
        <v>8.87021475256769</v>
      </c>
      <c r="M15" s="85">
        <v>0</v>
      </c>
    </row>
    <row r="16" spans="1:13" ht="10.5" customHeight="1">
      <c r="A16" s="330"/>
      <c r="B16" s="329"/>
      <c r="C16" s="513"/>
      <c r="D16" s="651"/>
      <c r="E16" s="520"/>
      <c r="F16" s="725"/>
      <c r="G16" s="522"/>
      <c r="H16" s="731"/>
      <c r="I16" s="659"/>
      <c r="J16" s="89"/>
      <c r="K16" s="36"/>
      <c r="L16" s="36"/>
      <c r="M16" s="82"/>
    </row>
    <row r="17" spans="1:13" ht="15" customHeight="1">
      <c r="A17" s="328">
        <v>1.1</v>
      </c>
      <c r="B17" s="325" t="s">
        <v>1009</v>
      </c>
      <c r="C17" s="513">
        <v>2.82</v>
      </c>
      <c r="D17" s="651">
        <v>100</v>
      </c>
      <c r="E17" s="520">
        <v>110</v>
      </c>
      <c r="F17" s="723">
        <v>110</v>
      </c>
      <c r="G17" s="520">
        <v>135.8</v>
      </c>
      <c r="H17" s="731">
        <v>135.8</v>
      </c>
      <c r="I17" s="659">
        <v>135.8</v>
      </c>
      <c r="J17" s="89">
        <v>10</v>
      </c>
      <c r="K17" s="36">
        <v>0</v>
      </c>
      <c r="L17" s="36">
        <v>23.454545454545467</v>
      </c>
      <c r="M17" s="82">
        <v>0</v>
      </c>
    </row>
    <row r="18" spans="1:13" ht="13.5" customHeight="1">
      <c r="A18" s="328"/>
      <c r="B18" s="329" t="s">
        <v>1007</v>
      </c>
      <c r="C18" s="515">
        <v>0.31</v>
      </c>
      <c r="D18" s="653">
        <v>100</v>
      </c>
      <c r="E18" s="522">
        <v>110</v>
      </c>
      <c r="F18" s="725">
        <v>110</v>
      </c>
      <c r="G18" s="522">
        <v>137.3</v>
      </c>
      <c r="H18" s="733">
        <v>137.3</v>
      </c>
      <c r="I18" s="661">
        <v>137.3</v>
      </c>
      <c r="J18" s="91">
        <v>10</v>
      </c>
      <c r="K18" s="38">
        <v>0</v>
      </c>
      <c r="L18" s="38">
        <v>24.818181818181827</v>
      </c>
      <c r="M18" s="84">
        <v>0</v>
      </c>
    </row>
    <row r="19" spans="1:13" ht="15" customHeight="1">
      <c r="A19" s="330"/>
      <c r="B19" s="329" t="s">
        <v>1008</v>
      </c>
      <c r="C19" s="515">
        <v>2.51</v>
      </c>
      <c r="D19" s="653">
        <v>100</v>
      </c>
      <c r="E19" s="522">
        <v>110</v>
      </c>
      <c r="F19" s="725">
        <v>110</v>
      </c>
      <c r="G19" s="522">
        <v>135.6</v>
      </c>
      <c r="H19" s="733">
        <v>135.6</v>
      </c>
      <c r="I19" s="661">
        <v>135.6</v>
      </c>
      <c r="J19" s="91">
        <v>10</v>
      </c>
      <c r="K19" s="38">
        <v>0</v>
      </c>
      <c r="L19" s="38">
        <v>23.272727272727266</v>
      </c>
      <c r="M19" s="84">
        <v>0</v>
      </c>
    </row>
    <row r="20" spans="1:13" ht="15" customHeight="1">
      <c r="A20" s="328">
        <v>1.2</v>
      </c>
      <c r="B20" s="325" t="s">
        <v>1010</v>
      </c>
      <c r="C20" s="513">
        <v>1.14</v>
      </c>
      <c r="D20" s="651">
        <v>104.4</v>
      </c>
      <c r="E20" s="520">
        <v>111.4</v>
      </c>
      <c r="F20" s="723">
        <v>111.4</v>
      </c>
      <c r="G20" s="520">
        <v>121.2</v>
      </c>
      <c r="H20" s="731">
        <v>121.2</v>
      </c>
      <c r="I20" s="659">
        <v>121.2</v>
      </c>
      <c r="J20" s="89">
        <v>6.704980842911866</v>
      </c>
      <c r="K20" s="36">
        <v>0</v>
      </c>
      <c r="L20" s="36">
        <v>8.797127468581678</v>
      </c>
      <c r="M20" s="82">
        <v>0</v>
      </c>
    </row>
    <row r="21" spans="1:13" ht="15" customHeight="1">
      <c r="A21" s="330"/>
      <c r="B21" s="329" t="s">
        <v>1007</v>
      </c>
      <c r="C21" s="515">
        <v>0.19</v>
      </c>
      <c r="D21" s="653">
        <v>106.4</v>
      </c>
      <c r="E21" s="522">
        <v>114.2</v>
      </c>
      <c r="F21" s="725">
        <v>114.2</v>
      </c>
      <c r="G21" s="522">
        <v>132.1</v>
      </c>
      <c r="H21" s="733">
        <v>132.1</v>
      </c>
      <c r="I21" s="661">
        <v>132.1</v>
      </c>
      <c r="J21" s="91">
        <v>7.330827067669162</v>
      </c>
      <c r="K21" s="38">
        <v>0</v>
      </c>
      <c r="L21" s="38">
        <v>15.674255691768806</v>
      </c>
      <c r="M21" s="84">
        <v>0</v>
      </c>
    </row>
    <row r="22" spans="1:13" ht="15" customHeight="1">
      <c r="A22" s="330"/>
      <c r="B22" s="329" t="s">
        <v>1008</v>
      </c>
      <c r="C22" s="515">
        <v>0.95</v>
      </c>
      <c r="D22" s="653">
        <v>104</v>
      </c>
      <c r="E22" s="522">
        <v>110.8</v>
      </c>
      <c r="F22" s="725">
        <v>110.8</v>
      </c>
      <c r="G22" s="522">
        <v>119</v>
      </c>
      <c r="H22" s="733">
        <v>119</v>
      </c>
      <c r="I22" s="661">
        <v>119</v>
      </c>
      <c r="J22" s="91">
        <v>6.538461538461533</v>
      </c>
      <c r="K22" s="38">
        <v>0</v>
      </c>
      <c r="L22" s="38">
        <v>7.400722021660641</v>
      </c>
      <c r="M22" s="84">
        <v>0</v>
      </c>
    </row>
    <row r="23" spans="1:13" ht="15" customHeight="1">
      <c r="A23" s="328">
        <v>1.3</v>
      </c>
      <c r="B23" s="325" t="s">
        <v>1011</v>
      </c>
      <c r="C23" s="513">
        <v>0.55</v>
      </c>
      <c r="D23" s="651">
        <v>110</v>
      </c>
      <c r="E23" s="520">
        <v>113.3</v>
      </c>
      <c r="F23" s="723">
        <v>113.3</v>
      </c>
      <c r="G23" s="520">
        <v>170.5</v>
      </c>
      <c r="H23" s="731">
        <v>170.5</v>
      </c>
      <c r="I23" s="659">
        <v>170.5</v>
      </c>
      <c r="J23" s="89">
        <v>3</v>
      </c>
      <c r="K23" s="36">
        <v>0</v>
      </c>
      <c r="L23" s="36">
        <v>50.48543689320388</v>
      </c>
      <c r="M23" s="82">
        <v>0</v>
      </c>
    </row>
    <row r="24" spans="1:13" ht="15" customHeight="1">
      <c r="A24" s="328"/>
      <c r="B24" s="329" t="s">
        <v>1007</v>
      </c>
      <c r="C24" s="515">
        <v>0.1</v>
      </c>
      <c r="D24" s="653">
        <v>112.6</v>
      </c>
      <c r="E24" s="522">
        <v>117.6</v>
      </c>
      <c r="F24" s="725">
        <v>117.6</v>
      </c>
      <c r="G24" s="522">
        <v>167.7</v>
      </c>
      <c r="H24" s="733">
        <v>167.7</v>
      </c>
      <c r="I24" s="661">
        <v>167.7</v>
      </c>
      <c r="J24" s="91">
        <v>4.440497335701593</v>
      </c>
      <c r="K24" s="38">
        <v>0</v>
      </c>
      <c r="L24" s="38">
        <v>42.602040816326536</v>
      </c>
      <c r="M24" s="84">
        <v>0</v>
      </c>
    </row>
    <row r="25" spans="1:13" ht="15" customHeight="1">
      <c r="A25" s="328"/>
      <c r="B25" s="329" t="s">
        <v>1008</v>
      </c>
      <c r="C25" s="515">
        <v>0.45</v>
      </c>
      <c r="D25" s="653">
        <v>109.4</v>
      </c>
      <c r="E25" s="522">
        <v>112.3</v>
      </c>
      <c r="F25" s="725">
        <v>112.3</v>
      </c>
      <c r="G25" s="522">
        <v>171.2</v>
      </c>
      <c r="H25" s="733">
        <v>171.2</v>
      </c>
      <c r="I25" s="661">
        <v>171.2</v>
      </c>
      <c r="J25" s="91">
        <v>2.650822669104187</v>
      </c>
      <c r="K25" s="38">
        <v>0</v>
      </c>
      <c r="L25" s="38">
        <v>52.44879786286731</v>
      </c>
      <c r="M25" s="84">
        <v>0</v>
      </c>
    </row>
    <row r="26" spans="1:13" s="103" customFormat="1" ht="15" customHeight="1">
      <c r="A26" s="328">
        <v>1.4</v>
      </c>
      <c r="B26" s="325" t="s">
        <v>1012</v>
      </c>
      <c r="C26" s="513">
        <v>4.01</v>
      </c>
      <c r="D26" s="651">
        <v>100</v>
      </c>
      <c r="E26" s="520">
        <v>111.4</v>
      </c>
      <c r="F26" s="723">
        <v>111.4</v>
      </c>
      <c r="G26" s="520">
        <v>121.8</v>
      </c>
      <c r="H26" s="731">
        <v>121.8</v>
      </c>
      <c r="I26" s="659">
        <v>121.8</v>
      </c>
      <c r="J26" s="89">
        <v>11.4</v>
      </c>
      <c r="K26" s="36">
        <v>0</v>
      </c>
      <c r="L26" s="36">
        <v>9.335727109515247</v>
      </c>
      <c r="M26" s="82">
        <v>0</v>
      </c>
    </row>
    <row r="27" spans="1:13" ht="15" customHeight="1">
      <c r="A27" s="330"/>
      <c r="B27" s="329" t="s">
        <v>1007</v>
      </c>
      <c r="C27" s="515">
        <v>0.17</v>
      </c>
      <c r="D27" s="653">
        <v>100</v>
      </c>
      <c r="E27" s="522">
        <v>109.9</v>
      </c>
      <c r="F27" s="725">
        <v>109.9</v>
      </c>
      <c r="G27" s="522">
        <v>127.5</v>
      </c>
      <c r="H27" s="733">
        <v>127.5</v>
      </c>
      <c r="I27" s="661">
        <v>127.5</v>
      </c>
      <c r="J27" s="91">
        <v>9.899999999999991</v>
      </c>
      <c r="K27" s="38">
        <v>0</v>
      </c>
      <c r="L27" s="38">
        <v>16.01455868971793</v>
      </c>
      <c r="M27" s="84">
        <v>0</v>
      </c>
    </row>
    <row r="28" spans="1:15" ht="15" customHeight="1">
      <c r="A28" s="330"/>
      <c r="B28" s="329" t="s">
        <v>1008</v>
      </c>
      <c r="C28" s="515">
        <v>3.84</v>
      </c>
      <c r="D28" s="653">
        <v>100</v>
      </c>
      <c r="E28" s="522">
        <v>111.5</v>
      </c>
      <c r="F28" s="725">
        <v>111.5</v>
      </c>
      <c r="G28" s="522">
        <v>121.5</v>
      </c>
      <c r="H28" s="733">
        <v>121.5</v>
      </c>
      <c r="I28" s="661">
        <v>121.5</v>
      </c>
      <c r="J28" s="91">
        <v>11.5</v>
      </c>
      <c r="K28" s="38">
        <v>0</v>
      </c>
      <c r="L28" s="38">
        <v>8.968609865470853</v>
      </c>
      <c r="M28" s="84">
        <v>0</v>
      </c>
      <c r="O28" s="333"/>
    </row>
    <row r="29" spans="1:13" s="103" customFormat="1" ht="15" customHeight="1">
      <c r="A29" s="328">
        <v>1.5</v>
      </c>
      <c r="B29" s="325" t="s">
        <v>1013</v>
      </c>
      <c r="C29" s="513">
        <v>10.55</v>
      </c>
      <c r="D29" s="651">
        <v>100</v>
      </c>
      <c r="E29" s="520">
        <v>107</v>
      </c>
      <c r="F29" s="723">
        <v>107</v>
      </c>
      <c r="G29" s="520">
        <v>122.8</v>
      </c>
      <c r="H29" s="731">
        <v>122.8</v>
      </c>
      <c r="I29" s="659">
        <v>122.8</v>
      </c>
      <c r="J29" s="89">
        <v>7</v>
      </c>
      <c r="K29" s="36">
        <v>0</v>
      </c>
      <c r="L29" s="36">
        <v>14.766355140186917</v>
      </c>
      <c r="M29" s="82">
        <v>0</v>
      </c>
    </row>
    <row r="30" spans="1:13" ht="15" customHeight="1">
      <c r="A30" s="330"/>
      <c r="B30" s="329" t="s">
        <v>1007</v>
      </c>
      <c r="C30" s="515">
        <v>6.8</v>
      </c>
      <c r="D30" s="653">
        <v>100</v>
      </c>
      <c r="E30" s="522">
        <v>106.5</v>
      </c>
      <c r="F30" s="725">
        <v>106.5</v>
      </c>
      <c r="G30" s="522">
        <v>125.7</v>
      </c>
      <c r="H30" s="733">
        <v>125.7</v>
      </c>
      <c r="I30" s="661">
        <v>125.7</v>
      </c>
      <c r="J30" s="91">
        <v>6.5</v>
      </c>
      <c r="K30" s="38">
        <v>0</v>
      </c>
      <c r="L30" s="38">
        <v>18.02816901408451</v>
      </c>
      <c r="M30" s="84">
        <v>0</v>
      </c>
    </row>
    <row r="31" spans="1:13" ht="15" customHeight="1">
      <c r="A31" s="330"/>
      <c r="B31" s="329" t="s">
        <v>1008</v>
      </c>
      <c r="C31" s="515">
        <v>3.75</v>
      </c>
      <c r="D31" s="653">
        <v>100</v>
      </c>
      <c r="E31" s="522">
        <v>108</v>
      </c>
      <c r="F31" s="725">
        <v>108</v>
      </c>
      <c r="G31" s="522">
        <v>117.6</v>
      </c>
      <c r="H31" s="733">
        <v>117.6</v>
      </c>
      <c r="I31" s="661">
        <v>117.6</v>
      </c>
      <c r="J31" s="91">
        <v>8</v>
      </c>
      <c r="K31" s="38">
        <v>0</v>
      </c>
      <c r="L31" s="38">
        <v>8.888888888888886</v>
      </c>
      <c r="M31" s="84">
        <v>0</v>
      </c>
    </row>
    <row r="32" spans="1:13" s="103" customFormat="1" ht="15" customHeight="1">
      <c r="A32" s="328">
        <v>1.6</v>
      </c>
      <c r="B32" s="325" t="s">
        <v>1014</v>
      </c>
      <c r="C32" s="513">
        <v>7.9</v>
      </c>
      <c r="D32" s="651">
        <v>100</v>
      </c>
      <c r="E32" s="520">
        <v>101.3</v>
      </c>
      <c r="F32" s="723">
        <v>101.3</v>
      </c>
      <c r="G32" s="520">
        <v>99.8</v>
      </c>
      <c r="H32" s="731">
        <v>99.8</v>
      </c>
      <c r="I32" s="659">
        <v>99.8</v>
      </c>
      <c r="J32" s="89">
        <v>1.299999999999983</v>
      </c>
      <c r="K32" s="36">
        <v>0</v>
      </c>
      <c r="L32" s="36">
        <v>-1.4807502467917004</v>
      </c>
      <c r="M32" s="82">
        <v>0</v>
      </c>
    </row>
    <row r="33" spans="1:13" ht="15" customHeight="1">
      <c r="A33" s="330"/>
      <c r="B33" s="329" t="s">
        <v>1007</v>
      </c>
      <c r="C33" s="515">
        <v>2.24</v>
      </c>
      <c r="D33" s="653">
        <v>100</v>
      </c>
      <c r="E33" s="522">
        <v>101.5</v>
      </c>
      <c r="F33" s="725">
        <v>101.5</v>
      </c>
      <c r="G33" s="522">
        <v>100.6</v>
      </c>
      <c r="H33" s="733">
        <v>100.6</v>
      </c>
      <c r="I33" s="661">
        <v>100.6</v>
      </c>
      <c r="J33" s="91">
        <v>1.4999999999999858</v>
      </c>
      <c r="K33" s="38">
        <v>0</v>
      </c>
      <c r="L33" s="38">
        <v>-0.8866995073891673</v>
      </c>
      <c r="M33" s="84">
        <v>0</v>
      </c>
    </row>
    <row r="34" spans="1:13" ht="15" customHeight="1">
      <c r="A34" s="330"/>
      <c r="B34" s="329" t="s">
        <v>1008</v>
      </c>
      <c r="C34" s="515">
        <v>5.66</v>
      </c>
      <c r="D34" s="653">
        <v>100</v>
      </c>
      <c r="E34" s="522">
        <v>101.3</v>
      </c>
      <c r="F34" s="725">
        <v>101.3</v>
      </c>
      <c r="G34" s="522">
        <v>99.5</v>
      </c>
      <c r="H34" s="733">
        <v>99.5</v>
      </c>
      <c r="I34" s="661">
        <v>99.5</v>
      </c>
      <c r="J34" s="91">
        <v>1.299999999999983</v>
      </c>
      <c r="K34" s="38">
        <v>0</v>
      </c>
      <c r="L34" s="38">
        <v>-1.7769002961500462</v>
      </c>
      <c r="M34" s="84">
        <v>0</v>
      </c>
    </row>
    <row r="35" spans="1:13" ht="6" customHeight="1">
      <c r="A35" s="330"/>
      <c r="B35" s="113"/>
      <c r="C35" s="515"/>
      <c r="D35" s="653"/>
      <c r="E35" s="522"/>
      <c r="F35" s="725"/>
      <c r="G35" s="522"/>
      <c r="H35" s="733"/>
      <c r="I35" s="661"/>
      <c r="J35" s="91"/>
      <c r="K35" s="38"/>
      <c r="L35" s="38"/>
      <c r="M35" s="84"/>
    </row>
    <row r="36" spans="1:13" ht="12.75">
      <c r="A36" s="334">
        <v>2</v>
      </c>
      <c r="B36" s="335" t="s">
        <v>1015</v>
      </c>
      <c r="C36" s="517">
        <v>73.03</v>
      </c>
      <c r="D36" s="655">
        <v>108.4</v>
      </c>
      <c r="E36" s="524">
        <v>122.3</v>
      </c>
      <c r="F36" s="727">
        <v>124</v>
      </c>
      <c r="G36" s="524">
        <v>128.3</v>
      </c>
      <c r="H36" s="735">
        <v>131.1</v>
      </c>
      <c r="I36" s="663">
        <v>137.9</v>
      </c>
      <c r="J36" s="93">
        <v>14.391143911439116</v>
      </c>
      <c r="K36" s="40">
        <v>1.390024529844652</v>
      </c>
      <c r="L36" s="40">
        <v>11.209677419354833</v>
      </c>
      <c r="M36" s="86">
        <v>5.186880244088485</v>
      </c>
    </row>
    <row r="37" spans="1:13" ht="9.75" customHeight="1">
      <c r="A37" s="330"/>
      <c r="B37" s="113"/>
      <c r="C37" s="515"/>
      <c r="D37" s="653"/>
      <c r="E37" s="522"/>
      <c r="F37" s="725"/>
      <c r="G37" s="522"/>
      <c r="H37" s="733"/>
      <c r="I37" s="661"/>
      <c r="J37" s="91"/>
      <c r="K37" s="38"/>
      <c r="L37" s="38"/>
      <c r="M37" s="84"/>
    </row>
    <row r="38" spans="1:13" ht="12.75">
      <c r="A38" s="328">
        <v>2.1</v>
      </c>
      <c r="B38" s="336" t="s">
        <v>1016</v>
      </c>
      <c r="C38" s="513">
        <v>39.49</v>
      </c>
      <c r="D38" s="651">
        <v>110</v>
      </c>
      <c r="E38" s="520">
        <v>119.3</v>
      </c>
      <c r="F38" s="723">
        <v>122.5</v>
      </c>
      <c r="G38" s="520">
        <v>126.3</v>
      </c>
      <c r="H38" s="731">
        <v>130.8</v>
      </c>
      <c r="I38" s="659">
        <v>143.6</v>
      </c>
      <c r="J38" s="89">
        <v>11.36363636363636</v>
      </c>
      <c r="K38" s="36">
        <v>2.6823134953897636</v>
      </c>
      <c r="L38" s="36">
        <v>17.224489795918345</v>
      </c>
      <c r="M38" s="82">
        <v>9.785932721712527</v>
      </c>
    </row>
    <row r="39" spans="1:13" ht="12.75">
      <c r="A39" s="330"/>
      <c r="B39" s="113" t="s">
        <v>1017</v>
      </c>
      <c r="C39" s="515">
        <v>20.49</v>
      </c>
      <c r="D39" s="653">
        <v>109.1</v>
      </c>
      <c r="E39" s="522">
        <v>118</v>
      </c>
      <c r="F39" s="725">
        <v>121.2</v>
      </c>
      <c r="G39" s="522">
        <v>124.8</v>
      </c>
      <c r="H39" s="733">
        <v>129.3</v>
      </c>
      <c r="I39" s="661">
        <v>141</v>
      </c>
      <c r="J39" s="91">
        <v>11.090742438130178</v>
      </c>
      <c r="K39" s="38">
        <v>2.711864406779668</v>
      </c>
      <c r="L39" s="38">
        <v>16.336633663366328</v>
      </c>
      <c r="M39" s="84">
        <v>9.048723897911827</v>
      </c>
    </row>
    <row r="40" spans="1:13" ht="12.75">
      <c r="A40" s="330"/>
      <c r="B40" s="113" t="s">
        <v>1018</v>
      </c>
      <c r="C40" s="515">
        <v>19</v>
      </c>
      <c r="D40" s="653">
        <v>110.9</v>
      </c>
      <c r="E40" s="522">
        <v>120.6</v>
      </c>
      <c r="F40" s="725">
        <v>123.8</v>
      </c>
      <c r="G40" s="522">
        <v>128</v>
      </c>
      <c r="H40" s="733">
        <v>132.5</v>
      </c>
      <c r="I40" s="661">
        <v>146.4</v>
      </c>
      <c r="J40" s="91">
        <v>11.63210099188457</v>
      </c>
      <c r="K40" s="38">
        <v>2.6533996683250507</v>
      </c>
      <c r="L40" s="38">
        <v>18.255250403877227</v>
      </c>
      <c r="M40" s="84">
        <v>10.49056603773586</v>
      </c>
    </row>
    <row r="41" spans="1:13" ht="12.75">
      <c r="A41" s="328">
        <v>2.2</v>
      </c>
      <c r="B41" s="336" t="s">
        <v>1019</v>
      </c>
      <c r="C41" s="513">
        <v>25.25</v>
      </c>
      <c r="D41" s="651">
        <v>107</v>
      </c>
      <c r="E41" s="520">
        <v>129.2</v>
      </c>
      <c r="F41" s="723">
        <v>129.2</v>
      </c>
      <c r="G41" s="520">
        <v>133.4</v>
      </c>
      <c r="H41" s="731">
        <v>133.4</v>
      </c>
      <c r="I41" s="659">
        <v>133.5</v>
      </c>
      <c r="J41" s="89">
        <v>20.747663551401857</v>
      </c>
      <c r="K41" s="36">
        <v>0</v>
      </c>
      <c r="L41" s="36">
        <v>3.3281733746130158</v>
      </c>
      <c r="M41" s="82">
        <v>0.07496251874061954</v>
      </c>
    </row>
    <row r="42" spans="1:13" ht="12.75">
      <c r="A42" s="330"/>
      <c r="B42" s="113" t="s">
        <v>1020</v>
      </c>
      <c r="C42" s="515">
        <v>6.31</v>
      </c>
      <c r="D42" s="653">
        <v>104.3</v>
      </c>
      <c r="E42" s="522">
        <v>122</v>
      </c>
      <c r="F42" s="725">
        <v>122</v>
      </c>
      <c r="G42" s="522">
        <v>123.8</v>
      </c>
      <c r="H42" s="733">
        <v>123.8</v>
      </c>
      <c r="I42" s="661">
        <v>123.8</v>
      </c>
      <c r="J42" s="91">
        <v>16.970278044103566</v>
      </c>
      <c r="K42" s="38">
        <v>0</v>
      </c>
      <c r="L42" s="38">
        <v>1.4754098360655803</v>
      </c>
      <c r="M42" s="84">
        <v>0</v>
      </c>
    </row>
    <row r="43" spans="1:13" ht="12.75">
      <c r="A43" s="330"/>
      <c r="B43" s="113" t="s">
        <v>1021</v>
      </c>
      <c r="C43" s="515">
        <v>6.31</v>
      </c>
      <c r="D43" s="653">
        <v>106.4</v>
      </c>
      <c r="E43" s="522">
        <v>126.8</v>
      </c>
      <c r="F43" s="725">
        <v>126.8</v>
      </c>
      <c r="G43" s="522">
        <v>131</v>
      </c>
      <c r="H43" s="733">
        <v>131</v>
      </c>
      <c r="I43" s="661">
        <v>131</v>
      </c>
      <c r="J43" s="91">
        <v>19.172932330827066</v>
      </c>
      <c r="K43" s="38">
        <v>0</v>
      </c>
      <c r="L43" s="38">
        <v>3.3123028391167253</v>
      </c>
      <c r="M43" s="84">
        <v>0</v>
      </c>
    </row>
    <row r="44" spans="1:13" ht="12.75">
      <c r="A44" s="330"/>
      <c r="B44" s="113" t="s">
        <v>1022</v>
      </c>
      <c r="C44" s="515">
        <v>6.31</v>
      </c>
      <c r="D44" s="653">
        <v>108.2</v>
      </c>
      <c r="E44" s="522">
        <v>129.2</v>
      </c>
      <c r="F44" s="725">
        <v>129.2</v>
      </c>
      <c r="G44" s="522">
        <v>135.4</v>
      </c>
      <c r="H44" s="733">
        <v>135.4</v>
      </c>
      <c r="I44" s="661">
        <v>135.4</v>
      </c>
      <c r="J44" s="91">
        <v>19.40850277264323</v>
      </c>
      <c r="K44" s="38">
        <v>0</v>
      </c>
      <c r="L44" s="38">
        <v>4.798761609907132</v>
      </c>
      <c r="M44" s="84">
        <v>0</v>
      </c>
    </row>
    <row r="45" spans="1:13" ht="12.75">
      <c r="A45" s="330"/>
      <c r="B45" s="113" t="s">
        <v>1023</v>
      </c>
      <c r="C45" s="515">
        <v>6.32</v>
      </c>
      <c r="D45" s="653">
        <v>109</v>
      </c>
      <c r="E45" s="522">
        <v>139</v>
      </c>
      <c r="F45" s="725">
        <v>139</v>
      </c>
      <c r="G45" s="522">
        <v>143.5</v>
      </c>
      <c r="H45" s="733">
        <v>143.5</v>
      </c>
      <c r="I45" s="661">
        <v>143.7</v>
      </c>
      <c r="J45" s="91">
        <v>27.522935779816507</v>
      </c>
      <c r="K45" s="38">
        <v>0</v>
      </c>
      <c r="L45" s="38">
        <v>3.3812949640287684</v>
      </c>
      <c r="M45" s="84">
        <v>0.13937282229963444</v>
      </c>
    </row>
    <row r="46" spans="1:13" ht="12.75">
      <c r="A46" s="328">
        <v>2.3</v>
      </c>
      <c r="B46" s="336" t="s">
        <v>1024</v>
      </c>
      <c r="C46" s="513">
        <v>8.29</v>
      </c>
      <c r="D46" s="651">
        <v>104.8</v>
      </c>
      <c r="E46" s="520">
        <v>115.2</v>
      </c>
      <c r="F46" s="723">
        <v>115.6</v>
      </c>
      <c r="G46" s="520">
        <v>121.9</v>
      </c>
      <c r="H46" s="731">
        <v>125.6</v>
      </c>
      <c r="I46" s="659">
        <v>124.6</v>
      </c>
      <c r="J46" s="89">
        <v>10.305343511450388</v>
      </c>
      <c r="K46" s="36">
        <v>0.3472222222222143</v>
      </c>
      <c r="L46" s="36">
        <v>7.785467128027676</v>
      </c>
      <c r="M46" s="82">
        <v>-0.7961783439490517</v>
      </c>
    </row>
    <row r="47" spans="1:13" ht="12.75">
      <c r="A47" s="330"/>
      <c r="B47" s="336" t="s">
        <v>1025</v>
      </c>
      <c r="C47" s="513">
        <v>2.76</v>
      </c>
      <c r="D47" s="651">
        <v>105.1</v>
      </c>
      <c r="E47" s="520">
        <v>115.2</v>
      </c>
      <c r="F47" s="723">
        <v>115.6</v>
      </c>
      <c r="G47" s="520">
        <v>121.2</v>
      </c>
      <c r="H47" s="731">
        <v>123.2</v>
      </c>
      <c r="I47" s="659">
        <v>119.8</v>
      </c>
      <c r="J47" s="89">
        <v>9.990485252140815</v>
      </c>
      <c r="K47" s="36">
        <v>0.3472222222222143</v>
      </c>
      <c r="L47" s="36">
        <v>3.633217993079583</v>
      </c>
      <c r="M47" s="82">
        <v>-2.759740259740255</v>
      </c>
    </row>
    <row r="48" spans="1:13" ht="12.75">
      <c r="A48" s="330"/>
      <c r="B48" s="113" t="s">
        <v>1021</v>
      </c>
      <c r="C48" s="515">
        <v>1.38</v>
      </c>
      <c r="D48" s="653">
        <v>106</v>
      </c>
      <c r="E48" s="522">
        <v>113.5</v>
      </c>
      <c r="F48" s="725">
        <v>114.2</v>
      </c>
      <c r="G48" s="522">
        <v>119.6</v>
      </c>
      <c r="H48" s="733">
        <v>122.8</v>
      </c>
      <c r="I48" s="661">
        <v>119</v>
      </c>
      <c r="J48" s="91">
        <v>7.735849056603783</v>
      </c>
      <c r="K48" s="38">
        <v>0.616740088105729</v>
      </c>
      <c r="L48" s="38">
        <v>4.203152364273194</v>
      </c>
      <c r="M48" s="84">
        <v>-3.09446254071662</v>
      </c>
    </row>
    <row r="49" spans="1:13" ht="12.75">
      <c r="A49" s="330"/>
      <c r="B49" s="113" t="s">
        <v>1023</v>
      </c>
      <c r="C49" s="515">
        <v>1.38</v>
      </c>
      <c r="D49" s="653">
        <v>104.1</v>
      </c>
      <c r="E49" s="522">
        <v>116.9</v>
      </c>
      <c r="F49" s="725">
        <v>116.9</v>
      </c>
      <c r="G49" s="522">
        <v>122.7</v>
      </c>
      <c r="H49" s="733">
        <v>123.6</v>
      </c>
      <c r="I49" s="661">
        <v>120.5</v>
      </c>
      <c r="J49" s="91">
        <v>12.295869356388096</v>
      </c>
      <c r="K49" s="38">
        <v>0</v>
      </c>
      <c r="L49" s="38">
        <v>3.079555175363552</v>
      </c>
      <c r="M49" s="84">
        <v>-2.5080906148867257</v>
      </c>
    </row>
    <row r="50" spans="1:13" ht="12.75">
      <c r="A50" s="330"/>
      <c r="B50" s="336" t="s">
        <v>1026</v>
      </c>
      <c r="C50" s="513">
        <v>2.76</v>
      </c>
      <c r="D50" s="651">
        <v>103.1</v>
      </c>
      <c r="E50" s="520">
        <v>112.7</v>
      </c>
      <c r="F50" s="723">
        <v>112.7</v>
      </c>
      <c r="G50" s="520">
        <v>116.9</v>
      </c>
      <c r="H50" s="731">
        <v>118</v>
      </c>
      <c r="I50" s="659">
        <v>118</v>
      </c>
      <c r="J50" s="89">
        <v>9.31134820562562</v>
      </c>
      <c r="K50" s="36">
        <v>0</v>
      </c>
      <c r="L50" s="36">
        <v>4.702750665483578</v>
      </c>
      <c r="M50" s="82">
        <v>0</v>
      </c>
    </row>
    <row r="51" spans="1:13" ht="12.75">
      <c r="A51" s="330"/>
      <c r="B51" s="113" t="s">
        <v>1021</v>
      </c>
      <c r="C51" s="515">
        <v>1.38</v>
      </c>
      <c r="D51" s="653">
        <v>104.9</v>
      </c>
      <c r="E51" s="522">
        <v>112.2</v>
      </c>
      <c r="F51" s="725">
        <v>112.2</v>
      </c>
      <c r="G51" s="522">
        <v>116</v>
      </c>
      <c r="H51" s="733">
        <v>118.2</v>
      </c>
      <c r="I51" s="661">
        <v>118.2</v>
      </c>
      <c r="J51" s="91">
        <v>6.959008579599612</v>
      </c>
      <c r="K51" s="38">
        <v>0</v>
      </c>
      <c r="L51" s="38">
        <v>5.347593582887697</v>
      </c>
      <c r="M51" s="84">
        <v>0</v>
      </c>
    </row>
    <row r="52" spans="1:13" ht="12.75">
      <c r="A52" s="330"/>
      <c r="B52" s="113" t="s">
        <v>1023</v>
      </c>
      <c r="C52" s="515">
        <v>1.38</v>
      </c>
      <c r="D52" s="653">
        <v>101.3</v>
      </c>
      <c r="E52" s="522">
        <v>113.2</v>
      </c>
      <c r="F52" s="725">
        <v>113.2</v>
      </c>
      <c r="G52" s="522">
        <v>117.8</v>
      </c>
      <c r="H52" s="733">
        <v>117.8</v>
      </c>
      <c r="I52" s="661">
        <v>117.8</v>
      </c>
      <c r="J52" s="91">
        <v>11.747285291214226</v>
      </c>
      <c r="K52" s="38">
        <v>0</v>
      </c>
      <c r="L52" s="38">
        <v>4.063604240282672</v>
      </c>
      <c r="M52" s="84">
        <v>0</v>
      </c>
    </row>
    <row r="53" spans="1:13" ht="12.75">
      <c r="A53" s="330"/>
      <c r="B53" s="336" t="s">
        <v>1027</v>
      </c>
      <c r="C53" s="513">
        <v>2.77</v>
      </c>
      <c r="D53" s="651">
        <v>106.2</v>
      </c>
      <c r="E53" s="520">
        <v>117.6</v>
      </c>
      <c r="F53" s="723">
        <v>118.4</v>
      </c>
      <c r="G53" s="520">
        <v>127.6</v>
      </c>
      <c r="H53" s="731">
        <v>135.6</v>
      </c>
      <c r="I53" s="659">
        <v>136</v>
      </c>
      <c r="J53" s="89">
        <v>11.487758945386076</v>
      </c>
      <c r="K53" s="36">
        <v>0.6802721088435391</v>
      </c>
      <c r="L53" s="36">
        <v>14.86486486486487</v>
      </c>
      <c r="M53" s="82">
        <v>0.29498525073748283</v>
      </c>
    </row>
    <row r="54" spans="1:13" ht="12.75">
      <c r="A54" s="330"/>
      <c r="B54" s="113" t="s">
        <v>1017</v>
      </c>
      <c r="C54" s="515">
        <v>1.38</v>
      </c>
      <c r="D54" s="653">
        <v>106.4</v>
      </c>
      <c r="E54" s="522">
        <v>116.8</v>
      </c>
      <c r="F54" s="725">
        <v>117.6</v>
      </c>
      <c r="G54" s="522">
        <v>126.7</v>
      </c>
      <c r="H54" s="733">
        <v>134.7</v>
      </c>
      <c r="I54" s="661">
        <v>135</v>
      </c>
      <c r="J54" s="91">
        <v>10.52631578947367</v>
      </c>
      <c r="K54" s="38">
        <v>0.684931506849324</v>
      </c>
      <c r="L54" s="38">
        <v>14.795918367346957</v>
      </c>
      <c r="M54" s="84">
        <v>0.22271714922051444</v>
      </c>
    </row>
    <row r="55" spans="1:13" ht="13.5" thickBot="1">
      <c r="A55" s="337"/>
      <c r="B55" s="115" t="s">
        <v>1018</v>
      </c>
      <c r="C55" s="518">
        <v>1.39</v>
      </c>
      <c r="D55" s="656">
        <v>106</v>
      </c>
      <c r="E55" s="525">
        <v>118.4</v>
      </c>
      <c r="F55" s="728">
        <v>119.2</v>
      </c>
      <c r="G55" s="525">
        <v>128.6</v>
      </c>
      <c r="H55" s="736">
        <v>136.6</v>
      </c>
      <c r="I55" s="664">
        <v>136.9</v>
      </c>
      <c r="J55" s="94">
        <v>12.452830188679243</v>
      </c>
      <c r="K55" s="87">
        <v>0.6756756756756772</v>
      </c>
      <c r="L55" s="87">
        <v>14.848993288590592</v>
      </c>
      <c r="M55" s="88">
        <v>0.219619326500748</v>
      </c>
    </row>
    <row r="56" spans="2:3" ht="12.75">
      <c r="B56" s="397" t="s">
        <v>1028</v>
      </c>
      <c r="C56" s="1161"/>
    </row>
  </sheetData>
  <sheetProtection/>
  <mergeCells count="13">
    <mergeCell ref="A4:M4"/>
    <mergeCell ref="A1:M1"/>
    <mergeCell ref="A2:M2"/>
    <mergeCell ref="A3:M3"/>
    <mergeCell ref="G6:I6"/>
    <mergeCell ref="A6:A7"/>
    <mergeCell ref="B6:B7"/>
    <mergeCell ref="J6:M6"/>
    <mergeCell ref="J7:J8"/>
    <mergeCell ref="K7:K8"/>
    <mergeCell ref="L7:L8"/>
    <mergeCell ref="M7:M8"/>
    <mergeCell ref="E6:F6"/>
  </mergeCells>
  <printOptions/>
  <pageMargins left="0.4" right="0.36" top="1" bottom="1" header="0.5" footer="0.5"/>
  <pageSetup fitToHeight="1" fitToWidth="1"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A1" sqref="A1:G1"/>
    </sheetView>
  </sheetViews>
  <sheetFormatPr defaultColWidth="9.140625" defaultRowHeight="12.75"/>
  <cols>
    <col min="1" max="1" width="29.7109375" style="18" customWidth="1"/>
    <col min="2" max="16384" width="9.140625" style="18" customWidth="1"/>
  </cols>
  <sheetData>
    <row r="1" spans="1:7" ht="12.75">
      <c r="A1" s="1966" t="s">
        <v>1212</v>
      </c>
      <c r="B1" s="1966"/>
      <c r="C1" s="1966"/>
      <c r="D1" s="1966"/>
      <c r="E1" s="1966"/>
      <c r="F1" s="1966"/>
      <c r="G1" s="1966"/>
    </row>
    <row r="2" spans="1:9" ht="15.75">
      <c r="A2" s="1967" t="s">
        <v>277</v>
      </c>
      <c r="B2" s="1967"/>
      <c r="C2" s="1967"/>
      <c r="D2" s="1967"/>
      <c r="E2" s="1967"/>
      <c r="F2" s="1967"/>
      <c r="G2" s="1967"/>
      <c r="I2" s="705"/>
    </row>
    <row r="3" spans="1:7" ht="12.75">
      <c r="A3" s="2062" t="s">
        <v>1531</v>
      </c>
      <c r="B3" s="2062"/>
      <c r="C3" s="2062"/>
      <c r="D3" s="2062"/>
      <c r="E3" s="2062"/>
      <c r="F3" s="2062"/>
      <c r="G3" s="2062"/>
    </row>
    <row r="4" spans="1:7" ht="13.5" thickBot="1">
      <c r="A4" s="18" t="s">
        <v>628</v>
      </c>
      <c r="C4" s="99"/>
      <c r="E4" s="100"/>
      <c r="G4" s="393" t="s">
        <v>762</v>
      </c>
    </row>
    <row r="5" spans="1:7" ht="12.75">
      <c r="A5" s="2065"/>
      <c r="B5" s="2063" t="s">
        <v>629</v>
      </c>
      <c r="C5" s="2063" t="s">
        <v>630</v>
      </c>
      <c r="D5" s="2063" t="s">
        <v>1292</v>
      </c>
      <c r="E5" s="613"/>
      <c r="F5" s="615" t="s">
        <v>1167</v>
      </c>
      <c r="G5" s="614"/>
    </row>
    <row r="6" spans="1:7" ht="12.75">
      <c r="A6" s="2066"/>
      <c r="B6" s="2064"/>
      <c r="C6" s="2064"/>
      <c r="D6" s="2064"/>
      <c r="E6" s="394" t="s">
        <v>629</v>
      </c>
      <c r="F6" s="394" t="s">
        <v>630</v>
      </c>
      <c r="G6" s="395" t="s">
        <v>1249</v>
      </c>
    </row>
    <row r="7" spans="1:7" ht="12.75">
      <c r="A7" s="130"/>
      <c r="B7" s="97"/>
      <c r="C7" s="97"/>
      <c r="D7" s="97"/>
      <c r="E7" s="97"/>
      <c r="F7" s="101"/>
      <c r="G7" s="129"/>
    </row>
    <row r="8" spans="1:8" ht="15.75">
      <c r="A8" s="1833" t="s">
        <v>1390</v>
      </c>
      <c r="B8" s="759">
        <v>60234.1</v>
      </c>
      <c r="C8" s="759">
        <v>59383.1</v>
      </c>
      <c r="D8" s="759">
        <v>60787.5</v>
      </c>
      <c r="E8" s="695">
        <v>2.603495060956604</v>
      </c>
      <c r="F8" s="695">
        <v>-1.4128209768221183</v>
      </c>
      <c r="G8" s="782">
        <v>2.364982629738094</v>
      </c>
      <c r="H8" s="760"/>
    </row>
    <row r="9" spans="1:8" ht="12.75">
      <c r="A9" s="131"/>
      <c r="B9" s="761"/>
      <c r="C9" s="761"/>
      <c r="D9" s="761"/>
      <c r="E9" s="695"/>
      <c r="F9" s="695"/>
      <c r="G9" s="782"/>
      <c r="H9" s="760"/>
    </row>
    <row r="10" spans="1:8" ht="12.75">
      <c r="A10" s="131" t="s">
        <v>1203</v>
      </c>
      <c r="B10" s="761">
        <v>40714.7</v>
      </c>
      <c r="C10" s="761">
        <v>41728.8</v>
      </c>
      <c r="D10" s="761">
        <v>38626.4</v>
      </c>
      <c r="E10" s="691">
        <v>4.619586863290763</v>
      </c>
      <c r="F10" s="691">
        <v>2.4907465853856223</v>
      </c>
      <c r="G10" s="783">
        <v>-7.43467341500353</v>
      </c>
      <c r="H10" s="760"/>
    </row>
    <row r="11" spans="1:8" ht="12.75">
      <c r="A11" s="132" t="s">
        <v>1204</v>
      </c>
      <c r="B11" s="762">
        <v>19519.4</v>
      </c>
      <c r="C11" s="762">
        <v>17654.3</v>
      </c>
      <c r="D11" s="762">
        <v>22161.1</v>
      </c>
      <c r="E11" s="699">
        <v>-1.3613761319533921</v>
      </c>
      <c r="F11" s="699">
        <v>-9.55510927589988</v>
      </c>
      <c r="G11" s="784">
        <v>25.52805832006932</v>
      </c>
      <c r="H11" s="760"/>
    </row>
    <row r="12" spans="1:8" ht="12.75">
      <c r="A12" s="133"/>
      <c r="B12" s="761"/>
      <c r="C12" s="761"/>
      <c r="D12" s="761"/>
      <c r="E12" s="695"/>
      <c r="F12" s="695"/>
      <c r="G12" s="782"/>
      <c r="H12" s="760"/>
    </row>
    <row r="13" spans="1:8" ht="15.75">
      <c r="A13" s="1833" t="s">
        <v>1391</v>
      </c>
      <c r="B13" s="759">
        <v>173780.3</v>
      </c>
      <c r="C13" s="759">
        <v>194694.6</v>
      </c>
      <c r="D13" s="759">
        <v>226116</v>
      </c>
      <c r="E13" s="695">
        <v>16.261533809314813</v>
      </c>
      <c r="F13" s="695">
        <v>12.03490844474318</v>
      </c>
      <c r="G13" s="782">
        <v>16.138814327670104</v>
      </c>
      <c r="H13" s="760"/>
    </row>
    <row r="14" spans="1:8" ht="12.75">
      <c r="A14" s="131"/>
      <c r="B14" s="761"/>
      <c r="C14" s="761"/>
      <c r="D14" s="761"/>
      <c r="E14" s="695"/>
      <c r="F14" s="695"/>
      <c r="G14" s="782"/>
      <c r="H14" s="760"/>
    </row>
    <row r="15" spans="1:8" ht="12.75">
      <c r="A15" s="131" t="s">
        <v>1205</v>
      </c>
      <c r="B15" s="761">
        <v>107143.1</v>
      </c>
      <c r="C15" s="761">
        <v>115872.3</v>
      </c>
      <c r="D15" s="761">
        <v>144524.1</v>
      </c>
      <c r="E15" s="691">
        <v>20.826045525539726</v>
      </c>
      <c r="F15" s="691">
        <v>8.147234866267667</v>
      </c>
      <c r="G15" s="783">
        <v>24.72704865614989</v>
      </c>
      <c r="H15" s="760"/>
    </row>
    <row r="16" spans="1:8" ht="12.75">
      <c r="A16" s="132" t="s">
        <v>1206</v>
      </c>
      <c r="B16" s="762">
        <v>66637.2</v>
      </c>
      <c r="C16" s="762">
        <v>78822.3</v>
      </c>
      <c r="D16" s="762">
        <v>81591.9</v>
      </c>
      <c r="E16" s="699">
        <v>9.60408302233131</v>
      </c>
      <c r="F16" s="699">
        <v>18.28573229367376</v>
      </c>
      <c r="G16" s="784">
        <v>3.5137264454348553</v>
      </c>
      <c r="H16" s="760"/>
    </row>
    <row r="17" spans="1:8" ht="12.75">
      <c r="A17" s="133"/>
      <c r="B17" s="761"/>
      <c r="C17" s="761"/>
      <c r="D17" s="761"/>
      <c r="E17" s="695"/>
      <c r="F17" s="695"/>
      <c r="G17" s="782"/>
      <c r="H17" s="760"/>
    </row>
    <row r="18" spans="1:8" ht="15.75">
      <c r="A18" s="1833" t="s">
        <v>1392</v>
      </c>
      <c r="B18" s="759">
        <v>-113546.2</v>
      </c>
      <c r="C18" s="759">
        <v>-135311.5</v>
      </c>
      <c r="D18" s="759">
        <v>-165328.5</v>
      </c>
      <c r="E18" s="695">
        <v>25.09510520789837</v>
      </c>
      <c r="F18" s="695">
        <v>19.168673192057483</v>
      </c>
      <c r="G18" s="782">
        <v>22.183628146905463</v>
      </c>
      <c r="H18" s="760"/>
    </row>
    <row r="19" spans="1:8" ht="12.75">
      <c r="A19" s="131"/>
      <c r="B19" s="761"/>
      <c r="C19" s="761"/>
      <c r="D19" s="761"/>
      <c r="E19" s="695"/>
      <c r="F19" s="695"/>
      <c r="G19" s="782"/>
      <c r="H19" s="760"/>
    </row>
    <row r="20" spans="1:8" ht="12.75">
      <c r="A20" s="131" t="s">
        <v>1207</v>
      </c>
      <c r="B20" s="761">
        <v>-66428.4</v>
      </c>
      <c r="C20" s="761">
        <v>-74143.5</v>
      </c>
      <c r="D20" s="761">
        <v>-105897.7</v>
      </c>
      <c r="E20" s="691">
        <v>33.50134449120347</v>
      </c>
      <c r="F20" s="691">
        <v>11.614159004281362</v>
      </c>
      <c r="G20" s="783">
        <v>42.82802942941723</v>
      </c>
      <c r="H20" s="760"/>
    </row>
    <row r="21" spans="1:8" ht="12.75">
      <c r="A21" s="132" t="s">
        <v>1208</v>
      </c>
      <c r="B21" s="762">
        <v>-47117.8</v>
      </c>
      <c r="C21" s="762">
        <v>-61168</v>
      </c>
      <c r="D21" s="762">
        <v>-59430.8</v>
      </c>
      <c r="E21" s="699">
        <v>14.895401774719417</v>
      </c>
      <c r="F21" s="699">
        <v>29.81930395731544</v>
      </c>
      <c r="G21" s="784">
        <v>-2.8400470834423146</v>
      </c>
      <c r="H21" s="760"/>
    </row>
    <row r="22" spans="1:8" ht="12.75">
      <c r="A22" s="133"/>
      <c r="B22" s="761"/>
      <c r="C22" s="761"/>
      <c r="D22" s="761"/>
      <c r="E22" s="695"/>
      <c r="F22" s="695"/>
      <c r="G22" s="782"/>
      <c r="H22" s="760"/>
    </row>
    <row r="23" spans="1:8" ht="15.75">
      <c r="A23" s="1833" t="s">
        <v>1393</v>
      </c>
      <c r="B23" s="759">
        <v>234014.4</v>
      </c>
      <c r="C23" s="759">
        <v>254077.7</v>
      </c>
      <c r="D23" s="759">
        <v>286903.5</v>
      </c>
      <c r="E23" s="695">
        <v>12.41002347495646</v>
      </c>
      <c r="F23" s="695">
        <v>8.57353222707664</v>
      </c>
      <c r="G23" s="782">
        <v>12.919591132948696</v>
      </c>
      <c r="H23" s="760"/>
    </row>
    <row r="24" spans="1:8" ht="12.75">
      <c r="A24" s="131"/>
      <c r="B24" s="761"/>
      <c r="C24" s="761"/>
      <c r="D24" s="761"/>
      <c r="E24" s="695"/>
      <c r="F24" s="695"/>
      <c r="G24" s="782"/>
      <c r="H24" s="760"/>
    </row>
    <row r="25" spans="1:8" ht="12.75">
      <c r="A25" s="131" t="s">
        <v>1207</v>
      </c>
      <c r="B25" s="761">
        <v>147857.8</v>
      </c>
      <c r="C25" s="761">
        <v>157601.1</v>
      </c>
      <c r="D25" s="761">
        <v>183150.5</v>
      </c>
      <c r="E25" s="691">
        <v>15.882920926324744</v>
      </c>
      <c r="F25" s="691">
        <v>6.589642210285845</v>
      </c>
      <c r="G25" s="783">
        <v>16.211435072470934</v>
      </c>
      <c r="H25" s="760"/>
    </row>
    <row r="26" spans="1:8" ht="13.5" thickBot="1">
      <c r="A26" s="134" t="s">
        <v>1208</v>
      </c>
      <c r="B26" s="764">
        <v>86156.6</v>
      </c>
      <c r="C26" s="764">
        <v>96476.6</v>
      </c>
      <c r="D26" s="764">
        <v>103753</v>
      </c>
      <c r="E26" s="785">
        <v>6.911421087050144</v>
      </c>
      <c r="F26" s="785">
        <v>11.978188554330131</v>
      </c>
      <c r="G26" s="786">
        <v>7.542139752022777</v>
      </c>
      <c r="H26" s="760"/>
    </row>
    <row r="27" spans="2:8" ht="12.75">
      <c r="B27" s="102"/>
      <c r="C27" s="102"/>
      <c r="D27" s="102"/>
      <c r="E27" s="760"/>
      <c r="F27" s="760"/>
      <c r="G27" s="760"/>
      <c r="H27" s="760"/>
    </row>
    <row r="28" spans="2:8" ht="13.5" thickBot="1">
      <c r="B28" s="760"/>
      <c r="C28" s="102"/>
      <c r="D28" s="102"/>
      <c r="E28" s="760"/>
      <c r="F28" s="760"/>
      <c r="G28" s="760"/>
      <c r="H28" s="760"/>
    </row>
    <row r="29" spans="1:8" ht="12.75">
      <c r="A29" s="137" t="s">
        <v>1394</v>
      </c>
      <c r="B29" s="766">
        <v>34.66106342318434</v>
      </c>
      <c r="C29" s="767">
        <v>30.500640490285807</v>
      </c>
      <c r="D29" s="768">
        <v>26.88332537281749</v>
      </c>
      <c r="E29" s="760"/>
      <c r="F29" s="760"/>
      <c r="G29" s="760"/>
      <c r="H29" s="760"/>
    </row>
    <row r="30" spans="1:8" ht="12.75">
      <c r="A30" s="138" t="s">
        <v>1209</v>
      </c>
      <c r="B30" s="769">
        <v>38.000300532652126</v>
      </c>
      <c r="C30" s="770">
        <v>36.012748517117544</v>
      </c>
      <c r="D30" s="771">
        <v>26.72661514584765</v>
      </c>
      <c r="E30" s="760"/>
      <c r="F30" s="760"/>
      <c r="G30" s="760"/>
      <c r="H30" s="760"/>
    </row>
    <row r="31" spans="1:8" ht="12.75">
      <c r="A31" s="139" t="s">
        <v>1210</v>
      </c>
      <c r="B31" s="772">
        <v>29.292047084811486</v>
      </c>
      <c r="C31" s="762">
        <v>22.397595604289652</v>
      </c>
      <c r="D31" s="763">
        <v>27.160906903749026</v>
      </c>
      <c r="E31" s="760"/>
      <c r="F31" s="760"/>
      <c r="G31" s="760"/>
      <c r="H31" s="760"/>
    </row>
    <row r="32" spans="1:8" ht="12.75">
      <c r="A32" s="140" t="s">
        <v>1395</v>
      </c>
      <c r="B32" s="773"/>
      <c r="C32" s="774"/>
      <c r="D32" s="775"/>
      <c r="E32" s="760"/>
      <c r="F32" s="760"/>
      <c r="G32" s="760"/>
      <c r="H32" s="760"/>
    </row>
    <row r="33" spans="1:8" ht="12.75">
      <c r="A33" s="138" t="s">
        <v>1209</v>
      </c>
      <c r="B33" s="776">
        <v>67.5941036721724</v>
      </c>
      <c r="C33" s="770">
        <v>70.27049783524268</v>
      </c>
      <c r="D33" s="777">
        <v>63.54332716430188</v>
      </c>
      <c r="E33" s="760"/>
      <c r="F33" s="760"/>
      <c r="G33" s="760"/>
      <c r="H33" s="760"/>
    </row>
    <row r="34" spans="1:8" ht="12.75">
      <c r="A34" s="139" t="s">
        <v>1210</v>
      </c>
      <c r="B34" s="778">
        <v>32.40589632782759</v>
      </c>
      <c r="C34" s="762">
        <v>29.729502164757314</v>
      </c>
      <c r="D34" s="779">
        <v>36.45667283569813</v>
      </c>
      <c r="E34" s="760"/>
      <c r="F34" s="760"/>
      <c r="G34" s="760"/>
      <c r="H34" s="760"/>
    </row>
    <row r="35" spans="1:8" ht="12.75">
      <c r="A35" s="140" t="s">
        <v>1396</v>
      </c>
      <c r="B35" s="773"/>
      <c r="C35" s="774"/>
      <c r="D35" s="775"/>
      <c r="E35" s="760"/>
      <c r="F35" s="760"/>
      <c r="G35" s="760"/>
      <c r="H35" s="760"/>
    </row>
    <row r="36" spans="1:8" ht="12.75">
      <c r="A36" s="138" t="s">
        <v>1209</v>
      </c>
      <c r="B36" s="776">
        <v>61.654341717674555</v>
      </c>
      <c r="C36" s="770">
        <v>59.514901800049934</v>
      </c>
      <c r="D36" s="777">
        <v>63.915910417661735</v>
      </c>
      <c r="E36" s="760"/>
      <c r="F36" s="760"/>
      <c r="G36" s="760"/>
      <c r="H36" s="760"/>
    </row>
    <row r="37" spans="1:8" ht="12.75">
      <c r="A37" s="139" t="s">
        <v>1210</v>
      </c>
      <c r="B37" s="778">
        <v>38.34565828232545</v>
      </c>
      <c r="C37" s="762">
        <v>40.48509819995007</v>
      </c>
      <c r="D37" s="779">
        <v>36.08408958233827</v>
      </c>
      <c r="E37" s="760"/>
      <c r="F37" s="760"/>
      <c r="G37" s="760"/>
      <c r="H37" s="760"/>
    </row>
    <row r="38" spans="1:8" ht="12.75">
      <c r="A38" s="140" t="s">
        <v>1327</v>
      </c>
      <c r="B38" s="773"/>
      <c r="C38" s="774"/>
      <c r="D38" s="775"/>
      <c r="E38" s="760"/>
      <c r="F38" s="760"/>
      <c r="G38" s="760"/>
      <c r="H38" s="760"/>
    </row>
    <row r="39" spans="1:8" ht="12.75">
      <c r="A39" s="138" t="s">
        <v>1209</v>
      </c>
      <c r="B39" s="776">
        <v>58.50341094638129</v>
      </c>
      <c r="C39" s="770">
        <v>54.79467746643857</v>
      </c>
      <c r="D39" s="777">
        <v>64.0529007400418</v>
      </c>
      <c r="E39" s="760"/>
      <c r="F39" s="760"/>
      <c r="G39" s="760"/>
      <c r="H39" s="760"/>
    </row>
    <row r="40" spans="1:8" ht="12.75">
      <c r="A40" s="139" t="s">
        <v>1210</v>
      </c>
      <c r="B40" s="778">
        <v>41.49658905361871</v>
      </c>
      <c r="C40" s="762">
        <v>45.205322533561436</v>
      </c>
      <c r="D40" s="779">
        <v>35.94709925995821</v>
      </c>
      <c r="E40" s="760"/>
      <c r="F40" s="760"/>
      <c r="G40" s="760"/>
      <c r="H40" s="760"/>
    </row>
    <row r="41" spans="1:8" ht="12.75">
      <c r="A41" s="140" t="s">
        <v>1328</v>
      </c>
      <c r="B41" s="773"/>
      <c r="C41" s="774"/>
      <c r="D41" s="775"/>
      <c r="E41" s="760"/>
      <c r="F41" s="760"/>
      <c r="G41" s="760"/>
      <c r="H41" s="760"/>
    </row>
    <row r="42" spans="1:8" ht="12.75">
      <c r="A42" s="138" t="s">
        <v>1209</v>
      </c>
      <c r="B42" s="776">
        <v>63.18320581981279</v>
      </c>
      <c r="C42" s="770">
        <v>62.028702243447576</v>
      </c>
      <c r="D42" s="777">
        <v>63.83696957339314</v>
      </c>
      <c r="E42" s="760"/>
      <c r="F42" s="760"/>
      <c r="G42" s="760"/>
      <c r="H42" s="760"/>
    </row>
    <row r="43" spans="1:8" ht="12.75">
      <c r="A43" s="141" t="s">
        <v>1210</v>
      </c>
      <c r="B43" s="778">
        <v>36.81679418018721</v>
      </c>
      <c r="C43" s="762">
        <v>37.97129775655242</v>
      </c>
      <c r="D43" s="779">
        <v>36.16303042660686</v>
      </c>
      <c r="E43" s="760"/>
      <c r="F43" s="760"/>
      <c r="G43" s="760"/>
      <c r="H43" s="760"/>
    </row>
    <row r="44" spans="1:8" ht="12.75">
      <c r="A44" s="142" t="s">
        <v>1397</v>
      </c>
      <c r="B44" s="773"/>
      <c r="C44" s="774"/>
      <c r="D44" s="775"/>
      <c r="E44" s="760"/>
      <c r="F44" s="760"/>
      <c r="G44" s="760"/>
      <c r="H44" s="760"/>
    </row>
    <row r="45" spans="1:8" ht="12.75">
      <c r="A45" s="141" t="s">
        <v>1398</v>
      </c>
      <c r="B45" s="780">
        <v>25.739484407797125</v>
      </c>
      <c r="C45" s="770">
        <v>23.372023597505798</v>
      </c>
      <c r="D45" s="771">
        <v>21.187437587899762</v>
      </c>
      <c r="E45" s="760"/>
      <c r="F45" s="760"/>
      <c r="G45" s="760"/>
      <c r="H45" s="760"/>
    </row>
    <row r="46" spans="1:8" ht="13.5" thickBot="1">
      <c r="A46" s="143" t="s">
        <v>1399</v>
      </c>
      <c r="B46" s="781">
        <v>74.26051559220286</v>
      </c>
      <c r="C46" s="764">
        <v>76.6279764024942</v>
      </c>
      <c r="D46" s="765">
        <v>78.81256241210023</v>
      </c>
      <c r="E46" s="760"/>
      <c r="F46" s="760"/>
      <c r="G46" s="760"/>
      <c r="H46" s="760"/>
    </row>
    <row r="47" spans="2:8" ht="12.75">
      <c r="B47" s="760"/>
      <c r="C47" s="760"/>
      <c r="D47" s="760"/>
      <c r="E47" s="760"/>
      <c r="F47" s="760"/>
      <c r="G47" s="760"/>
      <c r="H47" s="760"/>
    </row>
    <row r="48" spans="1:8" ht="12.75">
      <c r="A48" s="18" t="s">
        <v>1211</v>
      </c>
      <c r="B48" s="760"/>
      <c r="C48" s="760"/>
      <c r="D48" s="760"/>
      <c r="E48" s="760"/>
      <c r="F48" s="760"/>
      <c r="G48" s="760"/>
      <c r="H48" s="760"/>
    </row>
    <row r="49" spans="1:8" ht="12.75">
      <c r="A49" s="18" t="s">
        <v>991</v>
      </c>
      <c r="B49" s="760"/>
      <c r="C49" s="760"/>
      <c r="D49" s="760"/>
      <c r="E49" s="760"/>
      <c r="F49" s="760"/>
      <c r="G49" s="760"/>
      <c r="H49" s="760"/>
    </row>
  </sheetData>
  <sheetProtection/>
  <mergeCells count="7">
    <mergeCell ref="A1:G1"/>
    <mergeCell ref="A2:G2"/>
    <mergeCell ref="A3:G3"/>
    <mergeCell ref="D5:D6"/>
    <mergeCell ref="A5:A6"/>
    <mergeCell ref="B5:B6"/>
    <mergeCell ref="C5:C6"/>
  </mergeCells>
  <printOptions horizontalCentered="1"/>
  <pageMargins left="0.42" right="0.34" top="1" bottom="1" header="0.5" footer="0.5"/>
  <pageSetup fitToHeight="1" fitToWidth="1"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J68"/>
  <sheetViews>
    <sheetView zoomScalePageLayoutView="0" workbookViewId="0" topLeftCell="A1">
      <selection activeCell="A1" sqref="A1:H1"/>
    </sheetView>
  </sheetViews>
  <sheetFormatPr defaultColWidth="9.140625" defaultRowHeight="12.75"/>
  <cols>
    <col min="2" max="2" width="16.57421875" style="0" customWidth="1"/>
  </cols>
  <sheetData>
    <row r="1" spans="1:8" s="75" customFormat="1" ht="12.75">
      <c r="A1" s="1966" t="s">
        <v>1213</v>
      </c>
      <c r="B1" s="1966"/>
      <c r="C1" s="1966"/>
      <c r="D1" s="1966"/>
      <c r="E1" s="1966"/>
      <c r="F1" s="1966"/>
      <c r="G1" s="1966"/>
      <c r="H1" s="1966"/>
    </row>
    <row r="2" spans="1:10" ht="15.75">
      <c r="A2" s="2067" t="s">
        <v>1400</v>
      </c>
      <c r="B2" s="2067"/>
      <c r="C2" s="2067"/>
      <c r="D2" s="2067"/>
      <c r="E2" s="2067"/>
      <c r="F2" s="2067"/>
      <c r="G2" s="2067"/>
      <c r="H2" s="2067"/>
      <c r="J2" s="1518"/>
    </row>
    <row r="3" spans="1:8" ht="3" customHeight="1">
      <c r="A3" s="253"/>
      <c r="B3" s="253"/>
      <c r="C3" s="253"/>
      <c r="D3" s="253"/>
      <c r="E3" s="1219"/>
      <c r="F3" s="253"/>
      <c r="G3" s="253"/>
      <c r="H3" s="253"/>
    </row>
    <row r="4" spans="1:8" ht="13.5" thickBot="1">
      <c r="A4" s="2068" t="s">
        <v>762</v>
      </c>
      <c r="B4" s="2068"/>
      <c r="C4" s="2068"/>
      <c r="D4" s="2068"/>
      <c r="E4" s="2068"/>
      <c r="F4" s="2068"/>
      <c r="G4" s="2068"/>
      <c r="H4" s="2068"/>
    </row>
    <row r="5" spans="1:8" ht="12.75">
      <c r="A5" s="1220"/>
      <c r="B5" s="1221"/>
      <c r="C5" s="2069" t="s">
        <v>1531</v>
      </c>
      <c r="D5" s="2070"/>
      <c r="E5" s="2071"/>
      <c r="F5" s="2072" t="s">
        <v>1167</v>
      </c>
      <c r="G5" s="2072"/>
      <c r="H5" s="2073"/>
    </row>
    <row r="6" spans="1:8" ht="12.75">
      <c r="A6" s="1222"/>
      <c r="B6" s="1223"/>
      <c r="C6" s="1224" t="str">
        <f>'[1]Direction'!B5</f>
        <v>2005/06</v>
      </c>
      <c r="D6" s="350" t="s">
        <v>630</v>
      </c>
      <c r="E6" s="1226" t="str">
        <f>'[1]Direction'!D5</f>
        <v>2007/08P</v>
      </c>
      <c r="F6" s="1206" t="s">
        <v>629</v>
      </c>
      <c r="G6" s="1225" t="s">
        <v>630</v>
      </c>
      <c r="H6" s="1227" t="s">
        <v>1249</v>
      </c>
    </row>
    <row r="7" spans="1:8" ht="12.75">
      <c r="A7" s="1228"/>
      <c r="B7" s="1229" t="s">
        <v>58</v>
      </c>
      <c r="C7" s="1230">
        <v>31091.04</v>
      </c>
      <c r="D7" s="1231">
        <v>34294.57</v>
      </c>
      <c r="E7" s="1232">
        <v>32436.785000000003</v>
      </c>
      <c r="F7" s="1233">
        <v>-2.3053470086609025</v>
      </c>
      <c r="G7" s="1234">
        <v>10.303708077954354</v>
      </c>
      <c r="H7" s="1235">
        <v>-5.417140381115715</v>
      </c>
    </row>
    <row r="8" spans="1:8" ht="12.75">
      <c r="A8" s="1236">
        <v>1</v>
      </c>
      <c r="B8" s="1237" t="s">
        <v>59</v>
      </c>
      <c r="C8" s="1238">
        <v>893.74</v>
      </c>
      <c r="D8" s="1239">
        <v>831.47</v>
      </c>
      <c r="E8" s="706">
        <v>894.485</v>
      </c>
      <c r="F8" s="1240">
        <v>1.653776160145597</v>
      </c>
      <c r="G8" s="1241">
        <v>-6.967350683644014</v>
      </c>
      <c r="H8" s="1242">
        <v>7.578746076226437</v>
      </c>
    </row>
    <row r="9" spans="1:8" ht="12.75">
      <c r="A9" s="1236">
        <v>2</v>
      </c>
      <c r="B9" s="1237" t="s">
        <v>60</v>
      </c>
      <c r="C9" s="1238">
        <v>6.2</v>
      </c>
      <c r="D9" s="1239">
        <v>7.5</v>
      </c>
      <c r="E9" s="706">
        <v>0.6</v>
      </c>
      <c r="F9" s="1240">
        <v>-97.33103745157125</v>
      </c>
      <c r="G9" s="1241">
        <v>20.967741935483872</v>
      </c>
      <c r="H9" s="1242">
        <v>-92</v>
      </c>
    </row>
    <row r="10" spans="1:8" ht="12.75">
      <c r="A10" s="1236">
        <v>3</v>
      </c>
      <c r="B10" s="1237" t="s">
        <v>61</v>
      </c>
      <c r="C10" s="1238">
        <v>6</v>
      </c>
      <c r="D10" s="1239">
        <v>0.7</v>
      </c>
      <c r="E10" s="706">
        <v>0.5</v>
      </c>
      <c r="F10" s="1240">
        <v>-31.8181818181818</v>
      </c>
      <c r="G10" s="1241">
        <v>-88.33333333333334</v>
      </c>
      <c r="H10" s="1242">
        <v>-28.57142857142857</v>
      </c>
    </row>
    <row r="11" spans="1:8" ht="12.75">
      <c r="A11" s="1236">
        <v>4</v>
      </c>
      <c r="B11" s="1237" t="s">
        <v>62</v>
      </c>
      <c r="C11" s="1238">
        <v>105.9</v>
      </c>
      <c r="D11" s="1239">
        <v>121.3</v>
      </c>
      <c r="E11" s="706">
        <v>264.5</v>
      </c>
      <c r="F11" s="1240">
        <v>85.46409807355516</v>
      </c>
      <c r="G11" s="1241">
        <v>14.542020774315418</v>
      </c>
      <c r="H11" s="1242">
        <v>118.05441055234951</v>
      </c>
    </row>
    <row r="12" spans="1:8" ht="12.75">
      <c r="A12" s="1236">
        <v>5</v>
      </c>
      <c r="B12" s="1237" t="s">
        <v>63</v>
      </c>
      <c r="C12" s="1238">
        <v>69.7</v>
      </c>
      <c r="D12" s="1239">
        <v>43.9</v>
      </c>
      <c r="E12" s="706">
        <v>56.8</v>
      </c>
      <c r="F12" s="1240">
        <v>-14.478527607361954</v>
      </c>
      <c r="G12" s="1241">
        <v>-37.01578192252511</v>
      </c>
      <c r="H12" s="1242">
        <v>29.384965831435068</v>
      </c>
    </row>
    <row r="13" spans="1:8" ht="12.75">
      <c r="A13" s="1236">
        <v>6</v>
      </c>
      <c r="B13" s="1237" t="s">
        <v>64</v>
      </c>
      <c r="C13" s="1238">
        <v>608.1</v>
      </c>
      <c r="D13" s="1239">
        <v>848.1</v>
      </c>
      <c r="E13" s="706">
        <v>1034.8</v>
      </c>
      <c r="F13" s="1240">
        <v>0.1812191103788905</v>
      </c>
      <c r="G13" s="1241">
        <v>39.46719289590527</v>
      </c>
      <c r="H13" s="1242">
        <v>22.01391345360217</v>
      </c>
    </row>
    <row r="14" spans="1:8" ht="12.75">
      <c r="A14" s="1236">
        <v>7</v>
      </c>
      <c r="B14" s="1237" t="s">
        <v>65</v>
      </c>
      <c r="C14" s="1238">
        <v>382.4</v>
      </c>
      <c r="D14" s="1239">
        <v>542.8</v>
      </c>
      <c r="E14" s="706">
        <v>543.7</v>
      </c>
      <c r="F14" s="1240">
        <v>-12.833371324367448</v>
      </c>
      <c r="G14" s="1241">
        <v>41.94560669456064</v>
      </c>
      <c r="H14" s="1242">
        <v>0.16580692704495448</v>
      </c>
    </row>
    <row r="15" spans="1:8" ht="12.75">
      <c r="A15" s="1236">
        <v>8</v>
      </c>
      <c r="B15" s="1237" t="s">
        <v>66</v>
      </c>
      <c r="C15" s="1238">
        <v>454.6</v>
      </c>
      <c r="D15" s="1239">
        <v>80.9</v>
      </c>
      <c r="E15" s="706">
        <v>164</v>
      </c>
      <c r="F15" s="1240">
        <v>-16.952868103763237</v>
      </c>
      <c r="G15" s="1241">
        <v>-82.20413550373955</v>
      </c>
      <c r="H15" s="1242">
        <v>102.71940667490728</v>
      </c>
    </row>
    <row r="16" spans="1:8" ht="12.75">
      <c r="A16" s="1236">
        <v>9</v>
      </c>
      <c r="B16" s="1237" t="s">
        <v>67</v>
      </c>
      <c r="C16" s="1238">
        <v>1057.5</v>
      </c>
      <c r="D16" s="1239">
        <v>950.2</v>
      </c>
      <c r="E16" s="706">
        <v>221.8</v>
      </c>
      <c r="F16" s="1240">
        <v>-24.86678507992896</v>
      </c>
      <c r="G16" s="1241">
        <v>-10.146572104018901</v>
      </c>
      <c r="H16" s="1242">
        <v>-76.65754577983583</v>
      </c>
    </row>
    <row r="17" spans="1:8" ht="12.75">
      <c r="A17" s="1236">
        <v>10</v>
      </c>
      <c r="B17" s="1237" t="s">
        <v>68</v>
      </c>
      <c r="C17" s="1238">
        <v>29.1</v>
      </c>
      <c r="D17" s="1239">
        <v>16</v>
      </c>
      <c r="E17" s="706">
        <v>24.3</v>
      </c>
      <c r="F17" s="1240">
        <v>216.304347826087</v>
      </c>
      <c r="G17" s="1241">
        <v>-45.017182130584196</v>
      </c>
      <c r="H17" s="1242">
        <v>51.875</v>
      </c>
    </row>
    <row r="18" spans="1:8" ht="12.75">
      <c r="A18" s="1236">
        <v>11</v>
      </c>
      <c r="B18" s="1237" t="s">
        <v>69</v>
      </c>
      <c r="C18" s="1238">
        <v>305.8</v>
      </c>
      <c r="D18" s="1239">
        <v>206</v>
      </c>
      <c r="E18" s="706">
        <v>617.4</v>
      </c>
      <c r="F18" s="1240">
        <v>-42.31277117524995</v>
      </c>
      <c r="G18" s="1241">
        <v>-32.63570961412688</v>
      </c>
      <c r="H18" s="1242">
        <v>199.70873786407765</v>
      </c>
    </row>
    <row r="19" spans="1:8" ht="12.75">
      <c r="A19" s="1236">
        <v>12</v>
      </c>
      <c r="B19" s="1237" t="s">
        <v>70</v>
      </c>
      <c r="C19" s="1238">
        <v>62.2</v>
      </c>
      <c r="D19" s="1239">
        <v>49.6</v>
      </c>
      <c r="E19" s="706">
        <v>45.9</v>
      </c>
      <c r="F19" s="1240">
        <v>-22.34706616729089</v>
      </c>
      <c r="G19" s="1241">
        <v>-20.257234726688125</v>
      </c>
      <c r="H19" s="1242">
        <v>-7.459677419354804</v>
      </c>
    </row>
    <row r="20" spans="1:8" ht="12.75">
      <c r="A20" s="1236">
        <v>13</v>
      </c>
      <c r="B20" s="1237" t="s">
        <v>71</v>
      </c>
      <c r="C20" s="1238">
        <v>1.2</v>
      </c>
      <c r="D20" s="1239">
        <v>0.1</v>
      </c>
      <c r="E20" s="706">
        <v>0.1</v>
      </c>
      <c r="F20" s="1240">
        <v>-33.33333333333333</v>
      </c>
      <c r="G20" s="1241">
        <v>-91.66666666666667</v>
      </c>
      <c r="H20" s="1242">
        <v>0</v>
      </c>
    </row>
    <row r="21" spans="1:8" ht="12.75">
      <c r="A21" s="1236">
        <v>14</v>
      </c>
      <c r="B21" s="1237" t="s">
        <v>72</v>
      </c>
      <c r="C21" s="1238">
        <v>519.3</v>
      </c>
      <c r="D21" s="1239">
        <v>127.8</v>
      </c>
      <c r="E21" s="706">
        <v>242.7</v>
      </c>
      <c r="F21" s="1240">
        <v>22.476415094339643</v>
      </c>
      <c r="G21" s="1241">
        <v>-75.38994800693241</v>
      </c>
      <c r="H21" s="1242">
        <v>89.90610328638496</v>
      </c>
    </row>
    <row r="22" spans="1:8" ht="12.75">
      <c r="A22" s="1236">
        <v>15</v>
      </c>
      <c r="B22" s="1237" t="s">
        <v>73</v>
      </c>
      <c r="C22" s="1238">
        <v>3861.7</v>
      </c>
      <c r="D22" s="1239">
        <v>4136.5</v>
      </c>
      <c r="E22" s="706">
        <v>2133.2</v>
      </c>
      <c r="F22" s="1240">
        <v>-16.70010138268728</v>
      </c>
      <c r="G22" s="1241">
        <v>7.116036978532776</v>
      </c>
      <c r="H22" s="1242">
        <v>-48.42983198356099</v>
      </c>
    </row>
    <row r="23" spans="1:8" ht="12.75">
      <c r="A23" s="1236">
        <v>16</v>
      </c>
      <c r="B23" s="1237" t="s">
        <v>74</v>
      </c>
      <c r="C23" s="1238">
        <v>103</v>
      </c>
      <c r="D23" s="1239">
        <v>110.9</v>
      </c>
      <c r="E23" s="706">
        <v>89.6</v>
      </c>
      <c r="F23" s="1240">
        <v>23.947051744885698</v>
      </c>
      <c r="G23" s="1241">
        <v>7.669902912621367</v>
      </c>
      <c r="H23" s="1242">
        <v>-19.20649233543736</v>
      </c>
    </row>
    <row r="24" spans="1:8" ht="12.75">
      <c r="A24" s="1236">
        <v>17</v>
      </c>
      <c r="B24" s="1237" t="s">
        <v>75</v>
      </c>
      <c r="C24" s="1238">
        <v>275.2</v>
      </c>
      <c r="D24" s="1239">
        <v>541.3</v>
      </c>
      <c r="E24" s="706">
        <v>543.2</v>
      </c>
      <c r="F24" s="1240">
        <v>70.93167701863351</v>
      </c>
      <c r="G24" s="1241">
        <v>96.69331395348837</v>
      </c>
      <c r="H24" s="1242">
        <v>0.35100683539627653</v>
      </c>
    </row>
    <row r="25" spans="1:8" ht="12.75">
      <c r="A25" s="1236">
        <v>18</v>
      </c>
      <c r="B25" s="1237" t="s">
        <v>76</v>
      </c>
      <c r="C25" s="1238">
        <v>32.9</v>
      </c>
      <c r="D25" s="1239">
        <v>20</v>
      </c>
      <c r="E25" s="706">
        <v>19.9</v>
      </c>
      <c r="F25" s="1240">
        <v>-68.57688634192932</v>
      </c>
      <c r="G25" s="1241">
        <v>-39.209726443769</v>
      </c>
      <c r="H25" s="1242">
        <v>-0.4999999999999716</v>
      </c>
    </row>
    <row r="26" spans="1:8" ht="12.75">
      <c r="A26" s="1236">
        <v>19</v>
      </c>
      <c r="B26" s="1237" t="s">
        <v>77</v>
      </c>
      <c r="C26" s="1238">
        <v>133.5</v>
      </c>
      <c r="D26" s="1239">
        <v>105.6</v>
      </c>
      <c r="E26" s="706">
        <v>147.4</v>
      </c>
      <c r="F26" s="1240">
        <v>0.8308157099697695</v>
      </c>
      <c r="G26" s="1241">
        <v>-20.898876404494374</v>
      </c>
      <c r="H26" s="1242">
        <v>39.58333333333334</v>
      </c>
    </row>
    <row r="27" spans="1:8" ht="12.75">
      <c r="A27" s="1236">
        <v>20</v>
      </c>
      <c r="B27" s="1237" t="s">
        <v>78</v>
      </c>
      <c r="C27" s="1238">
        <v>1139.6</v>
      </c>
      <c r="D27" s="1239">
        <v>1591.3</v>
      </c>
      <c r="E27" s="706">
        <v>1836.4</v>
      </c>
      <c r="F27" s="1240">
        <v>4.425914047466378</v>
      </c>
      <c r="G27" s="1241">
        <v>39.63671463671463</v>
      </c>
      <c r="H27" s="1242">
        <v>15.402501099729776</v>
      </c>
    </row>
    <row r="28" spans="1:8" ht="12.75">
      <c r="A28" s="1236">
        <v>21</v>
      </c>
      <c r="B28" s="1237" t="s">
        <v>79</v>
      </c>
      <c r="C28" s="1238">
        <v>2636.8</v>
      </c>
      <c r="D28" s="1239">
        <v>2756.8</v>
      </c>
      <c r="E28" s="706">
        <v>2582.5</v>
      </c>
      <c r="F28" s="1240">
        <v>-2.1050677557082054</v>
      </c>
      <c r="G28" s="1241">
        <v>4.55097087378644</v>
      </c>
      <c r="H28" s="1242">
        <v>-6.322547881601864</v>
      </c>
    </row>
    <row r="29" spans="1:8" ht="12.75">
      <c r="A29" s="1236"/>
      <c r="B29" s="1237" t="s">
        <v>175</v>
      </c>
      <c r="C29" s="1238">
        <v>464.5</v>
      </c>
      <c r="D29" s="1239">
        <v>375.1</v>
      </c>
      <c r="E29" s="706">
        <v>528.8</v>
      </c>
      <c r="F29" s="1240">
        <v>149.59699086512632</v>
      </c>
      <c r="G29" s="1241">
        <v>-19.2465016146394</v>
      </c>
      <c r="H29" s="1242">
        <v>40.97573980271926</v>
      </c>
    </row>
    <row r="30" spans="1:8" ht="12.75">
      <c r="A30" s="1236"/>
      <c r="B30" s="1237" t="s">
        <v>176</v>
      </c>
      <c r="C30" s="1238">
        <v>1265.4</v>
      </c>
      <c r="D30" s="1239">
        <v>1408.6</v>
      </c>
      <c r="E30" s="706">
        <v>1219.9</v>
      </c>
      <c r="F30" s="1240">
        <v>-13.102595797280586</v>
      </c>
      <c r="G30" s="1241">
        <v>11.316579737632381</v>
      </c>
      <c r="H30" s="1242">
        <v>-13.396279994320608</v>
      </c>
    </row>
    <row r="31" spans="1:8" ht="12.75">
      <c r="A31" s="1236"/>
      <c r="B31" s="1237" t="s">
        <v>177</v>
      </c>
      <c r="C31" s="1238">
        <v>906.9</v>
      </c>
      <c r="D31" s="1239">
        <v>973.1</v>
      </c>
      <c r="E31" s="706">
        <v>833.8</v>
      </c>
      <c r="F31" s="1240">
        <v>-13.727168949771695</v>
      </c>
      <c r="G31" s="1241">
        <v>7.2995920167604</v>
      </c>
      <c r="H31" s="1242">
        <v>-14.315075531805576</v>
      </c>
    </row>
    <row r="32" spans="1:8" ht="12.75">
      <c r="A32" s="1236">
        <v>22</v>
      </c>
      <c r="B32" s="1237" t="s">
        <v>80</v>
      </c>
      <c r="C32" s="1238">
        <v>58</v>
      </c>
      <c r="D32" s="1239">
        <v>21.7</v>
      </c>
      <c r="E32" s="706">
        <v>52.2</v>
      </c>
      <c r="F32" s="1240">
        <v>3.571428571428541</v>
      </c>
      <c r="G32" s="1241">
        <v>-62.58620689655172</v>
      </c>
      <c r="H32" s="1242">
        <v>140.55299539170508</v>
      </c>
    </row>
    <row r="33" spans="1:8" ht="12.75">
      <c r="A33" s="1236">
        <v>23</v>
      </c>
      <c r="B33" s="1237" t="s">
        <v>81</v>
      </c>
      <c r="C33" s="1238">
        <v>105.7</v>
      </c>
      <c r="D33" s="1239">
        <v>761.9</v>
      </c>
      <c r="E33" s="706">
        <v>979.5</v>
      </c>
      <c r="F33" s="1240">
        <v>-66.6140240050537</v>
      </c>
      <c r="G33" s="1241">
        <v>620.8136234626301</v>
      </c>
      <c r="H33" s="1242">
        <v>28.560178501115615</v>
      </c>
    </row>
    <row r="34" spans="1:8" ht="12.75">
      <c r="A34" s="1236">
        <v>24</v>
      </c>
      <c r="B34" s="1237" t="s">
        <v>82</v>
      </c>
      <c r="C34" s="1238">
        <v>41.9</v>
      </c>
      <c r="D34" s="1239">
        <v>113.2</v>
      </c>
      <c r="E34" s="706">
        <v>147.6</v>
      </c>
      <c r="F34" s="1240">
        <v>-32.8525641025641</v>
      </c>
      <c r="G34" s="1241">
        <v>170.1670644391408</v>
      </c>
      <c r="H34" s="1242">
        <v>30.38869257950529</v>
      </c>
    </row>
    <row r="35" spans="1:8" ht="12.75">
      <c r="A35" s="1236">
        <v>25</v>
      </c>
      <c r="B35" s="1237" t="s">
        <v>83</v>
      </c>
      <c r="C35" s="1238">
        <v>301.1</v>
      </c>
      <c r="D35" s="1239">
        <v>156.3</v>
      </c>
      <c r="E35" s="706">
        <v>128.8</v>
      </c>
      <c r="F35" s="1240">
        <v>46.44941634241249</v>
      </c>
      <c r="G35" s="1241">
        <v>-48.090335436731976</v>
      </c>
      <c r="H35" s="1242">
        <v>-17.59436980166346</v>
      </c>
    </row>
    <row r="36" spans="1:8" ht="12.75">
      <c r="A36" s="1236">
        <v>26</v>
      </c>
      <c r="B36" s="1237" t="s">
        <v>84</v>
      </c>
      <c r="C36" s="1238">
        <v>47.5</v>
      </c>
      <c r="D36" s="1239">
        <v>23.3</v>
      </c>
      <c r="E36" s="706">
        <v>35.1</v>
      </c>
      <c r="F36" s="1240">
        <v>7.223476297968418</v>
      </c>
      <c r="G36" s="1241">
        <v>-50.94736842105264</v>
      </c>
      <c r="H36" s="1242">
        <v>50.64377682403435</v>
      </c>
    </row>
    <row r="37" spans="1:8" ht="12.75">
      <c r="A37" s="1236">
        <v>27</v>
      </c>
      <c r="B37" s="1237" t="s">
        <v>85</v>
      </c>
      <c r="C37" s="1238">
        <v>414.7</v>
      </c>
      <c r="D37" s="1239">
        <v>237.4</v>
      </c>
      <c r="E37" s="706">
        <v>532.9</v>
      </c>
      <c r="F37" s="1240">
        <v>12.29352829677768</v>
      </c>
      <c r="G37" s="1241">
        <v>-42.75379792621171</v>
      </c>
      <c r="H37" s="1242">
        <v>124.47346251053074</v>
      </c>
    </row>
    <row r="38" spans="1:8" ht="12.75">
      <c r="A38" s="1236">
        <v>28</v>
      </c>
      <c r="B38" s="1237" t="s">
        <v>86</v>
      </c>
      <c r="C38" s="1238">
        <v>291.6</v>
      </c>
      <c r="D38" s="1239">
        <v>318.1</v>
      </c>
      <c r="E38" s="706">
        <v>404.7</v>
      </c>
      <c r="F38" s="1240">
        <v>-8.041627246925259</v>
      </c>
      <c r="G38" s="1241">
        <v>9.087791495198871</v>
      </c>
      <c r="H38" s="1242">
        <v>27.224143351147447</v>
      </c>
    </row>
    <row r="39" spans="1:8" ht="12.75">
      <c r="A39" s="1236">
        <v>29</v>
      </c>
      <c r="B39" s="1237" t="s">
        <v>149</v>
      </c>
      <c r="C39" s="1238">
        <v>95.5</v>
      </c>
      <c r="D39" s="1239">
        <v>131.6</v>
      </c>
      <c r="E39" s="706">
        <v>120.2</v>
      </c>
      <c r="F39" s="1240">
        <v>-43.72421921037124</v>
      </c>
      <c r="G39" s="1241">
        <v>37.80104712041887</v>
      </c>
      <c r="H39" s="1242">
        <v>-8.662613981762945</v>
      </c>
    </row>
    <row r="40" spans="1:8" ht="12.75">
      <c r="A40" s="1236">
        <v>30</v>
      </c>
      <c r="B40" s="1237" t="s">
        <v>150</v>
      </c>
      <c r="C40" s="1238">
        <v>227.5</v>
      </c>
      <c r="D40" s="1239">
        <v>206.8</v>
      </c>
      <c r="E40" s="706">
        <v>135.4</v>
      </c>
      <c r="F40" s="1240">
        <v>-32.15031315240083</v>
      </c>
      <c r="G40" s="1241">
        <v>-9.09890109890108</v>
      </c>
      <c r="H40" s="1242">
        <v>-34.52611218568666</v>
      </c>
    </row>
    <row r="41" spans="1:8" ht="12.75">
      <c r="A41" s="1236">
        <v>31</v>
      </c>
      <c r="B41" s="1237" t="s">
        <v>151</v>
      </c>
      <c r="C41" s="1238">
        <v>210.7</v>
      </c>
      <c r="D41" s="1239">
        <v>48.3</v>
      </c>
      <c r="E41" s="706">
        <v>44</v>
      </c>
      <c r="F41" s="1240">
        <v>-38.30161054172767</v>
      </c>
      <c r="G41" s="1241">
        <v>-77.07641196013289</v>
      </c>
      <c r="H41" s="1242">
        <v>-8.902691511387175</v>
      </c>
    </row>
    <row r="42" spans="1:8" ht="12.75">
      <c r="A42" s="1236">
        <v>32</v>
      </c>
      <c r="B42" s="1237" t="s">
        <v>152</v>
      </c>
      <c r="C42" s="1238">
        <v>808.3</v>
      </c>
      <c r="D42" s="1239">
        <v>415.1</v>
      </c>
      <c r="E42" s="706">
        <v>302.1</v>
      </c>
      <c r="F42" s="1240">
        <v>-40.636016451233836</v>
      </c>
      <c r="G42" s="1241">
        <v>-48.64530496102933</v>
      </c>
      <c r="H42" s="1242">
        <v>-27.22235605878099</v>
      </c>
    </row>
    <row r="43" spans="1:8" ht="12.75">
      <c r="A43" s="1236">
        <v>33</v>
      </c>
      <c r="B43" s="1237" t="s">
        <v>153</v>
      </c>
      <c r="C43" s="1238">
        <v>3476.3</v>
      </c>
      <c r="D43" s="1239">
        <v>2241</v>
      </c>
      <c r="E43" s="706">
        <v>2617.7</v>
      </c>
      <c r="F43" s="1240">
        <v>83.32014976533247</v>
      </c>
      <c r="G43" s="1241">
        <v>-35.53490780427467</v>
      </c>
      <c r="H43" s="1242">
        <v>16.809460062472127</v>
      </c>
    </row>
    <row r="44" spans="1:8" ht="12.75">
      <c r="A44" s="1236">
        <v>34</v>
      </c>
      <c r="B44" s="1237" t="s">
        <v>849</v>
      </c>
      <c r="C44" s="1238">
        <v>643.2</v>
      </c>
      <c r="D44" s="1239">
        <v>306.9</v>
      </c>
      <c r="E44" s="706">
        <v>314.8</v>
      </c>
      <c r="F44" s="1240">
        <v>-3.582671263678634</v>
      </c>
      <c r="G44" s="1241">
        <v>-52.28544776119402</v>
      </c>
      <c r="H44" s="1242">
        <v>2.5741283805799924</v>
      </c>
    </row>
    <row r="45" spans="1:8" ht="12.75">
      <c r="A45" s="1236">
        <v>35</v>
      </c>
      <c r="B45" s="1237" t="s">
        <v>154</v>
      </c>
      <c r="C45" s="1238">
        <v>0.5</v>
      </c>
      <c r="D45" s="1239">
        <v>1.6</v>
      </c>
      <c r="E45" s="706">
        <v>31.1</v>
      </c>
      <c r="F45" s="1240" t="s">
        <v>1460</v>
      </c>
      <c r="G45" s="1241">
        <v>220</v>
      </c>
      <c r="H45" s="1242">
        <v>1843.75</v>
      </c>
    </row>
    <row r="46" spans="1:8" ht="12.75">
      <c r="A46" s="1236">
        <v>36</v>
      </c>
      <c r="B46" s="1237" t="s">
        <v>155</v>
      </c>
      <c r="C46" s="1238">
        <v>1137.3</v>
      </c>
      <c r="D46" s="1239">
        <v>765</v>
      </c>
      <c r="E46" s="706">
        <v>478.1</v>
      </c>
      <c r="F46" s="1240">
        <v>210.8226291336431</v>
      </c>
      <c r="G46" s="1241">
        <v>-32.73542600896859</v>
      </c>
      <c r="H46" s="1242">
        <v>-37.503267973856225</v>
      </c>
    </row>
    <row r="47" spans="1:8" ht="12.75">
      <c r="A47" s="1236">
        <v>37</v>
      </c>
      <c r="B47" s="1237" t="s">
        <v>156</v>
      </c>
      <c r="C47" s="1238">
        <v>112.6</v>
      </c>
      <c r="D47" s="1239">
        <v>178.3</v>
      </c>
      <c r="E47" s="706">
        <v>196.5</v>
      </c>
      <c r="F47" s="1240">
        <v>-43.41708542713568</v>
      </c>
      <c r="G47" s="1241">
        <v>58.348134991119025</v>
      </c>
      <c r="H47" s="1242">
        <v>10.207515423443596</v>
      </c>
    </row>
    <row r="48" spans="1:8" ht="12.75">
      <c r="A48" s="1236">
        <v>38</v>
      </c>
      <c r="B48" s="1237" t="s">
        <v>157</v>
      </c>
      <c r="C48" s="1238">
        <v>346.5</v>
      </c>
      <c r="D48" s="1239">
        <v>577.4</v>
      </c>
      <c r="E48" s="706">
        <v>342.9</v>
      </c>
      <c r="F48" s="1240">
        <v>35.03507404520653</v>
      </c>
      <c r="G48" s="1241">
        <v>66.63780663780662</v>
      </c>
      <c r="H48" s="1242">
        <v>-40.61309317630759</v>
      </c>
    </row>
    <row r="49" spans="1:8" ht="12.75">
      <c r="A49" s="1236">
        <v>39</v>
      </c>
      <c r="B49" s="1237" t="s">
        <v>158</v>
      </c>
      <c r="C49" s="1238">
        <v>237.8</v>
      </c>
      <c r="D49" s="1239">
        <v>244.4</v>
      </c>
      <c r="E49" s="706">
        <v>348.6</v>
      </c>
      <c r="F49" s="1240">
        <v>0.8054260279779726</v>
      </c>
      <c r="G49" s="1241">
        <v>2.775441547518895</v>
      </c>
      <c r="H49" s="1242">
        <v>42.63502454991817</v>
      </c>
    </row>
    <row r="50" spans="1:8" ht="12.75">
      <c r="A50" s="1236">
        <v>40</v>
      </c>
      <c r="B50" s="1237" t="s">
        <v>159</v>
      </c>
      <c r="C50" s="1238">
        <v>334.8</v>
      </c>
      <c r="D50" s="1239">
        <v>363.1</v>
      </c>
      <c r="E50" s="706">
        <v>346</v>
      </c>
      <c r="F50" s="1240">
        <v>-1.1222681630242164</v>
      </c>
      <c r="G50" s="1241">
        <v>8.452807646356007</v>
      </c>
      <c r="H50" s="1242">
        <v>-4.709446433489376</v>
      </c>
    </row>
    <row r="51" spans="1:8" ht="12.75">
      <c r="A51" s="1236">
        <v>41</v>
      </c>
      <c r="B51" s="1237" t="s">
        <v>160</v>
      </c>
      <c r="C51" s="1238">
        <v>363.6</v>
      </c>
      <c r="D51" s="1239">
        <v>502.7</v>
      </c>
      <c r="E51" s="706">
        <v>424.2</v>
      </c>
      <c r="F51" s="1240">
        <v>-1.1956521739130181</v>
      </c>
      <c r="G51" s="1241">
        <v>38.25632563256326</v>
      </c>
      <c r="H51" s="1242">
        <v>-15.61567535309328</v>
      </c>
    </row>
    <row r="52" spans="1:8" ht="12.75">
      <c r="A52" s="1236">
        <v>42</v>
      </c>
      <c r="B52" s="1237" t="s">
        <v>161</v>
      </c>
      <c r="C52" s="1238">
        <v>321.3</v>
      </c>
      <c r="D52" s="1239">
        <v>425.6</v>
      </c>
      <c r="E52" s="706">
        <v>208.2</v>
      </c>
      <c r="F52" s="1240">
        <v>28.98434363709353</v>
      </c>
      <c r="G52" s="1241">
        <v>32.46187363834426</v>
      </c>
      <c r="H52" s="1242">
        <v>-51.08082706766918</v>
      </c>
    </row>
    <row r="53" spans="1:8" ht="12.75">
      <c r="A53" s="1236">
        <v>43</v>
      </c>
      <c r="B53" s="1237" t="s">
        <v>162</v>
      </c>
      <c r="C53" s="1238">
        <v>105.1</v>
      </c>
      <c r="D53" s="1239">
        <v>179.2</v>
      </c>
      <c r="E53" s="706">
        <v>75.9</v>
      </c>
      <c r="F53" s="1240">
        <v>99.4307400379507</v>
      </c>
      <c r="G53" s="1241">
        <v>70.5042816365366</v>
      </c>
      <c r="H53" s="1242">
        <v>-57.64508928571428</v>
      </c>
    </row>
    <row r="54" spans="1:8" ht="12.75">
      <c r="A54" s="1236">
        <v>44</v>
      </c>
      <c r="B54" s="1237" t="s">
        <v>163</v>
      </c>
      <c r="C54" s="1238">
        <v>2154.6</v>
      </c>
      <c r="D54" s="1239">
        <v>3056.9</v>
      </c>
      <c r="E54" s="706">
        <v>2113.9</v>
      </c>
      <c r="F54" s="1240">
        <v>-28.0987515892959</v>
      </c>
      <c r="G54" s="1241">
        <v>41.87784275503574</v>
      </c>
      <c r="H54" s="1242">
        <v>-30.848244954038407</v>
      </c>
    </row>
    <row r="55" spans="1:8" ht="12.75">
      <c r="A55" s="1236">
        <v>45</v>
      </c>
      <c r="B55" s="1237" t="s">
        <v>164</v>
      </c>
      <c r="C55" s="1238">
        <v>1898.3</v>
      </c>
      <c r="D55" s="1239">
        <v>4055.9</v>
      </c>
      <c r="E55" s="706">
        <v>4134.5</v>
      </c>
      <c r="F55" s="1240">
        <v>-14.247639698242779</v>
      </c>
      <c r="G55" s="1241">
        <v>113.6595901596165</v>
      </c>
      <c r="H55" s="1242">
        <v>1.937917601518805</v>
      </c>
    </row>
    <row r="56" spans="1:8" ht="12.75">
      <c r="A56" s="1236">
        <v>46</v>
      </c>
      <c r="B56" s="1237" t="s">
        <v>165</v>
      </c>
      <c r="C56" s="1238">
        <v>730.8</v>
      </c>
      <c r="D56" s="1239">
        <v>663.4</v>
      </c>
      <c r="E56" s="706">
        <v>475.6</v>
      </c>
      <c r="F56" s="1240">
        <v>-43.039750584567415</v>
      </c>
      <c r="G56" s="1241">
        <v>-9.22276956759714</v>
      </c>
      <c r="H56" s="1242">
        <v>-28.308712692191733</v>
      </c>
    </row>
    <row r="57" spans="1:8" ht="12.75">
      <c r="A57" s="1236">
        <v>47</v>
      </c>
      <c r="B57" s="1237" t="s">
        <v>166</v>
      </c>
      <c r="C57" s="1238">
        <v>1</v>
      </c>
      <c r="D57" s="1239">
        <v>9.1</v>
      </c>
      <c r="E57" s="706">
        <v>1.4</v>
      </c>
      <c r="F57" s="1240">
        <v>900</v>
      </c>
      <c r="G57" s="1241">
        <v>810</v>
      </c>
      <c r="H57" s="1242">
        <v>-84.61538461538461</v>
      </c>
    </row>
    <row r="58" spans="1:8" ht="12.75">
      <c r="A58" s="1236">
        <v>48</v>
      </c>
      <c r="B58" s="1237" t="s">
        <v>167</v>
      </c>
      <c r="C58" s="1238">
        <v>27.3</v>
      </c>
      <c r="D58" s="1239">
        <v>11</v>
      </c>
      <c r="E58" s="706">
        <v>17.5</v>
      </c>
      <c r="F58" s="1240">
        <v>-10.491803278688536</v>
      </c>
      <c r="G58" s="1241">
        <v>-59.70695970695971</v>
      </c>
      <c r="H58" s="1242">
        <v>59.09090909090912</v>
      </c>
    </row>
    <row r="59" spans="1:8" ht="12.75">
      <c r="A59" s="1236">
        <v>49</v>
      </c>
      <c r="B59" s="1237" t="s">
        <v>168</v>
      </c>
      <c r="C59" s="1238">
        <v>1504.1</v>
      </c>
      <c r="D59" s="1239">
        <v>1610.7</v>
      </c>
      <c r="E59" s="706">
        <v>1546.7</v>
      </c>
      <c r="F59" s="1240">
        <v>23.145570656623534</v>
      </c>
      <c r="G59" s="1241">
        <v>7.087294727744165</v>
      </c>
      <c r="H59" s="1242">
        <v>-3.9734277022412527</v>
      </c>
    </row>
    <row r="60" spans="1:8" ht="12.75">
      <c r="A60" s="1236">
        <v>50</v>
      </c>
      <c r="B60" s="1237" t="s">
        <v>169</v>
      </c>
      <c r="C60" s="1238">
        <v>0</v>
      </c>
      <c r="D60" s="1239">
        <v>0</v>
      </c>
      <c r="E60" s="706">
        <v>0</v>
      </c>
      <c r="F60" s="1240">
        <v>-100</v>
      </c>
      <c r="G60" s="1241" t="s">
        <v>1460</v>
      </c>
      <c r="H60" s="1242" t="s">
        <v>1460</v>
      </c>
    </row>
    <row r="61" spans="1:8" ht="12.75">
      <c r="A61" s="1236">
        <v>51</v>
      </c>
      <c r="B61" s="1237" t="s">
        <v>170</v>
      </c>
      <c r="C61" s="1238">
        <v>2409</v>
      </c>
      <c r="D61" s="1239">
        <v>3579.9</v>
      </c>
      <c r="E61" s="706">
        <v>4416.9</v>
      </c>
      <c r="F61" s="1240">
        <v>44.84126984126985</v>
      </c>
      <c r="G61" s="1241">
        <v>48.60523038605234</v>
      </c>
      <c r="H61" s="1242">
        <v>23.3805413559038</v>
      </c>
    </row>
    <row r="62" spans="1:8" ht="12.75">
      <c r="A62" s="707"/>
      <c r="B62" s="347"/>
      <c r="C62" s="1238"/>
      <c r="D62" s="1239"/>
      <c r="E62" s="706"/>
      <c r="F62" s="1240"/>
      <c r="G62" s="1241"/>
      <c r="H62" s="1242"/>
    </row>
    <row r="63" spans="1:8" ht="12.75">
      <c r="A63" s="707"/>
      <c r="B63" s="370" t="s">
        <v>171</v>
      </c>
      <c r="C63" s="1243">
        <v>9623.660000000014</v>
      </c>
      <c r="D63" s="1244">
        <v>7434.23</v>
      </c>
      <c r="E63" s="1245">
        <v>6189.614999999991</v>
      </c>
      <c r="F63" s="1246">
        <v>35.6937701894621</v>
      </c>
      <c r="G63" s="1247">
        <v>-22.750492016551036</v>
      </c>
      <c r="H63" s="1248">
        <v>-16.741680039493076</v>
      </c>
    </row>
    <row r="64" spans="1:8" ht="12.75">
      <c r="A64" s="707"/>
      <c r="B64" s="1249"/>
      <c r="C64" s="1243"/>
      <c r="D64" s="1244"/>
      <c r="E64" s="1245"/>
      <c r="F64" s="1246"/>
      <c r="G64" s="1247"/>
      <c r="H64" s="1248"/>
    </row>
    <row r="65" spans="1:8" ht="13.5" thickBot="1">
      <c r="A65" s="1250"/>
      <c r="B65" s="1251" t="s">
        <v>172</v>
      </c>
      <c r="C65" s="1252">
        <v>40714.7</v>
      </c>
      <c r="D65" s="1253">
        <v>41728.8</v>
      </c>
      <c r="E65" s="1254">
        <v>38626.4</v>
      </c>
      <c r="F65" s="1255">
        <v>4.619586863290763</v>
      </c>
      <c r="G65" s="1256">
        <v>2.4907465853856223</v>
      </c>
      <c r="H65" s="1257">
        <v>-7.434673415003559</v>
      </c>
    </row>
    <row r="66" spans="1:8" ht="3.75" customHeight="1">
      <c r="A66" s="253"/>
      <c r="B66" s="1258"/>
      <c r="C66" s="253"/>
      <c r="D66" s="253"/>
      <c r="E66" s="1219"/>
      <c r="F66" s="253"/>
      <c r="G66" s="253"/>
      <c r="H66" s="253"/>
    </row>
    <row r="67" spans="1:8" ht="12.75">
      <c r="A67" s="253"/>
      <c r="B67" s="375" t="s">
        <v>173</v>
      </c>
      <c r="C67" s="253"/>
      <c r="D67" s="253"/>
      <c r="E67" s="1219"/>
      <c r="F67" s="253"/>
      <c r="G67" s="253"/>
      <c r="H67" s="253"/>
    </row>
    <row r="68" spans="1:8" ht="12.75">
      <c r="A68" s="253"/>
      <c r="B68" s="1259" t="s">
        <v>174</v>
      </c>
      <c r="C68" s="253"/>
      <c r="D68" s="253"/>
      <c r="E68" s="1219"/>
      <c r="F68" s="253"/>
      <c r="G68" s="253"/>
      <c r="H68" s="253"/>
    </row>
  </sheetData>
  <sheetProtection/>
  <mergeCells count="5">
    <mergeCell ref="A1:H1"/>
    <mergeCell ref="A2:H2"/>
    <mergeCell ref="A4:H4"/>
    <mergeCell ref="C5:E5"/>
    <mergeCell ref="F5:H5"/>
  </mergeCells>
  <printOptions horizontalCentered="1"/>
  <pageMargins left="0.75" right="0.75" top="0.5" bottom="0.25" header="0.5" footer="0.5"/>
  <pageSetup fitToHeight="1" fitToWidth="1" horizontalDpi="600" verticalDpi="600" orientation="portrait" scale="89" r:id="rId1"/>
</worksheet>
</file>

<file path=xl/worksheets/sheet17.xml><?xml version="1.0" encoding="utf-8"?>
<worksheet xmlns="http://schemas.openxmlformats.org/spreadsheetml/2006/main" xmlns:r="http://schemas.openxmlformats.org/officeDocument/2006/relationships">
  <dimension ref="A1:J25"/>
  <sheetViews>
    <sheetView zoomScalePageLayoutView="0" workbookViewId="0" topLeftCell="A1">
      <selection activeCell="D1" sqref="D1"/>
    </sheetView>
  </sheetViews>
  <sheetFormatPr defaultColWidth="9.140625" defaultRowHeight="12.75"/>
  <cols>
    <col min="1" max="1" width="3.57421875" style="0" customWidth="1"/>
    <col min="2" max="2" width="25.421875" style="0" customWidth="1"/>
  </cols>
  <sheetData>
    <row r="1" spans="1:8" ht="12.75">
      <c r="A1" s="408"/>
      <c r="B1" s="408"/>
      <c r="D1" s="103" t="s">
        <v>1214</v>
      </c>
      <c r="E1" s="599"/>
      <c r="F1" s="408"/>
      <c r="G1" s="408"/>
      <c r="H1" s="408"/>
    </row>
    <row r="2" spans="1:10" ht="15.75">
      <c r="A2" s="2067" t="s">
        <v>1483</v>
      </c>
      <c r="B2" s="2067"/>
      <c r="C2" s="2067"/>
      <c r="D2" s="2067"/>
      <c r="E2" s="2067"/>
      <c r="F2" s="2067"/>
      <c r="G2" s="2067"/>
      <c r="H2" s="2067"/>
      <c r="J2" s="1518"/>
    </row>
    <row r="3" spans="1:8" ht="12.75">
      <c r="A3" s="408"/>
      <c r="B3" s="408"/>
      <c r="C3" s="408"/>
      <c r="D3" s="408"/>
      <c r="E3" s="599"/>
      <c r="F3" s="408"/>
      <c r="G3" s="408"/>
      <c r="H3" s="408"/>
    </row>
    <row r="4" spans="1:8" ht="13.5" thickBot="1">
      <c r="A4" s="2068" t="s">
        <v>762</v>
      </c>
      <c r="B4" s="2068"/>
      <c r="C4" s="2068"/>
      <c r="D4" s="2068"/>
      <c r="E4" s="2068"/>
      <c r="F4" s="2068"/>
      <c r="G4" s="2068"/>
      <c r="H4" s="2068"/>
    </row>
    <row r="5" spans="1:8" ht="12.75">
      <c r="A5" s="1260"/>
      <c r="B5" s="1261"/>
      <c r="C5" s="2074" t="str">
        <f>'X-IND'!C5:E5</f>
        <v>Annual</v>
      </c>
      <c r="D5" s="2075"/>
      <c r="E5" s="2076"/>
      <c r="F5" s="2077" t="s">
        <v>1167</v>
      </c>
      <c r="G5" s="2077"/>
      <c r="H5" s="2078"/>
    </row>
    <row r="6" spans="1:8" ht="12.75">
      <c r="A6" s="1262"/>
      <c r="B6" s="1263"/>
      <c r="C6" s="1264" t="s">
        <v>629</v>
      </c>
      <c r="D6" s="1265" t="s">
        <v>630</v>
      </c>
      <c r="E6" s="1266" t="s">
        <v>1292</v>
      </c>
      <c r="F6" s="1267" t="s">
        <v>629</v>
      </c>
      <c r="G6" s="1265" t="s">
        <v>630</v>
      </c>
      <c r="H6" s="1268" t="s">
        <v>1249</v>
      </c>
    </row>
    <row r="7" spans="1:8" ht="12.75">
      <c r="A7" s="1269"/>
      <c r="B7" s="1270" t="s">
        <v>58</v>
      </c>
      <c r="C7" s="1271">
        <v>15241</v>
      </c>
      <c r="D7" s="1272">
        <v>13563.8</v>
      </c>
      <c r="E7" s="1273">
        <v>13110.5</v>
      </c>
      <c r="F7" s="1274">
        <v>2.811618839465197</v>
      </c>
      <c r="G7" s="1275">
        <v>-11.004527261990688</v>
      </c>
      <c r="H7" s="1276">
        <v>-3.341983809846795</v>
      </c>
    </row>
    <row r="8" spans="1:8" ht="12.75">
      <c r="A8" s="1277">
        <v>1</v>
      </c>
      <c r="B8" s="1278" t="s">
        <v>178</v>
      </c>
      <c r="C8" s="1279">
        <v>430.9</v>
      </c>
      <c r="D8" s="1280">
        <v>250.2</v>
      </c>
      <c r="E8" s="1281">
        <v>178.2</v>
      </c>
      <c r="F8" s="612">
        <v>-33.1108351443651</v>
      </c>
      <c r="G8" s="1282">
        <v>-41.93548387096775</v>
      </c>
      <c r="H8" s="1283">
        <v>-28.77697841726618</v>
      </c>
    </row>
    <row r="9" spans="1:8" ht="12.75">
      <c r="A9" s="1277">
        <v>2</v>
      </c>
      <c r="B9" s="1278" t="s">
        <v>77</v>
      </c>
      <c r="C9" s="1279">
        <v>19</v>
      </c>
      <c r="D9" s="1280">
        <v>43.5</v>
      </c>
      <c r="E9" s="1281">
        <v>93.8</v>
      </c>
      <c r="F9" s="612">
        <v>-65.26508226691041</v>
      </c>
      <c r="G9" s="1282">
        <v>128.9473684210526</v>
      </c>
      <c r="H9" s="1283">
        <v>115.63218390804596</v>
      </c>
    </row>
    <row r="10" spans="1:8" ht="12.75">
      <c r="A10" s="1277">
        <v>3</v>
      </c>
      <c r="B10" s="1278" t="s">
        <v>179</v>
      </c>
      <c r="C10" s="1279">
        <v>257</v>
      </c>
      <c r="D10" s="1280">
        <v>190.6</v>
      </c>
      <c r="E10" s="1281">
        <v>346.1</v>
      </c>
      <c r="F10" s="612">
        <v>7.172643869891587</v>
      </c>
      <c r="G10" s="1282">
        <v>-25.83657587548639</v>
      </c>
      <c r="H10" s="1283">
        <v>81.58447009443864</v>
      </c>
    </row>
    <row r="11" spans="1:8" ht="12.75">
      <c r="A11" s="1277">
        <v>4</v>
      </c>
      <c r="B11" s="1278" t="s">
        <v>180</v>
      </c>
      <c r="C11" s="1279">
        <v>7</v>
      </c>
      <c r="D11" s="1280">
        <v>8.8</v>
      </c>
      <c r="E11" s="1281">
        <v>1.2</v>
      </c>
      <c r="F11" s="612" t="s">
        <v>1460</v>
      </c>
      <c r="G11" s="1282">
        <v>25.714285714285737</v>
      </c>
      <c r="H11" s="1283">
        <v>-86.36363636363636</v>
      </c>
    </row>
    <row r="12" spans="1:8" ht="12.75">
      <c r="A12" s="1277">
        <v>5</v>
      </c>
      <c r="B12" s="1278" t="s">
        <v>151</v>
      </c>
      <c r="C12" s="1279">
        <v>1577.8</v>
      </c>
      <c r="D12" s="1280">
        <v>931</v>
      </c>
      <c r="E12" s="1281">
        <v>643.4</v>
      </c>
      <c r="F12" s="612">
        <v>50.29529434177934</v>
      </c>
      <c r="G12" s="1282">
        <v>-40.99378881987577</v>
      </c>
      <c r="H12" s="1283">
        <v>-30.89151450053707</v>
      </c>
    </row>
    <row r="13" spans="1:8" ht="12.75">
      <c r="A13" s="1277">
        <v>6</v>
      </c>
      <c r="B13" s="1278" t="s">
        <v>849</v>
      </c>
      <c r="C13" s="1279">
        <v>191.7</v>
      </c>
      <c r="D13" s="1280">
        <v>488.5</v>
      </c>
      <c r="E13" s="1281">
        <v>1458.4</v>
      </c>
      <c r="F13" s="612">
        <v>80</v>
      </c>
      <c r="G13" s="1282">
        <v>154.8252477829943</v>
      </c>
      <c r="H13" s="1283">
        <v>198.54657113613098</v>
      </c>
    </row>
    <row r="14" spans="1:8" ht="12.75">
      <c r="A14" s="1277">
        <v>7</v>
      </c>
      <c r="B14" s="1278" t="s">
        <v>181</v>
      </c>
      <c r="C14" s="1279">
        <v>6204.1</v>
      </c>
      <c r="D14" s="1280">
        <v>5212.9</v>
      </c>
      <c r="E14" s="1281">
        <v>4746.2</v>
      </c>
      <c r="F14" s="612">
        <v>1.2980439538908541</v>
      </c>
      <c r="G14" s="1282">
        <v>-15.976531648426047</v>
      </c>
      <c r="H14" s="1283">
        <v>-8.952790193558286</v>
      </c>
    </row>
    <row r="15" spans="1:8" ht="12.75">
      <c r="A15" s="1277">
        <v>8</v>
      </c>
      <c r="B15" s="1278" t="s">
        <v>182</v>
      </c>
      <c r="C15" s="1279">
        <v>14.4</v>
      </c>
      <c r="D15" s="1280">
        <v>111.1</v>
      </c>
      <c r="E15" s="1281">
        <v>22.8</v>
      </c>
      <c r="F15" s="612">
        <v>-52.317880794701985</v>
      </c>
      <c r="G15" s="1282">
        <v>671.5277777777777</v>
      </c>
      <c r="H15" s="1283">
        <v>-79.47794779477948</v>
      </c>
    </row>
    <row r="16" spans="1:8" ht="12.75">
      <c r="A16" s="1277">
        <v>9</v>
      </c>
      <c r="B16" s="1278" t="s">
        <v>183</v>
      </c>
      <c r="C16" s="1279">
        <v>282.4</v>
      </c>
      <c r="D16" s="1280">
        <v>325.4</v>
      </c>
      <c r="E16" s="1281">
        <v>269.4</v>
      </c>
      <c r="F16" s="612">
        <v>-22.24669603524228</v>
      </c>
      <c r="G16" s="1282">
        <v>15.226628895184135</v>
      </c>
      <c r="H16" s="1283">
        <v>-17.209588199139517</v>
      </c>
    </row>
    <row r="17" spans="1:8" ht="12.75">
      <c r="A17" s="1277">
        <v>10</v>
      </c>
      <c r="B17" s="1278" t="s">
        <v>184</v>
      </c>
      <c r="C17" s="1279">
        <v>310.4</v>
      </c>
      <c r="D17" s="1280">
        <v>279.1</v>
      </c>
      <c r="E17" s="1281">
        <v>248.4</v>
      </c>
      <c r="F17" s="612">
        <v>31.636980491942296</v>
      </c>
      <c r="G17" s="1282">
        <v>-10.083762886597924</v>
      </c>
      <c r="H17" s="1283">
        <v>-10.999641705481906</v>
      </c>
    </row>
    <row r="18" spans="1:8" ht="12.75">
      <c r="A18" s="1277">
        <v>11</v>
      </c>
      <c r="B18" s="1278" t="s">
        <v>185</v>
      </c>
      <c r="C18" s="1279">
        <v>107.6</v>
      </c>
      <c r="D18" s="1280">
        <v>122.5</v>
      </c>
      <c r="E18" s="1281">
        <v>55.8</v>
      </c>
      <c r="F18" s="612">
        <v>0.8434864104967374</v>
      </c>
      <c r="G18" s="1282">
        <v>13.847583643122661</v>
      </c>
      <c r="H18" s="1283">
        <v>-54.44897959183674</v>
      </c>
    </row>
    <row r="19" spans="1:8" ht="12.75">
      <c r="A19" s="1277">
        <v>12</v>
      </c>
      <c r="B19" s="1278" t="s">
        <v>186</v>
      </c>
      <c r="C19" s="1279">
        <v>5838.7</v>
      </c>
      <c r="D19" s="1280">
        <v>5600.2</v>
      </c>
      <c r="E19" s="1281">
        <v>5046.8</v>
      </c>
      <c r="F19" s="612">
        <v>-0.511186463782451</v>
      </c>
      <c r="G19" s="1282">
        <v>-4.084813400243206</v>
      </c>
      <c r="H19" s="1283">
        <v>-9.88178993607373</v>
      </c>
    </row>
    <row r="20" spans="1:8" ht="12.75">
      <c r="A20" s="1269"/>
      <c r="B20" s="1284"/>
      <c r="C20" s="1279"/>
      <c r="D20" s="1280"/>
      <c r="E20" s="1281"/>
      <c r="F20" s="612"/>
      <c r="G20" s="1282"/>
      <c r="H20" s="1283"/>
    </row>
    <row r="21" spans="1:8" ht="12.75">
      <c r="A21" s="1269"/>
      <c r="B21" s="1285" t="s">
        <v>171</v>
      </c>
      <c r="C21" s="1286">
        <v>4278.4</v>
      </c>
      <c r="D21" s="1287">
        <v>4090.5</v>
      </c>
      <c r="E21" s="1288">
        <v>9050.600000000006</v>
      </c>
      <c r="F21" s="1289">
        <v>-13.821858760020802</v>
      </c>
      <c r="G21" s="1290">
        <v>-4.391828721017234</v>
      </c>
      <c r="H21" s="1291">
        <v>121.25901479036804</v>
      </c>
    </row>
    <row r="22" spans="1:8" ht="12.75">
      <c r="A22" s="1269"/>
      <c r="B22" s="1284"/>
      <c r="C22" s="1286"/>
      <c r="D22" s="1287"/>
      <c r="E22" s="1292"/>
      <c r="F22" s="1289"/>
      <c r="G22" s="1290"/>
      <c r="H22" s="1291"/>
    </row>
    <row r="23" spans="1:8" ht="13.5" thickBot="1">
      <c r="A23" s="1293"/>
      <c r="B23" s="1294" t="s">
        <v>187</v>
      </c>
      <c r="C23" s="1295">
        <v>19519.4</v>
      </c>
      <c r="D23" s="1296">
        <v>17654.3</v>
      </c>
      <c r="E23" s="1297">
        <v>22161.1</v>
      </c>
      <c r="F23" s="1298">
        <v>-1.3613761319533921</v>
      </c>
      <c r="G23" s="1299">
        <v>-9.55510927589988</v>
      </c>
      <c r="H23" s="1300">
        <v>25.528058320069363</v>
      </c>
    </row>
    <row r="24" spans="1:8" ht="12.75">
      <c r="A24" s="708"/>
      <c r="B24" s="408"/>
      <c r="C24" s="1301"/>
      <c r="D24" s="1301"/>
      <c r="E24" s="1302"/>
      <c r="F24" s="1301"/>
      <c r="G24" s="1301"/>
      <c r="H24" s="1301"/>
    </row>
    <row r="25" spans="1:8" ht="12.75">
      <c r="A25" s="1303" t="s">
        <v>173</v>
      </c>
      <c r="B25" s="408"/>
      <c r="C25" s="1301"/>
      <c r="D25" s="1301"/>
      <c r="E25" s="1302"/>
      <c r="F25" s="1301"/>
      <c r="G25" s="1301"/>
      <c r="H25" s="1301"/>
    </row>
  </sheetData>
  <sheetProtection/>
  <mergeCells count="4">
    <mergeCell ref="A2:H2"/>
    <mergeCell ref="A4:H4"/>
    <mergeCell ref="C5:E5"/>
    <mergeCell ref="F5:H5"/>
  </mergeCells>
  <printOptions horizontalCentered="1"/>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selection activeCell="A1" sqref="A1:H1"/>
    </sheetView>
  </sheetViews>
  <sheetFormatPr defaultColWidth="9.140625" defaultRowHeight="12.75"/>
  <cols>
    <col min="1" max="1" width="3.7109375" style="0" customWidth="1"/>
    <col min="2" max="2" width="22.7109375" style="0" customWidth="1"/>
    <col min="8" max="8" width="10.28125" style="0" customWidth="1"/>
  </cols>
  <sheetData>
    <row r="1" spans="1:8" s="75" customFormat="1" ht="12.75">
      <c r="A1" s="1966" t="s">
        <v>1215</v>
      </c>
      <c r="B1" s="1966"/>
      <c r="C1" s="1966"/>
      <c r="D1" s="1966"/>
      <c r="E1" s="1966"/>
      <c r="F1" s="1966"/>
      <c r="G1" s="1966"/>
      <c r="H1" s="1966"/>
    </row>
    <row r="2" spans="1:10" ht="15.75">
      <c r="A2" s="2067" t="s">
        <v>1484</v>
      </c>
      <c r="B2" s="2067"/>
      <c r="C2" s="2067"/>
      <c r="D2" s="2067"/>
      <c r="E2" s="2067"/>
      <c r="F2" s="2067"/>
      <c r="G2" s="2067"/>
      <c r="H2" s="2067"/>
      <c r="J2" s="1518"/>
    </row>
    <row r="3" spans="1:8" ht="3.75" customHeight="1">
      <c r="A3" s="1304"/>
      <c r="B3" s="408"/>
      <c r="C3" s="408"/>
      <c r="D3" s="408"/>
      <c r="E3" s="599"/>
      <c r="F3" s="408"/>
      <c r="G3" s="408"/>
      <c r="H3" s="408"/>
    </row>
    <row r="4" spans="1:8" ht="13.5" thickBot="1">
      <c r="A4" s="2068" t="s">
        <v>762</v>
      </c>
      <c r="B4" s="2068"/>
      <c r="C4" s="2068"/>
      <c r="D4" s="2068"/>
      <c r="E4" s="2068"/>
      <c r="F4" s="2068"/>
      <c r="G4" s="2068"/>
      <c r="H4" s="2068"/>
    </row>
    <row r="5" spans="1:8" ht="12.75">
      <c r="A5" s="1260"/>
      <c r="B5" s="1261"/>
      <c r="C5" s="2074" t="str">
        <f>'X-IND'!C5:E5</f>
        <v>Annual</v>
      </c>
      <c r="D5" s="2075"/>
      <c r="E5" s="2076"/>
      <c r="F5" s="2077" t="s">
        <v>1167</v>
      </c>
      <c r="G5" s="2077"/>
      <c r="H5" s="2078"/>
    </row>
    <row r="6" spans="1:8" ht="12.75">
      <c r="A6" s="1262"/>
      <c r="B6" s="1263"/>
      <c r="C6" s="1264" t="s">
        <v>629</v>
      </c>
      <c r="D6" s="1265" t="s">
        <v>630</v>
      </c>
      <c r="E6" s="1266" t="s">
        <v>1292</v>
      </c>
      <c r="F6" s="1267" t="s">
        <v>629</v>
      </c>
      <c r="G6" s="1265" t="s">
        <v>630</v>
      </c>
      <c r="H6" s="1268" t="s">
        <v>1249</v>
      </c>
    </row>
    <row r="7" spans="1:8" ht="12.75">
      <c r="A7" s="1269"/>
      <c r="B7" s="1270" t="s">
        <v>58</v>
      </c>
      <c r="C7" s="1271">
        <v>81273.7</v>
      </c>
      <c r="D7" s="1272">
        <v>88356.194</v>
      </c>
      <c r="E7" s="1305">
        <v>110924.073</v>
      </c>
      <c r="F7" s="1274">
        <v>11.577012365305748</v>
      </c>
      <c r="G7" s="1275">
        <v>8.71437377651074</v>
      </c>
      <c r="H7" s="1276">
        <v>25.541932012146205</v>
      </c>
    </row>
    <row r="8" spans="1:8" ht="12.75">
      <c r="A8" s="1277">
        <v>1</v>
      </c>
      <c r="B8" s="1306" t="s">
        <v>188</v>
      </c>
      <c r="C8" s="1279">
        <v>671.6</v>
      </c>
      <c r="D8" s="1280">
        <v>1073.1</v>
      </c>
      <c r="E8" s="1281">
        <v>1482.4</v>
      </c>
      <c r="F8" s="612">
        <v>55.715279387897056</v>
      </c>
      <c r="G8" s="1282">
        <v>59.78260869565216</v>
      </c>
      <c r="H8" s="1283">
        <v>38.141832075295866</v>
      </c>
    </row>
    <row r="9" spans="1:8" ht="12.75">
      <c r="A9" s="1277">
        <v>2</v>
      </c>
      <c r="B9" s="1306" t="s">
        <v>189</v>
      </c>
      <c r="C9" s="1279">
        <v>259.86</v>
      </c>
      <c r="D9" s="1280">
        <v>424.612</v>
      </c>
      <c r="E9" s="1281">
        <v>654.7090000000001</v>
      </c>
      <c r="F9" s="612">
        <v>-41.3673285198556</v>
      </c>
      <c r="G9" s="1282">
        <v>63.40029246517355</v>
      </c>
      <c r="H9" s="1283">
        <v>54.18994281838479</v>
      </c>
    </row>
    <row r="10" spans="1:8" ht="12.75">
      <c r="A10" s="1277">
        <v>3</v>
      </c>
      <c r="B10" s="1306" t="s">
        <v>190</v>
      </c>
      <c r="C10" s="1279">
        <v>571.9</v>
      </c>
      <c r="D10" s="1280">
        <v>357.8</v>
      </c>
      <c r="E10" s="1281">
        <v>445.3</v>
      </c>
      <c r="F10" s="612">
        <v>16.074690481022927</v>
      </c>
      <c r="G10" s="1282">
        <v>-37.43661479279594</v>
      </c>
      <c r="H10" s="1283">
        <v>24.455002794857464</v>
      </c>
    </row>
    <row r="11" spans="1:8" ht="12.75">
      <c r="A11" s="1277">
        <v>4</v>
      </c>
      <c r="B11" s="1306" t="s">
        <v>191</v>
      </c>
      <c r="C11" s="1279">
        <v>155.6</v>
      </c>
      <c r="D11" s="1280">
        <v>399.8</v>
      </c>
      <c r="E11" s="1281">
        <v>252.4</v>
      </c>
      <c r="F11" s="612">
        <v>-43.54136429608128</v>
      </c>
      <c r="G11" s="1282">
        <v>156.94087403598974</v>
      </c>
      <c r="H11" s="1283">
        <v>-36.86843421710856</v>
      </c>
    </row>
    <row r="12" spans="1:8" ht="12.75">
      <c r="A12" s="1277">
        <v>5</v>
      </c>
      <c r="B12" s="1306" t="s">
        <v>192</v>
      </c>
      <c r="C12" s="1279">
        <v>319.3</v>
      </c>
      <c r="D12" s="1280">
        <v>318.8</v>
      </c>
      <c r="E12" s="1281">
        <v>439.7</v>
      </c>
      <c r="F12" s="612">
        <v>-5.616316878510219</v>
      </c>
      <c r="G12" s="1282">
        <v>-0.15659254619480123</v>
      </c>
      <c r="H12" s="1283">
        <v>37.923462986198274</v>
      </c>
    </row>
    <row r="13" spans="1:8" ht="12.75">
      <c r="A13" s="1277">
        <v>6</v>
      </c>
      <c r="B13" s="1306" t="s">
        <v>193</v>
      </c>
      <c r="C13" s="1279">
        <v>1933.6</v>
      </c>
      <c r="D13" s="1280">
        <v>2519.9</v>
      </c>
      <c r="E13" s="1281">
        <v>2100.2</v>
      </c>
      <c r="F13" s="612">
        <v>-21.31521119882801</v>
      </c>
      <c r="G13" s="1282">
        <v>30.32167976830783</v>
      </c>
      <c r="H13" s="1283">
        <v>-16.655422834239445</v>
      </c>
    </row>
    <row r="14" spans="1:8" ht="12.75">
      <c r="A14" s="1277">
        <v>7</v>
      </c>
      <c r="B14" s="1306" t="s">
        <v>194</v>
      </c>
      <c r="C14" s="1279">
        <v>1052.3</v>
      </c>
      <c r="D14" s="1280">
        <v>624</v>
      </c>
      <c r="E14" s="1281">
        <v>315.5</v>
      </c>
      <c r="F14" s="612">
        <v>35.2396864156278</v>
      </c>
      <c r="G14" s="1282">
        <v>-40.70132091608857</v>
      </c>
      <c r="H14" s="1283">
        <v>-49.439102564102576</v>
      </c>
    </row>
    <row r="15" spans="1:8" ht="12.75">
      <c r="A15" s="1277">
        <v>8</v>
      </c>
      <c r="B15" s="1306" t="s">
        <v>67</v>
      </c>
      <c r="C15" s="1279">
        <v>3281.4</v>
      </c>
      <c r="D15" s="1280">
        <v>2590.9</v>
      </c>
      <c r="E15" s="1281">
        <v>2693.9</v>
      </c>
      <c r="F15" s="612">
        <v>36.99899799599197</v>
      </c>
      <c r="G15" s="1282">
        <v>-21.04284756506368</v>
      </c>
      <c r="H15" s="1283">
        <v>3.97545254544751</v>
      </c>
    </row>
    <row r="16" spans="1:8" ht="12.75">
      <c r="A16" s="1277">
        <v>9</v>
      </c>
      <c r="B16" s="1306" t="s">
        <v>195</v>
      </c>
      <c r="C16" s="1279">
        <v>1193.5</v>
      </c>
      <c r="D16" s="1280">
        <v>950.7</v>
      </c>
      <c r="E16" s="1281">
        <v>905.9</v>
      </c>
      <c r="F16" s="612">
        <v>-14.859466400342413</v>
      </c>
      <c r="G16" s="1282">
        <v>-20.343527440301628</v>
      </c>
      <c r="H16" s="1283">
        <v>-4.712317239928467</v>
      </c>
    </row>
    <row r="17" spans="1:8" ht="12.75">
      <c r="A17" s="1277">
        <v>10</v>
      </c>
      <c r="B17" s="1306" t="s">
        <v>196</v>
      </c>
      <c r="C17" s="1279">
        <v>797.71</v>
      </c>
      <c r="D17" s="1280">
        <v>2079.642</v>
      </c>
      <c r="E17" s="1281">
        <v>4005.809</v>
      </c>
      <c r="F17" s="612">
        <v>-80.46982494797405</v>
      </c>
      <c r="G17" s="1282">
        <v>160.7015080668413</v>
      </c>
      <c r="H17" s="1283">
        <v>92.6201240405801</v>
      </c>
    </row>
    <row r="18" spans="1:8" ht="12.75">
      <c r="A18" s="1277">
        <v>11</v>
      </c>
      <c r="B18" s="1306" t="s">
        <v>197</v>
      </c>
      <c r="C18" s="1279">
        <v>60.6</v>
      </c>
      <c r="D18" s="1280">
        <v>54.7</v>
      </c>
      <c r="E18" s="1281">
        <v>52.2</v>
      </c>
      <c r="F18" s="612">
        <v>26.778242677824267</v>
      </c>
      <c r="G18" s="1282">
        <v>-9.735973597359745</v>
      </c>
      <c r="H18" s="1283">
        <v>-4.57038391224863</v>
      </c>
    </row>
    <row r="19" spans="1:8" ht="12.75">
      <c r="A19" s="1277">
        <v>12</v>
      </c>
      <c r="B19" s="1306" t="s">
        <v>198</v>
      </c>
      <c r="C19" s="1279">
        <v>881.5</v>
      </c>
      <c r="D19" s="1280">
        <v>523.3</v>
      </c>
      <c r="E19" s="1281">
        <v>568.1</v>
      </c>
      <c r="F19" s="612">
        <v>72.10074189769614</v>
      </c>
      <c r="G19" s="1282">
        <v>-40.635280771412354</v>
      </c>
      <c r="H19" s="1283">
        <v>8.561054844257626</v>
      </c>
    </row>
    <row r="20" spans="1:8" ht="12.75">
      <c r="A20" s="1277">
        <v>13</v>
      </c>
      <c r="B20" s="1306" t="s">
        <v>199</v>
      </c>
      <c r="C20" s="1279">
        <v>317.2</v>
      </c>
      <c r="D20" s="1280">
        <v>161.4</v>
      </c>
      <c r="E20" s="1281">
        <v>227.3</v>
      </c>
      <c r="F20" s="612">
        <v>52.94117647058823</v>
      </c>
      <c r="G20" s="1282">
        <v>-49.11727616645649</v>
      </c>
      <c r="H20" s="1283">
        <v>40.83023543990086</v>
      </c>
    </row>
    <row r="21" spans="1:8" ht="12.75">
      <c r="A21" s="1277">
        <v>14</v>
      </c>
      <c r="B21" s="1306" t="s">
        <v>200</v>
      </c>
      <c r="C21" s="1279">
        <v>110.7</v>
      </c>
      <c r="D21" s="1280">
        <v>128.9</v>
      </c>
      <c r="E21" s="1281">
        <v>110.7</v>
      </c>
      <c r="F21" s="612">
        <v>-14.71494607087827</v>
      </c>
      <c r="G21" s="1282">
        <v>16.440831074977424</v>
      </c>
      <c r="H21" s="1283">
        <v>-14.119472459270753</v>
      </c>
    </row>
    <row r="22" spans="1:8" ht="12.75">
      <c r="A22" s="1277">
        <v>15</v>
      </c>
      <c r="B22" s="1306" t="s">
        <v>201</v>
      </c>
      <c r="C22" s="1279">
        <v>1561.3</v>
      </c>
      <c r="D22" s="1280">
        <v>2365.2</v>
      </c>
      <c r="E22" s="1281">
        <v>3584.8</v>
      </c>
      <c r="F22" s="612">
        <v>26.206450569881156</v>
      </c>
      <c r="G22" s="1282">
        <v>51.48914366233265</v>
      </c>
      <c r="H22" s="1283">
        <v>51.56434973786574</v>
      </c>
    </row>
    <row r="23" spans="1:8" ht="12.75">
      <c r="A23" s="1277">
        <v>16</v>
      </c>
      <c r="B23" s="1306" t="s">
        <v>202</v>
      </c>
      <c r="C23" s="1279">
        <v>216.2</v>
      </c>
      <c r="D23" s="1280">
        <v>294.1</v>
      </c>
      <c r="E23" s="1281">
        <v>349.4</v>
      </c>
      <c r="F23" s="612">
        <v>-10.808580858085818</v>
      </c>
      <c r="G23" s="1282">
        <v>36.03145235892691</v>
      </c>
      <c r="H23" s="1283">
        <v>18.80312818769127</v>
      </c>
    </row>
    <row r="24" spans="1:8" ht="12.75">
      <c r="A24" s="1277">
        <v>17</v>
      </c>
      <c r="B24" s="1306" t="s">
        <v>71</v>
      </c>
      <c r="C24" s="1279">
        <v>759.9</v>
      </c>
      <c r="D24" s="1280">
        <v>714.7</v>
      </c>
      <c r="E24" s="1281">
        <v>648.9</v>
      </c>
      <c r="F24" s="612">
        <v>99.97368421052627</v>
      </c>
      <c r="G24" s="1282">
        <v>-5.948151072509532</v>
      </c>
      <c r="H24" s="1283">
        <v>-9.206660137120451</v>
      </c>
    </row>
    <row r="25" spans="1:8" ht="12.75">
      <c r="A25" s="1277">
        <v>18</v>
      </c>
      <c r="B25" s="1306" t="s">
        <v>203</v>
      </c>
      <c r="C25" s="1279">
        <v>454.9</v>
      </c>
      <c r="D25" s="1280">
        <v>481.9</v>
      </c>
      <c r="E25" s="1281">
        <v>1075.2</v>
      </c>
      <c r="F25" s="612">
        <v>-26.272285251215564</v>
      </c>
      <c r="G25" s="1282">
        <v>5.9353704110793615</v>
      </c>
      <c r="H25" s="1283">
        <v>123.11682921768005</v>
      </c>
    </row>
    <row r="26" spans="1:8" ht="12.75">
      <c r="A26" s="1277">
        <v>19</v>
      </c>
      <c r="B26" s="1306" t="s">
        <v>204</v>
      </c>
      <c r="C26" s="1279">
        <v>1144.84</v>
      </c>
      <c r="D26" s="1280">
        <v>2052.725</v>
      </c>
      <c r="E26" s="1281">
        <v>3575.865</v>
      </c>
      <c r="F26" s="612">
        <v>101.34365107281039</v>
      </c>
      <c r="G26" s="1282">
        <v>79.30234792634784</v>
      </c>
      <c r="H26" s="1283">
        <v>74.20087931895404</v>
      </c>
    </row>
    <row r="27" spans="1:8" ht="12.75">
      <c r="A27" s="1277">
        <v>20</v>
      </c>
      <c r="B27" s="1306" t="s">
        <v>205</v>
      </c>
      <c r="C27" s="1279">
        <v>61.8</v>
      </c>
      <c r="D27" s="1280">
        <v>171.2</v>
      </c>
      <c r="E27" s="1281">
        <v>321.8</v>
      </c>
      <c r="F27" s="612">
        <v>1.3114754098360777</v>
      </c>
      <c r="G27" s="1282">
        <v>177.02265372168284</v>
      </c>
      <c r="H27" s="1283">
        <v>87.9672897196262</v>
      </c>
    </row>
    <row r="28" spans="1:8" ht="12.75">
      <c r="A28" s="1277">
        <v>21</v>
      </c>
      <c r="B28" s="1306" t="s">
        <v>206</v>
      </c>
      <c r="C28" s="1279">
        <v>283.6</v>
      </c>
      <c r="D28" s="1280">
        <v>452.9</v>
      </c>
      <c r="E28" s="1281">
        <v>510.4</v>
      </c>
      <c r="F28" s="612">
        <v>90.33557046979871</v>
      </c>
      <c r="G28" s="1282">
        <v>59.69675599435823</v>
      </c>
      <c r="H28" s="1283">
        <v>12.695959372930005</v>
      </c>
    </row>
    <row r="29" spans="1:8" ht="12.75">
      <c r="A29" s="1277">
        <v>22</v>
      </c>
      <c r="B29" s="1306" t="s">
        <v>80</v>
      </c>
      <c r="C29" s="1279">
        <v>512.1</v>
      </c>
      <c r="D29" s="1280">
        <v>376</v>
      </c>
      <c r="E29" s="1281">
        <v>238.6</v>
      </c>
      <c r="F29" s="612">
        <v>48.00578034682084</v>
      </c>
      <c r="G29" s="1282">
        <v>-26.576840460847507</v>
      </c>
      <c r="H29" s="1283">
        <v>-36.54255319148936</v>
      </c>
    </row>
    <row r="30" spans="1:8" ht="12.75">
      <c r="A30" s="1277">
        <v>23</v>
      </c>
      <c r="B30" s="1306" t="s">
        <v>207</v>
      </c>
      <c r="C30" s="1279">
        <v>3883.35</v>
      </c>
      <c r="D30" s="1280">
        <v>4384.231000000001</v>
      </c>
      <c r="E30" s="1281">
        <v>8145.3640000000005</v>
      </c>
      <c r="F30" s="612">
        <v>14.424833519948166</v>
      </c>
      <c r="G30" s="1282">
        <v>12.898167819022248</v>
      </c>
      <c r="H30" s="1283">
        <v>85.78774704161341</v>
      </c>
    </row>
    <row r="31" spans="1:8" ht="12.75">
      <c r="A31" s="1277">
        <v>24</v>
      </c>
      <c r="B31" s="1306" t="s">
        <v>208</v>
      </c>
      <c r="C31" s="1279">
        <v>1065.19</v>
      </c>
      <c r="D31" s="1280">
        <v>1418.6840000000002</v>
      </c>
      <c r="E31" s="1281">
        <v>2595.261</v>
      </c>
      <c r="F31" s="612">
        <v>-30.692302687227553</v>
      </c>
      <c r="G31" s="1282">
        <v>33.1860043748064</v>
      </c>
      <c r="H31" s="1283">
        <v>82.93439553840034</v>
      </c>
    </row>
    <row r="32" spans="1:8" ht="12.75">
      <c r="A32" s="1277">
        <v>25</v>
      </c>
      <c r="B32" s="1306" t="s">
        <v>209</v>
      </c>
      <c r="C32" s="1279">
        <v>4389</v>
      </c>
      <c r="D32" s="1280">
        <v>4442.5</v>
      </c>
      <c r="E32" s="1281">
        <v>5434.1</v>
      </c>
      <c r="F32" s="612">
        <v>27.743174806449716</v>
      </c>
      <c r="G32" s="1282">
        <v>1.218956482114379</v>
      </c>
      <c r="H32" s="1283">
        <v>22.320765334834007</v>
      </c>
    </row>
    <row r="33" spans="1:8" ht="12.75">
      <c r="A33" s="1277">
        <v>26</v>
      </c>
      <c r="B33" s="1306" t="s">
        <v>210</v>
      </c>
      <c r="C33" s="1279">
        <v>66.1</v>
      </c>
      <c r="D33" s="1280">
        <v>36.5</v>
      </c>
      <c r="E33" s="1281">
        <v>12</v>
      </c>
      <c r="F33" s="612">
        <v>-21.867612293144205</v>
      </c>
      <c r="G33" s="1282">
        <v>-44.78063540090771</v>
      </c>
      <c r="H33" s="1283">
        <v>-67.12328767123287</v>
      </c>
    </row>
    <row r="34" spans="1:8" ht="12.75">
      <c r="A34" s="1277">
        <v>27</v>
      </c>
      <c r="B34" s="1306" t="s">
        <v>211</v>
      </c>
      <c r="C34" s="1279">
        <v>3509.4</v>
      </c>
      <c r="D34" s="1280">
        <v>3556.3</v>
      </c>
      <c r="E34" s="1281">
        <v>4673.6</v>
      </c>
      <c r="F34" s="612">
        <v>-11.280210334715335</v>
      </c>
      <c r="G34" s="1282">
        <v>1.336410782469926</v>
      </c>
      <c r="H34" s="1283">
        <v>31.417484464190295</v>
      </c>
    </row>
    <row r="35" spans="1:8" ht="12.75">
      <c r="A35" s="1277">
        <v>28</v>
      </c>
      <c r="B35" s="1306" t="s">
        <v>212</v>
      </c>
      <c r="C35" s="1279">
        <v>381.5</v>
      </c>
      <c r="D35" s="1280">
        <v>248</v>
      </c>
      <c r="E35" s="1281">
        <v>262</v>
      </c>
      <c r="F35" s="612">
        <v>133.04825901038484</v>
      </c>
      <c r="G35" s="1282">
        <v>-34.993446920052435</v>
      </c>
      <c r="H35" s="1283">
        <v>5.6451612903225765</v>
      </c>
    </row>
    <row r="36" spans="1:8" ht="12.75">
      <c r="A36" s="1277">
        <v>29</v>
      </c>
      <c r="B36" s="1306" t="s">
        <v>149</v>
      </c>
      <c r="C36" s="1279">
        <v>603.2</v>
      </c>
      <c r="D36" s="1280">
        <v>806.9</v>
      </c>
      <c r="E36" s="1281">
        <v>729.2</v>
      </c>
      <c r="F36" s="612">
        <v>-18.662351672060396</v>
      </c>
      <c r="G36" s="1282">
        <v>33.76989389920425</v>
      </c>
      <c r="H36" s="1283">
        <v>-9.629446028008445</v>
      </c>
    </row>
    <row r="37" spans="1:8" ht="12.75">
      <c r="A37" s="1277">
        <v>30</v>
      </c>
      <c r="B37" s="1306" t="s">
        <v>213</v>
      </c>
      <c r="C37" s="1279">
        <v>33657.2</v>
      </c>
      <c r="D37" s="1280">
        <v>33567.6</v>
      </c>
      <c r="E37" s="1281">
        <v>40792.4</v>
      </c>
      <c r="F37" s="612">
        <v>29.18494636037383</v>
      </c>
      <c r="G37" s="1282">
        <v>-0.26621346992618555</v>
      </c>
      <c r="H37" s="1283">
        <v>21.523135404378067</v>
      </c>
    </row>
    <row r="38" spans="1:8" ht="12.75">
      <c r="A38" s="1277">
        <v>31</v>
      </c>
      <c r="B38" s="1306" t="s">
        <v>214</v>
      </c>
      <c r="C38" s="1279">
        <v>261.3</v>
      </c>
      <c r="D38" s="1280">
        <v>246.3</v>
      </c>
      <c r="E38" s="1281">
        <v>1028.7</v>
      </c>
      <c r="F38" s="612">
        <v>-28.917301414581047</v>
      </c>
      <c r="G38" s="1282">
        <v>-5.740528128587826</v>
      </c>
      <c r="H38" s="1283">
        <v>317.6613885505481</v>
      </c>
    </row>
    <row r="39" spans="1:8" ht="12.75">
      <c r="A39" s="1277">
        <v>32</v>
      </c>
      <c r="B39" s="1306" t="s">
        <v>152</v>
      </c>
      <c r="C39" s="1279">
        <v>268.2</v>
      </c>
      <c r="D39" s="1280">
        <v>86</v>
      </c>
      <c r="E39" s="1281">
        <v>156.7</v>
      </c>
      <c r="F39" s="612">
        <v>-45.89469437159573</v>
      </c>
      <c r="G39" s="1282">
        <v>-67.93437733035049</v>
      </c>
      <c r="H39" s="1283">
        <v>82.20930232558135</v>
      </c>
    </row>
    <row r="40" spans="1:8" ht="12.75">
      <c r="A40" s="1277">
        <v>33</v>
      </c>
      <c r="B40" s="1306" t="s">
        <v>215</v>
      </c>
      <c r="C40" s="1279">
        <v>504.2</v>
      </c>
      <c r="D40" s="1280">
        <v>479.2</v>
      </c>
      <c r="E40" s="1281">
        <v>469.2</v>
      </c>
      <c r="F40" s="612">
        <v>249.6532593619973</v>
      </c>
      <c r="G40" s="1282">
        <v>-4.958349861166212</v>
      </c>
      <c r="H40" s="1283">
        <v>-2.0868113522537612</v>
      </c>
    </row>
    <row r="41" spans="1:8" ht="12.75">
      <c r="A41" s="1277">
        <v>34</v>
      </c>
      <c r="B41" s="1306" t="s">
        <v>216</v>
      </c>
      <c r="C41" s="1279">
        <v>113.3</v>
      </c>
      <c r="D41" s="1280">
        <v>68.8</v>
      </c>
      <c r="E41" s="1281">
        <v>58.7</v>
      </c>
      <c r="F41" s="612">
        <v>-19.07142857142857</v>
      </c>
      <c r="G41" s="1282">
        <v>-39.27625772285966</v>
      </c>
      <c r="H41" s="1283">
        <v>-14.680232558139522</v>
      </c>
    </row>
    <row r="42" spans="1:8" ht="12.75">
      <c r="A42" s="1277">
        <v>35</v>
      </c>
      <c r="B42" s="1306" t="s">
        <v>181</v>
      </c>
      <c r="C42" s="1279">
        <v>1083.4</v>
      </c>
      <c r="D42" s="1280">
        <v>737.4</v>
      </c>
      <c r="E42" s="1281">
        <v>865.4</v>
      </c>
      <c r="F42" s="612">
        <v>33.868775484987</v>
      </c>
      <c r="G42" s="1282">
        <v>-31.936496215617495</v>
      </c>
      <c r="H42" s="1283">
        <v>17.358285869270418</v>
      </c>
    </row>
    <row r="43" spans="1:8" ht="12.75">
      <c r="A43" s="1277">
        <v>36</v>
      </c>
      <c r="B43" s="1306" t="s">
        <v>217</v>
      </c>
      <c r="C43" s="1279">
        <v>2309.8</v>
      </c>
      <c r="D43" s="1280">
        <v>1614.2</v>
      </c>
      <c r="E43" s="1281">
        <v>784.5</v>
      </c>
      <c r="F43" s="612">
        <v>252.64122137404576</v>
      </c>
      <c r="G43" s="1282">
        <v>-30.11516148584292</v>
      </c>
      <c r="H43" s="1283">
        <v>-51.40007434023046</v>
      </c>
    </row>
    <row r="44" spans="1:8" ht="12.75">
      <c r="A44" s="1277">
        <v>37</v>
      </c>
      <c r="B44" s="1306" t="s">
        <v>218</v>
      </c>
      <c r="C44" s="1279">
        <v>238.1</v>
      </c>
      <c r="D44" s="1280">
        <v>302.3</v>
      </c>
      <c r="E44" s="1281">
        <v>187.1</v>
      </c>
      <c r="F44" s="612">
        <v>110.7079646017699</v>
      </c>
      <c r="G44" s="1282">
        <v>26.9634607307854</v>
      </c>
      <c r="H44" s="1283">
        <v>-38.10783989414489</v>
      </c>
    </row>
    <row r="45" spans="1:8" ht="12.75">
      <c r="A45" s="1277">
        <v>38</v>
      </c>
      <c r="B45" s="1306" t="s">
        <v>219</v>
      </c>
      <c r="C45" s="1279">
        <v>222.6</v>
      </c>
      <c r="D45" s="1280">
        <v>215.5</v>
      </c>
      <c r="E45" s="1281">
        <v>195.6</v>
      </c>
      <c r="F45" s="612">
        <v>-25.025261030650043</v>
      </c>
      <c r="G45" s="1282">
        <v>-3.189577717879615</v>
      </c>
      <c r="H45" s="1283">
        <v>-9.23433874709977</v>
      </c>
    </row>
    <row r="46" spans="1:8" ht="12.75">
      <c r="A46" s="1277">
        <v>49</v>
      </c>
      <c r="B46" s="1306" t="s">
        <v>220</v>
      </c>
      <c r="C46" s="1279">
        <v>78.2</v>
      </c>
      <c r="D46" s="1280">
        <v>108.9</v>
      </c>
      <c r="E46" s="1281">
        <v>81.3</v>
      </c>
      <c r="F46" s="612">
        <v>-16.631130063965898</v>
      </c>
      <c r="G46" s="1282">
        <v>39.25831202046041</v>
      </c>
      <c r="H46" s="1283">
        <v>-25.344352617079906</v>
      </c>
    </row>
    <row r="47" spans="1:8" ht="12.75">
      <c r="A47" s="1277">
        <v>40</v>
      </c>
      <c r="B47" s="1306" t="s">
        <v>221</v>
      </c>
      <c r="C47" s="1279">
        <v>20.15</v>
      </c>
      <c r="D47" s="1280">
        <v>2.6</v>
      </c>
      <c r="E47" s="1281">
        <v>0.065</v>
      </c>
      <c r="F47" s="612">
        <v>-95.82123600165906</v>
      </c>
      <c r="G47" s="1282">
        <v>-87.09677419354838</v>
      </c>
      <c r="H47" s="1283">
        <v>-97.5</v>
      </c>
    </row>
    <row r="48" spans="1:8" ht="12.75">
      <c r="A48" s="1277">
        <v>41</v>
      </c>
      <c r="B48" s="1306" t="s">
        <v>222</v>
      </c>
      <c r="C48" s="1279">
        <v>226</v>
      </c>
      <c r="D48" s="1280">
        <v>17.4</v>
      </c>
      <c r="E48" s="1281">
        <v>12.1</v>
      </c>
      <c r="F48" s="612">
        <v>274.17218543046357</v>
      </c>
      <c r="G48" s="1282">
        <v>-92.30088495575221</v>
      </c>
      <c r="H48" s="1283">
        <v>-30.45977011494253</v>
      </c>
    </row>
    <row r="49" spans="1:8" ht="12.75">
      <c r="A49" s="1277">
        <v>42</v>
      </c>
      <c r="B49" s="1306" t="s">
        <v>185</v>
      </c>
      <c r="C49" s="1279">
        <v>17.9</v>
      </c>
      <c r="D49" s="1280">
        <v>19</v>
      </c>
      <c r="E49" s="1281">
        <v>18.9</v>
      </c>
      <c r="F49" s="612">
        <v>-42.99363057324842</v>
      </c>
      <c r="G49" s="1282">
        <v>6.145251396648078</v>
      </c>
      <c r="H49" s="1283">
        <v>-0.5263157894737134</v>
      </c>
    </row>
    <row r="50" spans="1:8" ht="12.75">
      <c r="A50" s="1277">
        <v>43</v>
      </c>
      <c r="B50" s="1306" t="s">
        <v>223</v>
      </c>
      <c r="C50" s="1279">
        <v>2051.7</v>
      </c>
      <c r="D50" s="1280">
        <v>1753.8</v>
      </c>
      <c r="E50" s="1281">
        <v>1644.6</v>
      </c>
      <c r="F50" s="612">
        <v>-2.0527999236167176</v>
      </c>
      <c r="G50" s="1282">
        <v>-14.519666617926603</v>
      </c>
      <c r="H50" s="1283">
        <v>-6.226479644201163</v>
      </c>
    </row>
    <row r="51" spans="1:8" ht="12.75">
      <c r="A51" s="1277">
        <v>44</v>
      </c>
      <c r="B51" s="1306" t="s">
        <v>164</v>
      </c>
      <c r="C51" s="1279">
        <v>2166.9</v>
      </c>
      <c r="D51" s="1280">
        <v>3158.8</v>
      </c>
      <c r="E51" s="1281">
        <v>3056.3</v>
      </c>
      <c r="F51" s="612">
        <v>-23.1813669880885</v>
      </c>
      <c r="G51" s="1282">
        <v>45.775070377036286</v>
      </c>
      <c r="H51" s="1283">
        <v>-3.24490312777003</v>
      </c>
    </row>
    <row r="52" spans="1:8" ht="12.75">
      <c r="A52" s="1277">
        <v>45</v>
      </c>
      <c r="B52" s="1306" t="s">
        <v>224</v>
      </c>
      <c r="C52" s="1279">
        <v>599.6</v>
      </c>
      <c r="D52" s="1280">
        <v>646.3</v>
      </c>
      <c r="E52" s="1281">
        <v>730.8</v>
      </c>
      <c r="F52" s="612">
        <v>5.248376338423725</v>
      </c>
      <c r="G52" s="1282">
        <v>7.788525683789203</v>
      </c>
      <c r="H52" s="1283">
        <v>13.074423642271384</v>
      </c>
    </row>
    <row r="53" spans="1:8" ht="12.75">
      <c r="A53" s="1277">
        <v>46</v>
      </c>
      <c r="B53" s="1306" t="s">
        <v>225</v>
      </c>
      <c r="C53" s="1279">
        <v>303.9</v>
      </c>
      <c r="D53" s="1280">
        <v>345.4</v>
      </c>
      <c r="E53" s="1281">
        <v>454.7</v>
      </c>
      <c r="F53" s="612">
        <v>-18.786745056119727</v>
      </c>
      <c r="G53" s="1282">
        <v>13.655807831523532</v>
      </c>
      <c r="H53" s="1283">
        <v>31.644470179502036</v>
      </c>
    </row>
    <row r="54" spans="1:8" ht="12.75">
      <c r="A54" s="1277">
        <v>47</v>
      </c>
      <c r="B54" s="1306" t="s">
        <v>226</v>
      </c>
      <c r="C54" s="1279">
        <v>1139.6</v>
      </c>
      <c r="D54" s="1280">
        <v>1035.8</v>
      </c>
      <c r="E54" s="1281">
        <v>1210.9</v>
      </c>
      <c r="F54" s="612">
        <v>26.664443703456683</v>
      </c>
      <c r="G54" s="1282">
        <v>-9.108459108459115</v>
      </c>
      <c r="H54" s="1283">
        <v>16.904807877968736</v>
      </c>
    </row>
    <row r="55" spans="1:8" ht="12.75">
      <c r="A55" s="1277">
        <v>48</v>
      </c>
      <c r="B55" s="1306" t="s">
        <v>227</v>
      </c>
      <c r="C55" s="1279">
        <v>5213.7</v>
      </c>
      <c r="D55" s="1280">
        <v>9798.7</v>
      </c>
      <c r="E55" s="1281">
        <v>11873.8</v>
      </c>
      <c r="F55" s="612">
        <v>-2.676821414571293</v>
      </c>
      <c r="G55" s="1282">
        <v>87.94138519669332</v>
      </c>
      <c r="H55" s="1283">
        <v>21.177299029463086</v>
      </c>
    </row>
    <row r="56" spans="1:8" ht="12.75">
      <c r="A56" s="1277">
        <v>49</v>
      </c>
      <c r="B56" s="1306" t="s">
        <v>228</v>
      </c>
      <c r="C56" s="1279">
        <v>298.8</v>
      </c>
      <c r="D56" s="1280">
        <v>142.8</v>
      </c>
      <c r="E56" s="1281">
        <v>891.7</v>
      </c>
      <c r="F56" s="612">
        <v>307.6398362892224</v>
      </c>
      <c r="G56" s="1282">
        <v>-52.208835341365464</v>
      </c>
      <c r="H56" s="1283">
        <v>524.439775910364</v>
      </c>
    </row>
    <row r="57" spans="1:8" ht="7.5" customHeight="1">
      <c r="A57" s="1269"/>
      <c r="B57" s="1284"/>
      <c r="C57" s="1279"/>
      <c r="D57" s="1280"/>
      <c r="E57" s="1281"/>
      <c r="F57" s="612"/>
      <c r="G57" s="1282"/>
      <c r="H57" s="1283"/>
    </row>
    <row r="58" spans="1:8" ht="12.75">
      <c r="A58" s="1269"/>
      <c r="B58" s="1285" t="s">
        <v>171</v>
      </c>
      <c r="C58" s="1286">
        <v>25869.4</v>
      </c>
      <c r="D58" s="1287">
        <v>27516.106000000014</v>
      </c>
      <c r="E58" s="1288">
        <v>33600.027</v>
      </c>
      <c r="F58" s="1289">
        <v>63.372614401373966</v>
      </c>
      <c r="G58" s="1290">
        <v>6.365458804610924</v>
      </c>
      <c r="H58" s="1291">
        <v>22.11039963285498</v>
      </c>
    </row>
    <row r="59" spans="1:8" ht="6.75" customHeight="1">
      <c r="A59" s="1269"/>
      <c r="B59" s="1284"/>
      <c r="C59" s="1286"/>
      <c r="D59" s="1287"/>
      <c r="E59" s="1292"/>
      <c r="F59" s="1289"/>
      <c r="G59" s="1290"/>
      <c r="H59" s="1291"/>
    </row>
    <row r="60" spans="1:8" ht="13.5" thickBot="1">
      <c r="A60" s="1293"/>
      <c r="B60" s="1307" t="s">
        <v>229</v>
      </c>
      <c r="C60" s="1295">
        <v>107143.1</v>
      </c>
      <c r="D60" s="1296">
        <v>115872.3</v>
      </c>
      <c r="E60" s="1297">
        <v>144524.1</v>
      </c>
      <c r="F60" s="1298">
        <v>20.826045525539726</v>
      </c>
      <c r="G60" s="1299">
        <v>8.147234866267667</v>
      </c>
      <c r="H60" s="1300">
        <v>24.72704865614989</v>
      </c>
    </row>
    <row r="61" spans="1:8" ht="12.75">
      <c r="A61" s="1303" t="s">
        <v>230</v>
      </c>
      <c r="B61" s="408"/>
      <c r="C61" s="408"/>
      <c r="D61" s="408"/>
      <c r="E61" s="599"/>
      <c r="F61" s="408"/>
      <c r="G61" s="408"/>
      <c r="H61" s="408"/>
    </row>
    <row r="62" spans="1:8" ht="12.75">
      <c r="A62" s="1303" t="s">
        <v>231</v>
      </c>
      <c r="B62" s="408"/>
      <c r="C62" s="408"/>
      <c r="D62" s="408"/>
      <c r="E62" s="599"/>
      <c r="F62" s="408"/>
      <c r="G62" s="408"/>
      <c r="H62" s="408"/>
    </row>
  </sheetData>
  <sheetProtection/>
  <mergeCells count="5">
    <mergeCell ref="A1:H1"/>
    <mergeCell ref="A2:H2"/>
    <mergeCell ref="A4:H4"/>
    <mergeCell ref="C5:E5"/>
    <mergeCell ref="F5:H5"/>
  </mergeCells>
  <printOptions horizontalCentered="1"/>
  <pageMargins left="0.75" right="0.75" top="0.5" bottom="0.25" header="0.5" footer="0.5"/>
  <pageSetup fitToHeight="1" fitToWidth="1" horizontalDpi="600" verticalDpi="600" orientation="portrait" scale="96" r:id="rId1"/>
</worksheet>
</file>

<file path=xl/worksheets/sheet19.xml><?xml version="1.0" encoding="utf-8"?>
<worksheet xmlns="http://schemas.openxmlformats.org/spreadsheetml/2006/main" xmlns:r="http://schemas.openxmlformats.org/officeDocument/2006/relationships">
  <sheetPr>
    <pageSetUpPr fitToPage="1"/>
  </sheetPr>
  <dimension ref="A1:J76"/>
  <sheetViews>
    <sheetView zoomScalePageLayoutView="0" workbookViewId="0" topLeftCell="A1">
      <selection activeCell="A1" sqref="A1:H1"/>
    </sheetView>
  </sheetViews>
  <sheetFormatPr defaultColWidth="9.140625" defaultRowHeight="12.75"/>
  <cols>
    <col min="1" max="1" width="3.140625" style="0" customWidth="1"/>
    <col min="2" max="2" width="25.140625" style="0" customWidth="1"/>
  </cols>
  <sheetData>
    <row r="1" spans="1:8" ht="12.75">
      <c r="A1" s="1966" t="s">
        <v>1216</v>
      </c>
      <c r="B1" s="1966"/>
      <c r="C1" s="1966"/>
      <c r="D1" s="1966"/>
      <c r="E1" s="1966"/>
      <c r="F1" s="1966"/>
      <c r="G1" s="1966"/>
      <c r="H1" s="1966"/>
    </row>
    <row r="2" spans="1:8" ht="15.75">
      <c r="A2" s="2067" t="s">
        <v>1485</v>
      </c>
      <c r="B2" s="2067"/>
      <c r="C2" s="2067"/>
      <c r="D2" s="2067"/>
      <c r="E2" s="2067"/>
      <c r="F2" s="2067"/>
      <c r="G2" s="2067"/>
      <c r="H2" s="2067"/>
    </row>
    <row r="3" spans="1:10" ht="13.5" thickBot="1">
      <c r="A3" s="2068" t="s">
        <v>762</v>
      </c>
      <c r="B3" s="2068"/>
      <c r="C3" s="2068"/>
      <c r="D3" s="2068"/>
      <c r="E3" s="2068"/>
      <c r="F3" s="2068"/>
      <c r="G3" s="2068"/>
      <c r="H3" s="2068"/>
      <c r="J3" s="1518"/>
    </row>
    <row r="4" spans="1:8" ht="12.75">
      <c r="A4" s="1260"/>
      <c r="B4" s="1261"/>
      <c r="C4" s="2074" t="str">
        <f>'M-Ind'!C5:E5</f>
        <v>Annual</v>
      </c>
      <c r="D4" s="2075"/>
      <c r="E4" s="2076"/>
      <c r="F4" s="2077" t="s">
        <v>1167</v>
      </c>
      <c r="G4" s="2077"/>
      <c r="H4" s="2078"/>
    </row>
    <row r="5" spans="1:8" ht="12.75">
      <c r="A5" s="1262"/>
      <c r="B5" s="1263"/>
      <c r="C5" s="1264" t="s">
        <v>629</v>
      </c>
      <c r="D5" s="1265" t="s">
        <v>630</v>
      </c>
      <c r="E5" s="1266" t="s">
        <v>1292</v>
      </c>
      <c r="F5" s="1267" t="s">
        <v>629</v>
      </c>
      <c r="G5" s="1265" t="s">
        <v>630</v>
      </c>
      <c r="H5" s="1308" t="s">
        <v>1249</v>
      </c>
    </row>
    <row r="6" spans="1:8" ht="12.75">
      <c r="A6" s="1269"/>
      <c r="B6" s="1270" t="s">
        <v>58</v>
      </c>
      <c r="C6" s="1309">
        <v>51283.21</v>
      </c>
      <c r="D6" s="1310">
        <v>56248.9</v>
      </c>
      <c r="E6" s="1311">
        <v>58015.1</v>
      </c>
      <c r="F6" s="1274">
        <v>10.95146609896301</v>
      </c>
      <c r="G6" s="1275">
        <v>9.682876715400624</v>
      </c>
      <c r="H6" s="1276">
        <v>3.1399725150181013</v>
      </c>
    </row>
    <row r="7" spans="1:8" ht="12.75">
      <c r="A7" s="1277">
        <v>1</v>
      </c>
      <c r="B7" s="1306" t="s">
        <v>232</v>
      </c>
      <c r="C7" s="1312">
        <v>1071.3</v>
      </c>
      <c r="D7" s="1313">
        <v>1462.8</v>
      </c>
      <c r="E7" s="1314">
        <v>1049.9</v>
      </c>
      <c r="F7" s="612">
        <v>-11.088057100174282</v>
      </c>
      <c r="G7" s="1282">
        <v>36.54438532623911</v>
      </c>
      <c r="H7" s="1283">
        <v>-28.226688542521188</v>
      </c>
    </row>
    <row r="8" spans="1:8" ht="12.75">
      <c r="A8" s="1277">
        <v>2</v>
      </c>
      <c r="B8" s="1306" t="s">
        <v>233</v>
      </c>
      <c r="C8" s="1312">
        <v>129</v>
      </c>
      <c r="D8" s="1313">
        <v>124.7</v>
      </c>
      <c r="E8" s="1314">
        <v>7.1</v>
      </c>
      <c r="F8" s="612">
        <v>69.06946264744434</v>
      </c>
      <c r="G8" s="1282">
        <v>-3.333333333333343</v>
      </c>
      <c r="H8" s="1283">
        <v>-94.30633520449078</v>
      </c>
    </row>
    <row r="9" spans="1:8" ht="12.75">
      <c r="A9" s="1277">
        <v>3</v>
      </c>
      <c r="B9" s="1306" t="s">
        <v>234</v>
      </c>
      <c r="C9" s="1312">
        <v>806.7</v>
      </c>
      <c r="D9" s="1313">
        <v>1418.3</v>
      </c>
      <c r="E9" s="1314">
        <v>1857</v>
      </c>
      <c r="F9" s="612">
        <v>46.37996733805116</v>
      </c>
      <c r="G9" s="1282">
        <v>75.81504896491879</v>
      </c>
      <c r="H9" s="1283">
        <v>30.931396742579153</v>
      </c>
    </row>
    <row r="10" spans="1:8" ht="12.75">
      <c r="A10" s="1277">
        <v>4</v>
      </c>
      <c r="B10" s="1306" t="s">
        <v>235</v>
      </c>
      <c r="C10" s="1312">
        <v>45.7</v>
      </c>
      <c r="D10" s="1313">
        <v>22.9</v>
      </c>
      <c r="E10" s="1314">
        <v>7.6</v>
      </c>
      <c r="F10" s="612">
        <v>-73.07012374779022</v>
      </c>
      <c r="G10" s="1282">
        <v>-49.89059080962801</v>
      </c>
      <c r="H10" s="1283">
        <v>-66.8122270742358</v>
      </c>
    </row>
    <row r="11" spans="1:8" ht="12.75">
      <c r="A11" s="1277">
        <v>5</v>
      </c>
      <c r="B11" s="1306" t="s">
        <v>236</v>
      </c>
      <c r="C11" s="1312">
        <v>98.3</v>
      </c>
      <c r="D11" s="1313">
        <v>220.5</v>
      </c>
      <c r="E11" s="1314">
        <v>94.8</v>
      </c>
      <c r="F11" s="612">
        <v>-43.01449275362318</v>
      </c>
      <c r="G11" s="1282">
        <v>124.31332655137331</v>
      </c>
      <c r="H11" s="1283">
        <v>-57.00680272108845</v>
      </c>
    </row>
    <row r="12" spans="1:8" ht="12.75">
      <c r="A12" s="1277">
        <v>6</v>
      </c>
      <c r="B12" s="1306" t="s">
        <v>194</v>
      </c>
      <c r="C12" s="1312">
        <v>389.1</v>
      </c>
      <c r="D12" s="1313">
        <v>617.3</v>
      </c>
      <c r="E12" s="1314">
        <v>19.6</v>
      </c>
      <c r="F12" s="612">
        <v>130.10053222945004</v>
      </c>
      <c r="G12" s="1282">
        <v>58.648162426111526</v>
      </c>
      <c r="H12" s="1283">
        <v>-96.82488255305363</v>
      </c>
    </row>
    <row r="13" spans="1:8" ht="12.75">
      <c r="A13" s="1277">
        <v>7</v>
      </c>
      <c r="B13" s="1306" t="s">
        <v>237</v>
      </c>
      <c r="C13" s="1312">
        <v>15.1</v>
      </c>
      <c r="D13" s="1313">
        <v>15.5</v>
      </c>
      <c r="E13" s="1314">
        <v>33.9</v>
      </c>
      <c r="F13" s="612" t="s">
        <v>1460</v>
      </c>
      <c r="G13" s="1282">
        <v>2.649006622516552</v>
      </c>
      <c r="H13" s="1283">
        <v>118.70967741935482</v>
      </c>
    </row>
    <row r="14" spans="1:8" ht="12.75">
      <c r="A14" s="1277">
        <v>8</v>
      </c>
      <c r="B14" s="1306" t="s">
        <v>238</v>
      </c>
      <c r="C14" s="1312">
        <v>11.3</v>
      </c>
      <c r="D14" s="1313">
        <v>98.1</v>
      </c>
      <c r="E14" s="1314">
        <v>112.3</v>
      </c>
      <c r="F14" s="612">
        <v>-87.82327586206897</v>
      </c>
      <c r="G14" s="1282">
        <v>768.1415929203538</v>
      </c>
      <c r="H14" s="1283">
        <v>14.475025484199804</v>
      </c>
    </row>
    <row r="15" spans="1:8" ht="12.75">
      <c r="A15" s="1277">
        <v>9</v>
      </c>
      <c r="B15" s="1306" t="s">
        <v>239</v>
      </c>
      <c r="C15" s="1312">
        <v>76</v>
      </c>
      <c r="D15" s="1313">
        <v>50.2</v>
      </c>
      <c r="E15" s="1314">
        <v>9</v>
      </c>
      <c r="F15" s="612">
        <v>19.49685534591194</v>
      </c>
      <c r="G15" s="1282">
        <v>-33.94736842105263</v>
      </c>
      <c r="H15" s="1283">
        <v>-82.07171314741035</v>
      </c>
    </row>
    <row r="16" spans="1:8" ht="12.75">
      <c r="A16" s="1277">
        <v>10</v>
      </c>
      <c r="B16" s="1306" t="s">
        <v>240</v>
      </c>
      <c r="C16" s="1312">
        <v>1353.8</v>
      </c>
      <c r="D16" s="1313">
        <v>2701</v>
      </c>
      <c r="E16" s="1314">
        <v>2232.6</v>
      </c>
      <c r="F16" s="612">
        <v>20.648783530879584</v>
      </c>
      <c r="G16" s="1282">
        <v>99.51248338011527</v>
      </c>
      <c r="H16" s="1283">
        <v>-17.341725286930753</v>
      </c>
    </row>
    <row r="17" spans="1:8" ht="12.75">
      <c r="A17" s="1277">
        <v>11</v>
      </c>
      <c r="B17" s="1306" t="s">
        <v>241</v>
      </c>
      <c r="C17" s="1312">
        <v>2089.1</v>
      </c>
      <c r="D17" s="1313">
        <v>1878.8</v>
      </c>
      <c r="E17" s="1314">
        <v>1941.1</v>
      </c>
      <c r="F17" s="612">
        <v>67.23503041946844</v>
      </c>
      <c r="G17" s="1282">
        <v>-10.066535828825806</v>
      </c>
      <c r="H17" s="1283">
        <v>3.315946348733249</v>
      </c>
    </row>
    <row r="18" spans="1:8" ht="12.75">
      <c r="A18" s="1277">
        <v>12</v>
      </c>
      <c r="B18" s="1306" t="s">
        <v>242</v>
      </c>
      <c r="C18" s="1312">
        <v>343</v>
      </c>
      <c r="D18" s="1313">
        <v>368.2</v>
      </c>
      <c r="E18" s="1314">
        <v>430.7</v>
      </c>
      <c r="F18" s="612">
        <v>43.75523889354568</v>
      </c>
      <c r="G18" s="1282">
        <v>7.346938775510182</v>
      </c>
      <c r="H18" s="1283">
        <v>16.974470396523643</v>
      </c>
    </row>
    <row r="19" spans="1:8" ht="12.75">
      <c r="A19" s="1277">
        <v>13</v>
      </c>
      <c r="B19" s="1306" t="s">
        <v>243</v>
      </c>
      <c r="C19" s="1312">
        <v>21.7</v>
      </c>
      <c r="D19" s="1313">
        <v>81.2</v>
      </c>
      <c r="E19" s="1314">
        <v>68.6</v>
      </c>
      <c r="F19" s="612">
        <v>0.9302325581395365</v>
      </c>
      <c r="G19" s="1282">
        <v>274.1935483870968</v>
      </c>
      <c r="H19" s="1283">
        <v>-15.517241379310349</v>
      </c>
    </row>
    <row r="20" spans="1:8" ht="12.75">
      <c r="A20" s="1277">
        <v>14</v>
      </c>
      <c r="B20" s="1306" t="s">
        <v>244</v>
      </c>
      <c r="C20" s="1312">
        <v>4051.1</v>
      </c>
      <c r="D20" s="1313">
        <v>7121.5</v>
      </c>
      <c r="E20" s="1314">
        <v>5746.8</v>
      </c>
      <c r="F20" s="612">
        <v>13.09919316563834</v>
      </c>
      <c r="G20" s="1282">
        <v>75.79176026264471</v>
      </c>
      <c r="H20" s="1283">
        <v>-19.30351751737696</v>
      </c>
    </row>
    <row r="21" spans="1:8" ht="12.75">
      <c r="A21" s="1277">
        <v>15</v>
      </c>
      <c r="B21" s="1306" t="s">
        <v>245</v>
      </c>
      <c r="C21" s="1312">
        <v>1572.9</v>
      </c>
      <c r="D21" s="1313">
        <v>1924.2</v>
      </c>
      <c r="E21" s="1314">
        <v>1600</v>
      </c>
      <c r="F21" s="612">
        <v>-18.307884076036146</v>
      </c>
      <c r="G21" s="1282">
        <v>22.33454129315274</v>
      </c>
      <c r="H21" s="1283">
        <v>-16.848560440702613</v>
      </c>
    </row>
    <row r="22" spans="1:8" ht="12.75">
      <c r="A22" s="1277">
        <v>16</v>
      </c>
      <c r="B22" s="1306" t="s">
        <v>246</v>
      </c>
      <c r="C22" s="1312">
        <v>1.9</v>
      </c>
      <c r="D22" s="1313">
        <v>0.6</v>
      </c>
      <c r="E22" s="1314">
        <v>0</v>
      </c>
      <c r="F22" s="612">
        <v>-89.08045977011494</v>
      </c>
      <c r="G22" s="1282">
        <v>-68.42105263157895</v>
      </c>
      <c r="H22" s="1283">
        <v>-100</v>
      </c>
    </row>
    <row r="23" spans="1:8" ht="12.75">
      <c r="A23" s="1277">
        <v>17</v>
      </c>
      <c r="B23" s="1306" t="s">
        <v>247</v>
      </c>
      <c r="C23" s="1312">
        <v>21.2</v>
      </c>
      <c r="D23" s="1313">
        <v>24.4</v>
      </c>
      <c r="E23" s="1314">
        <v>9.5</v>
      </c>
      <c r="F23" s="612">
        <v>-22.62773722627736</v>
      </c>
      <c r="G23" s="1282">
        <v>15.094339622641513</v>
      </c>
      <c r="H23" s="1283">
        <v>-61.06557377049181</v>
      </c>
    </row>
    <row r="24" spans="1:8" ht="12.75">
      <c r="A24" s="1277">
        <v>18</v>
      </c>
      <c r="B24" s="1306" t="s">
        <v>248</v>
      </c>
      <c r="C24" s="1312">
        <v>80.9</v>
      </c>
      <c r="D24" s="1313">
        <v>151.1</v>
      </c>
      <c r="E24" s="1314">
        <v>419.9</v>
      </c>
      <c r="F24" s="612">
        <v>19.674556213017766</v>
      </c>
      <c r="G24" s="1282">
        <v>86.77379480840543</v>
      </c>
      <c r="H24" s="1283">
        <v>177.8954334877564</v>
      </c>
    </row>
    <row r="25" spans="1:8" ht="12.75">
      <c r="A25" s="1277">
        <v>19</v>
      </c>
      <c r="B25" s="1306" t="s">
        <v>249</v>
      </c>
      <c r="C25" s="1312">
        <v>456.2</v>
      </c>
      <c r="D25" s="1313">
        <v>635.2</v>
      </c>
      <c r="E25" s="1314">
        <v>407.1</v>
      </c>
      <c r="F25" s="612">
        <v>-36.577227860419846</v>
      </c>
      <c r="G25" s="1282">
        <v>39.23717667689607</v>
      </c>
      <c r="H25" s="1283">
        <v>-35.90994962216624</v>
      </c>
    </row>
    <row r="26" spans="1:8" ht="12.75">
      <c r="A26" s="1277">
        <v>20</v>
      </c>
      <c r="B26" s="1306" t="s">
        <v>250</v>
      </c>
      <c r="C26" s="1312">
        <v>2872.7</v>
      </c>
      <c r="D26" s="1313">
        <v>2965.8</v>
      </c>
      <c r="E26" s="1314">
        <v>3643.8</v>
      </c>
      <c r="F26" s="612">
        <v>121.02792952219744</v>
      </c>
      <c r="G26" s="1282">
        <v>3.2408535524071453</v>
      </c>
      <c r="H26" s="1283">
        <v>22.860610965001</v>
      </c>
    </row>
    <row r="27" spans="1:8" ht="12.75">
      <c r="A27" s="1277">
        <v>21</v>
      </c>
      <c r="B27" s="1306" t="s">
        <v>251</v>
      </c>
      <c r="C27" s="1312">
        <v>71</v>
      </c>
      <c r="D27" s="1313">
        <v>57.1</v>
      </c>
      <c r="E27" s="1314">
        <v>20.8</v>
      </c>
      <c r="F27" s="612">
        <v>7.738998482549306</v>
      </c>
      <c r="G27" s="1282">
        <v>-19.577464788732385</v>
      </c>
      <c r="H27" s="1283">
        <v>-63.57267950963223</v>
      </c>
    </row>
    <row r="28" spans="1:8" ht="12.75">
      <c r="A28" s="1277">
        <v>22</v>
      </c>
      <c r="B28" s="1306" t="s">
        <v>252</v>
      </c>
      <c r="C28" s="1312">
        <v>17.8</v>
      </c>
      <c r="D28" s="1313">
        <v>8.3</v>
      </c>
      <c r="E28" s="1314">
        <v>3.7</v>
      </c>
      <c r="F28" s="612">
        <v>-63.22314049586776</v>
      </c>
      <c r="G28" s="1282">
        <v>-53.37078651685394</v>
      </c>
      <c r="H28" s="1283">
        <v>-55.421686746987945</v>
      </c>
    </row>
    <row r="29" spans="1:8" ht="12.75">
      <c r="A29" s="1277">
        <v>23</v>
      </c>
      <c r="B29" s="1306" t="s">
        <v>253</v>
      </c>
      <c r="C29" s="1312">
        <v>28.3</v>
      </c>
      <c r="D29" s="1313">
        <v>3.8</v>
      </c>
      <c r="E29" s="1314">
        <v>6</v>
      </c>
      <c r="F29" s="612">
        <v>2730</v>
      </c>
      <c r="G29" s="1282">
        <v>-86.57243816254417</v>
      </c>
      <c r="H29" s="1283">
        <v>57.89473684210526</v>
      </c>
    </row>
    <row r="30" spans="1:8" ht="12.75">
      <c r="A30" s="1277">
        <v>24</v>
      </c>
      <c r="B30" s="1306" t="s">
        <v>254</v>
      </c>
      <c r="C30" s="1312">
        <v>91.6</v>
      </c>
      <c r="D30" s="1313">
        <v>188.4</v>
      </c>
      <c r="E30" s="1314">
        <v>210.6</v>
      </c>
      <c r="F30" s="612">
        <v>175.90361445783122</v>
      </c>
      <c r="G30" s="1282">
        <v>105.67685589519655</v>
      </c>
      <c r="H30" s="1283">
        <v>11.783439490445872</v>
      </c>
    </row>
    <row r="31" spans="1:8" ht="12.75">
      <c r="A31" s="1277">
        <v>25</v>
      </c>
      <c r="B31" s="1306" t="s">
        <v>255</v>
      </c>
      <c r="C31" s="1312">
        <v>2.9</v>
      </c>
      <c r="D31" s="1313">
        <v>3519.9</v>
      </c>
      <c r="E31" s="1314">
        <v>3750.5</v>
      </c>
      <c r="F31" s="612">
        <v>-40.816326530612244</v>
      </c>
      <c r="G31" s="1282">
        <v>121275.8620689655</v>
      </c>
      <c r="H31" s="1283">
        <v>6.5513224807523045</v>
      </c>
    </row>
    <row r="32" spans="1:8" ht="12.75">
      <c r="A32" s="1277">
        <v>26</v>
      </c>
      <c r="B32" s="1306" t="s">
        <v>206</v>
      </c>
      <c r="C32" s="1312">
        <v>130.5</v>
      </c>
      <c r="D32" s="1313">
        <v>19.7</v>
      </c>
      <c r="E32" s="1314">
        <v>36.8</v>
      </c>
      <c r="F32" s="612">
        <v>332.11920529801324</v>
      </c>
      <c r="G32" s="1282">
        <v>-84.90421455938697</v>
      </c>
      <c r="H32" s="1283">
        <v>86.80203045685275</v>
      </c>
    </row>
    <row r="33" spans="1:8" ht="12.75">
      <c r="A33" s="1277">
        <v>27</v>
      </c>
      <c r="B33" s="1306" t="s">
        <v>207</v>
      </c>
      <c r="C33" s="1312">
        <v>916.7</v>
      </c>
      <c r="D33" s="1313">
        <v>1123.6</v>
      </c>
      <c r="E33" s="1314">
        <v>904.3</v>
      </c>
      <c r="F33" s="612">
        <v>83.67060709276697</v>
      </c>
      <c r="G33" s="1282">
        <v>22.570088360423284</v>
      </c>
      <c r="H33" s="1283">
        <v>-19.517621929512302</v>
      </c>
    </row>
    <row r="34" spans="1:8" ht="12.75">
      <c r="A34" s="1277">
        <v>28</v>
      </c>
      <c r="B34" s="1306" t="s">
        <v>256</v>
      </c>
      <c r="C34" s="1312">
        <v>545.8</v>
      </c>
      <c r="D34" s="1313">
        <v>289.4</v>
      </c>
      <c r="E34" s="1314">
        <v>169.5</v>
      </c>
      <c r="F34" s="612">
        <v>48.67883410514844</v>
      </c>
      <c r="G34" s="1282">
        <v>-46.976914620740196</v>
      </c>
      <c r="H34" s="1283">
        <v>-41.43054595715272</v>
      </c>
    </row>
    <row r="35" spans="1:8" ht="12.75">
      <c r="A35" s="1277">
        <v>29</v>
      </c>
      <c r="B35" s="1306" t="s">
        <v>257</v>
      </c>
      <c r="C35" s="1312">
        <v>709.5</v>
      </c>
      <c r="D35" s="1313">
        <v>847.5</v>
      </c>
      <c r="E35" s="1314">
        <v>1374.8</v>
      </c>
      <c r="F35" s="612">
        <v>-27.320221266134</v>
      </c>
      <c r="G35" s="1282">
        <v>19.450317124735733</v>
      </c>
      <c r="H35" s="1283">
        <v>62.218289085545734</v>
      </c>
    </row>
    <row r="36" spans="1:8" ht="12.75">
      <c r="A36" s="1277">
        <v>30</v>
      </c>
      <c r="B36" s="1306" t="s">
        <v>209</v>
      </c>
      <c r="C36" s="1312">
        <v>1108.11</v>
      </c>
      <c r="D36" s="1313">
        <v>1536.9</v>
      </c>
      <c r="E36" s="1314">
        <v>1259.9</v>
      </c>
      <c r="F36" s="612">
        <v>57.7605353075171</v>
      </c>
      <c r="G36" s="1282">
        <v>38.69561686114193</v>
      </c>
      <c r="H36" s="1283">
        <v>-18.023293643047694</v>
      </c>
    </row>
    <row r="37" spans="1:8" ht="12.75">
      <c r="A37" s="1277">
        <v>31</v>
      </c>
      <c r="B37" s="1306" t="s">
        <v>258</v>
      </c>
      <c r="C37" s="1312">
        <v>221.3</v>
      </c>
      <c r="D37" s="1313">
        <v>104.5</v>
      </c>
      <c r="E37" s="1314">
        <v>106.2</v>
      </c>
      <c r="F37" s="612">
        <v>3.2182835820895264</v>
      </c>
      <c r="G37" s="1282">
        <v>-52.779032986895615</v>
      </c>
      <c r="H37" s="1283">
        <v>1.6267942583731951</v>
      </c>
    </row>
    <row r="38" spans="1:8" ht="12.75">
      <c r="A38" s="1277">
        <v>32</v>
      </c>
      <c r="B38" s="1306" t="s">
        <v>259</v>
      </c>
      <c r="C38" s="1312">
        <v>2830.7</v>
      </c>
      <c r="D38" s="1313">
        <v>2007.4</v>
      </c>
      <c r="E38" s="1314">
        <v>3762.4</v>
      </c>
      <c r="F38" s="612">
        <v>1.9153915391539016</v>
      </c>
      <c r="G38" s="1282">
        <v>-29.08467870138128</v>
      </c>
      <c r="H38" s="1283">
        <v>87.42652186908438</v>
      </c>
    </row>
    <row r="39" spans="1:8" ht="12.75">
      <c r="A39" s="1277">
        <v>33</v>
      </c>
      <c r="B39" s="1306" t="s">
        <v>260</v>
      </c>
      <c r="C39" s="1312">
        <v>355.1</v>
      </c>
      <c r="D39" s="1313">
        <v>328.7</v>
      </c>
      <c r="E39" s="1314">
        <v>305.5</v>
      </c>
      <c r="F39" s="612">
        <v>170.44935262757048</v>
      </c>
      <c r="G39" s="1282">
        <v>-7.434525485778664</v>
      </c>
      <c r="H39" s="1283">
        <v>-7.058107696988117</v>
      </c>
    </row>
    <row r="40" spans="1:8" ht="12.75">
      <c r="A40" s="1277">
        <v>34</v>
      </c>
      <c r="B40" s="1306" t="s">
        <v>261</v>
      </c>
      <c r="C40" s="1312">
        <v>279.2</v>
      </c>
      <c r="D40" s="1313">
        <v>141.4</v>
      </c>
      <c r="E40" s="1314">
        <v>868.1</v>
      </c>
      <c r="F40" s="612">
        <v>14.991762767710057</v>
      </c>
      <c r="G40" s="1282">
        <v>-49.35530085959887</v>
      </c>
      <c r="H40" s="1283">
        <v>513.932107496464</v>
      </c>
    </row>
    <row r="41" spans="1:8" ht="12.75">
      <c r="A41" s="1277">
        <v>35</v>
      </c>
      <c r="B41" s="1306" t="s">
        <v>262</v>
      </c>
      <c r="C41" s="1312">
        <v>2788.4</v>
      </c>
      <c r="D41" s="1313">
        <v>324.7</v>
      </c>
      <c r="E41" s="1314">
        <v>279.6</v>
      </c>
      <c r="F41" s="612">
        <v>-8.125205930807255</v>
      </c>
      <c r="G41" s="1282">
        <v>-88.35532922105867</v>
      </c>
      <c r="H41" s="1283">
        <v>-13.88974437942717</v>
      </c>
    </row>
    <row r="42" spans="1:8" ht="12.75">
      <c r="A42" s="1277">
        <v>36</v>
      </c>
      <c r="B42" s="1306" t="s">
        <v>263</v>
      </c>
      <c r="C42" s="1312">
        <v>147</v>
      </c>
      <c r="D42" s="1313">
        <v>146.2</v>
      </c>
      <c r="E42" s="1314">
        <v>125.8</v>
      </c>
      <c r="F42" s="612">
        <v>270.2770780856423</v>
      </c>
      <c r="G42" s="1282">
        <v>-0.5442176870748341</v>
      </c>
      <c r="H42" s="1283">
        <v>-13.95348837209302</v>
      </c>
    </row>
    <row r="43" spans="1:8" ht="12.75">
      <c r="A43" s="1277">
        <v>37</v>
      </c>
      <c r="B43" s="1306" t="s">
        <v>213</v>
      </c>
      <c r="C43" s="1312">
        <v>548.8</v>
      </c>
      <c r="D43" s="1313">
        <v>572.2</v>
      </c>
      <c r="E43" s="1314">
        <v>523</v>
      </c>
      <c r="F43" s="612">
        <v>127.71784232365144</v>
      </c>
      <c r="G43" s="1282">
        <v>4.263848396501487</v>
      </c>
      <c r="H43" s="1283">
        <v>-8.598392170569753</v>
      </c>
    </row>
    <row r="44" spans="1:8" ht="12.75">
      <c r="A44" s="1277">
        <v>38</v>
      </c>
      <c r="B44" s="1306" t="s">
        <v>264</v>
      </c>
      <c r="C44" s="1312">
        <v>231</v>
      </c>
      <c r="D44" s="1313">
        <v>273.8</v>
      </c>
      <c r="E44" s="1314">
        <v>254.1</v>
      </c>
      <c r="F44" s="612">
        <v>5400</v>
      </c>
      <c r="G44" s="1282">
        <v>18.528138528138527</v>
      </c>
      <c r="H44" s="1283">
        <v>-7.195032870708545</v>
      </c>
    </row>
    <row r="45" spans="1:8" ht="12.75">
      <c r="A45" s="1277">
        <v>39</v>
      </c>
      <c r="B45" s="1306" t="s">
        <v>265</v>
      </c>
      <c r="C45" s="1312">
        <v>3696.7</v>
      </c>
      <c r="D45" s="1313">
        <v>2959.7</v>
      </c>
      <c r="E45" s="1314">
        <v>3718.9</v>
      </c>
      <c r="F45" s="612">
        <v>67.52163864594192</v>
      </c>
      <c r="G45" s="1282">
        <v>-19.936700300267802</v>
      </c>
      <c r="H45" s="1283">
        <v>25.651248437341607</v>
      </c>
    </row>
    <row r="46" spans="1:8" ht="12.75">
      <c r="A46" s="1277">
        <v>40</v>
      </c>
      <c r="B46" s="1306" t="s">
        <v>266</v>
      </c>
      <c r="C46" s="1312">
        <v>29.1</v>
      </c>
      <c r="D46" s="1313">
        <v>54.1</v>
      </c>
      <c r="E46" s="1314">
        <v>36.8</v>
      </c>
      <c r="F46" s="612">
        <v>-34.753363228699556</v>
      </c>
      <c r="G46" s="1282">
        <v>85.9106529209622</v>
      </c>
      <c r="H46" s="1283">
        <v>-31.977818853974128</v>
      </c>
    </row>
    <row r="47" spans="1:8" ht="12.75">
      <c r="A47" s="1277">
        <v>41</v>
      </c>
      <c r="B47" s="1306" t="s">
        <v>267</v>
      </c>
      <c r="C47" s="1312">
        <v>107.6</v>
      </c>
      <c r="D47" s="1313">
        <v>25.4</v>
      </c>
      <c r="E47" s="1314">
        <v>5.5</v>
      </c>
      <c r="F47" s="612">
        <v>122.31404958677686</v>
      </c>
      <c r="G47" s="1282">
        <v>-76.39405204460967</v>
      </c>
      <c r="H47" s="1283">
        <v>-78.34645669291339</v>
      </c>
    </row>
    <row r="48" spans="1:8" ht="12.75">
      <c r="A48" s="1277">
        <v>42</v>
      </c>
      <c r="B48" s="1306" t="s">
        <v>268</v>
      </c>
      <c r="C48" s="1312">
        <v>1511.1</v>
      </c>
      <c r="D48" s="1313">
        <v>1630.8</v>
      </c>
      <c r="E48" s="1314">
        <v>850.5</v>
      </c>
      <c r="F48" s="612">
        <v>-17.92406713377872</v>
      </c>
      <c r="G48" s="1282">
        <v>7.921381774865992</v>
      </c>
      <c r="H48" s="1283">
        <v>-47.847682119205295</v>
      </c>
    </row>
    <row r="49" spans="1:8" ht="12.75">
      <c r="A49" s="1277">
        <v>43</v>
      </c>
      <c r="B49" s="1306" t="s">
        <v>181</v>
      </c>
      <c r="C49" s="1312">
        <v>2332.1</v>
      </c>
      <c r="D49" s="1313">
        <v>1828.3</v>
      </c>
      <c r="E49" s="1314">
        <v>793</v>
      </c>
      <c r="F49" s="612">
        <v>29.76296461161806</v>
      </c>
      <c r="G49" s="1282">
        <v>-21.602847219244467</v>
      </c>
      <c r="H49" s="1283">
        <v>-56.62637422742438</v>
      </c>
    </row>
    <row r="50" spans="1:8" ht="12.75">
      <c r="A50" s="1277">
        <v>44</v>
      </c>
      <c r="B50" s="1306" t="s">
        <v>269</v>
      </c>
      <c r="C50" s="1312">
        <v>728.3</v>
      </c>
      <c r="D50" s="1313">
        <v>826.1</v>
      </c>
      <c r="E50" s="1314">
        <v>190.9</v>
      </c>
      <c r="F50" s="612">
        <v>-38.72107698779974</v>
      </c>
      <c r="G50" s="1282">
        <v>13.42853219826992</v>
      </c>
      <c r="H50" s="1283">
        <v>-76.89141750393415</v>
      </c>
    </row>
    <row r="51" spans="1:8" ht="12.75">
      <c r="A51" s="1277">
        <v>45</v>
      </c>
      <c r="B51" s="1306" t="s">
        <v>270</v>
      </c>
      <c r="C51" s="1312">
        <v>53.1</v>
      </c>
      <c r="D51" s="1313">
        <v>1.2</v>
      </c>
      <c r="E51" s="1314">
        <v>446.7</v>
      </c>
      <c r="F51" s="612">
        <v>-78.60596293311845</v>
      </c>
      <c r="G51" s="1282">
        <v>-97.74011299435028</v>
      </c>
      <c r="H51" s="1283">
        <v>37125</v>
      </c>
    </row>
    <row r="52" spans="1:8" ht="12.75">
      <c r="A52" s="1277">
        <v>46</v>
      </c>
      <c r="B52" s="1306" t="s">
        <v>291</v>
      </c>
      <c r="C52" s="1312">
        <v>209.5</v>
      </c>
      <c r="D52" s="1313">
        <v>268.8</v>
      </c>
      <c r="E52" s="1314">
        <v>255.1</v>
      </c>
      <c r="F52" s="612">
        <v>-8.873423227490221</v>
      </c>
      <c r="G52" s="1282">
        <v>28.30548926014319</v>
      </c>
      <c r="H52" s="1283">
        <v>-5.096726190476204</v>
      </c>
    </row>
    <row r="53" spans="1:8" ht="12.75">
      <c r="A53" s="1277">
        <v>47</v>
      </c>
      <c r="B53" s="1306" t="s">
        <v>292</v>
      </c>
      <c r="C53" s="1312">
        <v>158</v>
      </c>
      <c r="D53" s="1313">
        <v>51.9</v>
      </c>
      <c r="E53" s="1314">
        <v>2.1</v>
      </c>
      <c r="F53" s="612">
        <v>1433.9805825242718</v>
      </c>
      <c r="G53" s="1282">
        <v>-67.15189873417722</v>
      </c>
      <c r="H53" s="1283">
        <v>-95.95375722543352</v>
      </c>
    </row>
    <row r="54" spans="1:8" ht="12.75">
      <c r="A54" s="1277">
        <v>48</v>
      </c>
      <c r="B54" s="1306" t="s">
        <v>293</v>
      </c>
      <c r="C54" s="1312">
        <v>137.1</v>
      </c>
      <c r="D54" s="1313">
        <v>121.2</v>
      </c>
      <c r="E54" s="1314">
        <v>86.7</v>
      </c>
      <c r="F54" s="612">
        <v>-24.62891698735568</v>
      </c>
      <c r="G54" s="1282">
        <v>-11.597374179431085</v>
      </c>
      <c r="H54" s="1283">
        <v>-28.465346534653463</v>
      </c>
    </row>
    <row r="55" spans="1:8" ht="12.75">
      <c r="A55" s="1277">
        <v>49</v>
      </c>
      <c r="B55" s="1306" t="s">
        <v>294</v>
      </c>
      <c r="C55" s="1312">
        <v>115.2</v>
      </c>
      <c r="D55" s="1313">
        <v>200.9</v>
      </c>
      <c r="E55" s="1314">
        <v>233.9</v>
      </c>
      <c r="F55" s="612">
        <v>-6.1124694376528055</v>
      </c>
      <c r="G55" s="1282">
        <v>74.39236111111111</v>
      </c>
      <c r="H55" s="1283">
        <v>16.42608262817322</v>
      </c>
    </row>
    <row r="56" spans="1:8" ht="12.75">
      <c r="A56" s="1277">
        <v>50</v>
      </c>
      <c r="B56" s="1306" t="s">
        <v>295</v>
      </c>
      <c r="C56" s="1312">
        <v>141.6</v>
      </c>
      <c r="D56" s="1313">
        <v>144.5</v>
      </c>
      <c r="E56" s="1314">
        <v>117.8</v>
      </c>
      <c r="F56" s="612">
        <v>-8.82163554410819</v>
      </c>
      <c r="G56" s="1282">
        <v>2.048022598870091</v>
      </c>
      <c r="H56" s="1283">
        <v>-18.47750865051904</v>
      </c>
    </row>
    <row r="57" spans="1:8" ht="12.75">
      <c r="A57" s="1277">
        <v>51</v>
      </c>
      <c r="B57" s="1306" t="s">
        <v>296</v>
      </c>
      <c r="C57" s="1312">
        <v>1720.5</v>
      </c>
      <c r="D57" s="1313">
        <v>954.1</v>
      </c>
      <c r="E57" s="1314">
        <v>4935.3</v>
      </c>
      <c r="F57" s="612">
        <v>-31.44052600119545</v>
      </c>
      <c r="G57" s="1282">
        <v>-44.54519035164197</v>
      </c>
      <c r="H57" s="1283">
        <v>417.2728225552877</v>
      </c>
    </row>
    <row r="58" spans="1:8" ht="12.75">
      <c r="A58" s="1277">
        <v>52</v>
      </c>
      <c r="B58" s="1306" t="s">
        <v>297</v>
      </c>
      <c r="C58" s="1312">
        <v>316</v>
      </c>
      <c r="D58" s="1313">
        <v>292.5</v>
      </c>
      <c r="E58" s="1314">
        <v>375.8</v>
      </c>
      <c r="F58" s="612">
        <v>52.36258437801348</v>
      </c>
      <c r="G58" s="1282">
        <v>-7.436708860759495</v>
      </c>
      <c r="H58" s="1283">
        <v>28.478632478632505</v>
      </c>
    </row>
    <row r="59" spans="1:8" ht="12.75">
      <c r="A59" s="1277">
        <v>53</v>
      </c>
      <c r="B59" s="1306" t="s">
        <v>298</v>
      </c>
      <c r="C59" s="1312">
        <v>2095.9</v>
      </c>
      <c r="D59" s="1313">
        <v>2344.6</v>
      </c>
      <c r="E59" s="1314">
        <v>1376.1</v>
      </c>
      <c r="F59" s="612">
        <v>57.71690872149898</v>
      </c>
      <c r="G59" s="1282">
        <v>11.866024142373192</v>
      </c>
      <c r="H59" s="1283">
        <v>-41.30768574596946</v>
      </c>
    </row>
    <row r="60" spans="1:8" ht="12.75">
      <c r="A60" s="1277">
        <v>54</v>
      </c>
      <c r="B60" s="1306" t="s">
        <v>223</v>
      </c>
      <c r="C60" s="1312">
        <v>2854.3</v>
      </c>
      <c r="D60" s="1313">
        <v>2455.7</v>
      </c>
      <c r="E60" s="1314">
        <v>1596.1</v>
      </c>
      <c r="F60" s="612">
        <v>-7.050280057314055</v>
      </c>
      <c r="G60" s="1282">
        <v>-13.964895070595247</v>
      </c>
      <c r="H60" s="1283">
        <v>-35.00427576658386</v>
      </c>
    </row>
    <row r="61" spans="1:8" ht="12.75">
      <c r="A61" s="1277">
        <v>55</v>
      </c>
      <c r="B61" s="1306" t="s">
        <v>299</v>
      </c>
      <c r="C61" s="1312">
        <v>1610.8</v>
      </c>
      <c r="D61" s="1313">
        <v>1256.8</v>
      </c>
      <c r="E61" s="1314">
        <v>1236.4</v>
      </c>
      <c r="F61" s="612">
        <v>-47.87898398317425</v>
      </c>
      <c r="G61" s="1282">
        <v>-21.976657561460144</v>
      </c>
      <c r="H61" s="1283">
        <v>-1.6231699554424068</v>
      </c>
    </row>
    <row r="62" spans="1:8" ht="12.75">
      <c r="A62" s="1277">
        <v>56</v>
      </c>
      <c r="B62" s="1306" t="s">
        <v>300</v>
      </c>
      <c r="C62" s="1312">
        <v>69.8</v>
      </c>
      <c r="D62" s="1313">
        <v>155.2</v>
      </c>
      <c r="E62" s="1314">
        <v>30.1</v>
      </c>
      <c r="F62" s="612">
        <v>-27.817993795243012</v>
      </c>
      <c r="G62" s="1282">
        <v>122.34957020057305</v>
      </c>
      <c r="H62" s="1283">
        <v>-80.60567010309279</v>
      </c>
    </row>
    <row r="63" spans="1:8" ht="12.75">
      <c r="A63" s="1277">
        <v>57</v>
      </c>
      <c r="B63" s="1306" t="s">
        <v>301</v>
      </c>
      <c r="C63" s="1312">
        <v>2155.7</v>
      </c>
      <c r="D63" s="1313">
        <v>2705</v>
      </c>
      <c r="E63" s="1314">
        <v>4357.9</v>
      </c>
      <c r="F63" s="612">
        <v>13.011795543905663</v>
      </c>
      <c r="G63" s="1282">
        <v>25.481282182121817</v>
      </c>
      <c r="H63" s="1283">
        <v>61.10536044362286</v>
      </c>
    </row>
    <row r="64" spans="1:8" ht="12.75">
      <c r="A64" s="1277">
        <v>58</v>
      </c>
      <c r="B64" s="1306" t="s">
        <v>302</v>
      </c>
      <c r="C64" s="1312">
        <v>158.9</v>
      </c>
      <c r="D64" s="1313">
        <v>70.7</v>
      </c>
      <c r="E64" s="1314">
        <v>47.9</v>
      </c>
      <c r="F64" s="612">
        <v>17.355982274741507</v>
      </c>
      <c r="G64" s="1282">
        <v>-55.50660792951542</v>
      </c>
      <c r="H64" s="1283">
        <v>-32.248939179632245</v>
      </c>
    </row>
    <row r="65" spans="1:8" ht="12.75">
      <c r="A65" s="1277">
        <v>59</v>
      </c>
      <c r="B65" s="1306" t="s">
        <v>303</v>
      </c>
      <c r="C65" s="1312">
        <v>85.8</v>
      </c>
      <c r="D65" s="1313">
        <v>123.6</v>
      </c>
      <c r="E65" s="1314">
        <v>121.4</v>
      </c>
      <c r="F65" s="612">
        <v>-28.080469404861702</v>
      </c>
      <c r="G65" s="1282">
        <v>44.05594405594405</v>
      </c>
      <c r="H65" s="1283">
        <v>-1.779935275080902</v>
      </c>
    </row>
    <row r="66" spans="1:8" ht="12.75">
      <c r="A66" s="1277">
        <v>60</v>
      </c>
      <c r="B66" s="1306" t="s">
        <v>304</v>
      </c>
      <c r="C66" s="1312">
        <v>963.9</v>
      </c>
      <c r="D66" s="1313">
        <v>954.1</v>
      </c>
      <c r="E66" s="1314">
        <v>1783.1</v>
      </c>
      <c r="F66" s="612">
        <v>-34.919991897913704</v>
      </c>
      <c r="G66" s="1282">
        <v>-1.0167029774872987</v>
      </c>
      <c r="H66" s="1283">
        <v>86.88816685881986</v>
      </c>
    </row>
    <row r="67" spans="1:8" ht="12.75">
      <c r="A67" s="1277">
        <v>61</v>
      </c>
      <c r="B67" s="1306" t="s">
        <v>305</v>
      </c>
      <c r="C67" s="1312">
        <v>245.2</v>
      </c>
      <c r="D67" s="1313">
        <v>179.6</v>
      </c>
      <c r="E67" s="1314">
        <v>94.1</v>
      </c>
      <c r="F67" s="612">
        <v>-4.850601474582845</v>
      </c>
      <c r="G67" s="1282">
        <v>-26.753670473083204</v>
      </c>
      <c r="H67" s="1283">
        <v>-47.60579064587973</v>
      </c>
    </row>
    <row r="68" spans="1:8" ht="12.75">
      <c r="A68" s="1277">
        <v>62</v>
      </c>
      <c r="B68" s="1306" t="s">
        <v>306</v>
      </c>
      <c r="C68" s="1312">
        <v>832</v>
      </c>
      <c r="D68" s="1313">
        <v>792.6</v>
      </c>
      <c r="E68" s="1314">
        <v>1039.7</v>
      </c>
      <c r="F68" s="612">
        <v>98.42594800858572</v>
      </c>
      <c r="G68" s="1282">
        <v>-4.73557692307692</v>
      </c>
      <c r="H68" s="1283">
        <v>31.17587686096391</v>
      </c>
    </row>
    <row r="69" spans="1:8" ht="12.75">
      <c r="A69" s="1277">
        <v>63</v>
      </c>
      <c r="B69" s="1306" t="s">
        <v>307</v>
      </c>
      <c r="C69" s="1312">
        <v>97.2</v>
      </c>
      <c r="D69" s="1313">
        <v>103.2</v>
      </c>
      <c r="E69" s="1314">
        <v>172</v>
      </c>
      <c r="F69" s="612">
        <v>-5.5393586005830855</v>
      </c>
      <c r="G69" s="1282">
        <v>6.172839506172849</v>
      </c>
      <c r="H69" s="1283">
        <v>66.66666666666666</v>
      </c>
    </row>
    <row r="70" spans="1:8" ht="12.75">
      <c r="A70" s="1277">
        <v>64</v>
      </c>
      <c r="B70" s="1306" t="s">
        <v>308</v>
      </c>
      <c r="C70" s="1312">
        <v>2327.1</v>
      </c>
      <c r="D70" s="1313">
        <v>2372.5</v>
      </c>
      <c r="E70" s="1314">
        <v>458.4</v>
      </c>
      <c r="F70" s="612">
        <v>88.4138936118533</v>
      </c>
      <c r="G70" s="1282">
        <v>1.9509260452924622</v>
      </c>
      <c r="H70" s="1283">
        <v>-80.67860906217071</v>
      </c>
    </row>
    <row r="71" spans="1:8" ht="6.75" customHeight="1">
      <c r="A71" s="1269"/>
      <c r="B71" s="1284"/>
      <c r="C71" s="1312"/>
      <c r="D71" s="1313"/>
      <c r="E71" s="1314"/>
      <c r="F71" s="612"/>
      <c r="G71" s="1282"/>
      <c r="H71" s="1283"/>
    </row>
    <row r="72" spans="1:8" ht="12.75">
      <c r="A72" s="1269"/>
      <c r="B72" s="1285" t="s">
        <v>171</v>
      </c>
      <c r="C72" s="1315">
        <v>15353.99</v>
      </c>
      <c r="D72" s="1316">
        <v>22573.4</v>
      </c>
      <c r="E72" s="1317">
        <v>23576.8</v>
      </c>
      <c r="F72" s="1289">
        <v>5.331691454914818</v>
      </c>
      <c r="G72" s="1290">
        <v>47.019764894987986</v>
      </c>
      <c r="H72" s="1291">
        <v>4.445054799011203</v>
      </c>
    </row>
    <row r="73" spans="1:8" ht="6" customHeight="1">
      <c r="A73" s="1269"/>
      <c r="B73" s="1285"/>
      <c r="C73" s="1315"/>
      <c r="D73" s="1316"/>
      <c r="E73" s="1318"/>
      <c r="F73" s="1289"/>
      <c r="G73" s="1290"/>
      <c r="H73" s="1291"/>
    </row>
    <row r="74" spans="1:8" ht="13.5" thickBot="1">
      <c r="A74" s="1293"/>
      <c r="B74" s="1307" t="s">
        <v>229</v>
      </c>
      <c r="C74" s="1295">
        <v>66637.2</v>
      </c>
      <c r="D74" s="1296">
        <v>78822.3</v>
      </c>
      <c r="E74" s="1297">
        <v>81591.9</v>
      </c>
      <c r="F74" s="1298">
        <v>9.60408302233131</v>
      </c>
      <c r="G74" s="1299">
        <v>18.28573229367376</v>
      </c>
      <c r="H74" s="1300">
        <v>3.5137264454348553</v>
      </c>
    </row>
    <row r="75" spans="1:8" ht="12.75">
      <c r="A75" s="708" t="s">
        <v>309</v>
      </c>
      <c r="B75" s="408"/>
      <c r="C75" s="408"/>
      <c r="D75" s="408"/>
      <c r="E75" s="599"/>
      <c r="F75" s="408"/>
      <c r="G75" s="408"/>
      <c r="H75" s="408"/>
    </row>
    <row r="76" spans="1:8" ht="12.75">
      <c r="A76" s="1303" t="s">
        <v>173</v>
      </c>
      <c r="B76" s="408"/>
      <c r="C76" s="408"/>
      <c r="D76" s="408"/>
      <c r="E76" s="599"/>
      <c r="F76" s="408"/>
      <c r="G76" s="408"/>
      <c r="H76" s="408"/>
    </row>
  </sheetData>
  <sheetProtection/>
  <mergeCells count="5">
    <mergeCell ref="A1:H1"/>
    <mergeCell ref="A2:H2"/>
    <mergeCell ref="A3:H3"/>
    <mergeCell ref="C4:E4"/>
    <mergeCell ref="F4:H4"/>
  </mergeCells>
  <printOptions horizontalCentered="1"/>
  <pageMargins left="0.75" right="0.75" top="0.5" bottom="0.25" header="0.5" footer="0.5"/>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pageSetUpPr fitToPage="1"/>
  </sheetPr>
  <dimension ref="A1:J66"/>
  <sheetViews>
    <sheetView zoomScalePageLayoutView="0" workbookViewId="0" topLeftCell="A1">
      <selection activeCell="A3" sqref="A3:IV3"/>
    </sheetView>
  </sheetViews>
  <sheetFormatPr defaultColWidth="9.140625" defaultRowHeight="12.75"/>
  <cols>
    <col min="1" max="1" width="41.57421875" style="0" customWidth="1"/>
    <col min="2" max="6" width="9.00390625" style="0" customWidth="1"/>
    <col min="7" max="7" width="9.00390625" style="1525" customWidth="1"/>
    <col min="8" max="9" width="9.00390625" style="0" customWidth="1"/>
  </cols>
  <sheetData>
    <row r="1" spans="1:9" s="1960" customFormat="1" ht="18.75">
      <c r="A1" s="1962" t="s">
        <v>831</v>
      </c>
      <c r="B1" s="1962"/>
      <c r="C1" s="1962"/>
      <c r="D1" s="1962"/>
      <c r="E1" s="1962"/>
      <c r="F1" s="1962"/>
      <c r="G1" s="1962"/>
      <c r="H1" s="1962"/>
      <c r="I1" s="1962"/>
    </row>
    <row r="2" spans="1:10" s="1515" customFormat="1" ht="17.25" customHeight="1">
      <c r="A2" s="1963" t="s">
        <v>87</v>
      </c>
      <c r="B2" s="1963"/>
      <c r="C2" s="1963"/>
      <c r="D2" s="1963"/>
      <c r="E2" s="1963"/>
      <c r="F2" s="1963"/>
      <c r="G2" s="1963"/>
      <c r="H2" s="1963"/>
      <c r="I2" s="1963"/>
      <c r="J2" s="1582"/>
    </row>
    <row r="3" spans="1:9" s="1960" customFormat="1" ht="15.75" customHeight="1">
      <c r="A3" s="1962" t="s">
        <v>1086</v>
      </c>
      <c r="B3" s="1962"/>
      <c r="C3" s="1962"/>
      <c r="D3" s="1962"/>
      <c r="E3" s="1962"/>
      <c r="F3" s="1962"/>
      <c r="G3" s="1962"/>
      <c r="H3" s="1962"/>
      <c r="I3" s="1962"/>
    </row>
    <row r="4" spans="2:9" ht="9" customHeight="1">
      <c r="B4" s="1516"/>
      <c r="C4" s="1516"/>
      <c r="D4" s="1516"/>
      <c r="E4" s="1516"/>
      <c r="F4" s="1516"/>
      <c r="G4" s="1517"/>
      <c r="H4" s="1516"/>
      <c r="I4" s="1516"/>
    </row>
    <row r="5" spans="1:9" s="1518" customFormat="1" ht="16.5" customHeight="1">
      <c r="A5" s="1771"/>
      <c r="B5" s="1772"/>
      <c r="C5" s="1772"/>
      <c r="D5" s="1772"/>
      <c r="E5" s="1772"/>
      <c r="F5" s="1772"/>
      <c r="G5" s="1772"/>
      <c r="H5" s="1772"/>
      <c r="I5" s="1772"/>
    </row>
    <row r="6" spans="1:9" s="1518" customFormat="1" ht="16.5" customHeight="1">
      <c r="A6" s="1773"/>
      <c r="B6" s="1774" t="s">
        <v>1778</v>
      </c>
      <c r="C6" s="1774" t="s">
        <v>1780</v>
      </c>
      <c r="D6" s="1774" t="s">
        <v>1782</v>
      </c>
      <c r="E6" s="1774" t="s">
        <v>1586</v>
      </c>
      <c r="F6" s="1774" t="s">
        <v>1567</v>
      </c>
      <c r="G6" s="1774" t="s">
        <v>629</v>
      </c>
      <c r="H6" s="1774" t="s">
        <v>630</v>
      </c>
      <c r="I6" s="1774" t="s">
        <v>1272</v>
      </c>
    </row>
    <row r="7" spans="1:9" s="1518" customFormat="1" ht="13.5" customHeight="1">
      <c r="A7" s="1519"/>
      <c r="B7" s="1964" t="s">
        <v>88</v>
      </c>
      <c r="C7" s="1964"/>
      <c r="D7" s="1964"/>
      <c r="E7" s="1964"/>
      <c r="F7" s="1964"/>
      <c r="G7" s="1964"/>
      <c r="H7" s="1964"/>
      <c r="I7" s="1964"/>
    </row>
    <row r="8" spans="1:9" s="1522" customFormat="1" ht="12.75">
      <c r="A8" s="1520" t="s">
        <v>89</v>
      </c>
      <c r="B8" s="1521">
        <v>155624.544416887</v>
      </c>
      <c r="C8" s="1521">
        <v>160421.438582966</v>
      </c>
      <c r="D8" s="1521">
        <v>165761.284666969</v>
      </c>
      <c r="E8" s="1521">
        <v>173734.161789389</v>
      </c>
      <c r="F8" s="1521">
        <v>179810.26380748</v>
      </c>
      <c r="G8" s="1521">
        <v>183014.86291024796</v>
      </c>
      <c r="H8" s="1521">
        <v>184795.43274634384</v>
      </c>
      <c r="I8" s="1521">
        <v>195280.09756759604</v>
      </c>
    </row>
    <row r="9" spans="1:9" s="1522" customFormat="1" ht="12.75">
      <c r="A9" s="1523" t="s">
        <v>90</v>
      </c>
      <c r="B9" s="1524">
        <v>153780.549416887</v>
      </c>
      <c r="C9" s="1524">
        <v>158416.881582966</v>
      </c>
      <c r="D9" s="1524">
        <v>163676.486666969</v>
      </c>
      <c r="E9" s="1524">
        <v>171394.352789389</v>
      </c>
      <c r="F9" s="1524">
        <v>177303.55880748</v>
      </c>
      <c r="G9" s="1524">
        <v>180259.66638603678</v>
      </c>
      <c r="H9" s="1524">
        <v>181957.85584605875</v>
      </c>
      <c r="I9" s="1524">
        <v>192241.33646508073</v>
      </c>
    </row>
    <row r="10" spans="1:9" s="823" customFormat="1" ht="12.75">
      <c r="A10" s="1523" t="s">
        <v>91</v>
      </c>
      <c r="B10" s="1524">
        <v>1843.995</v>
      </c>
      <c r="C10" s="1524">
        <v>2004.557</v>
      </c>
      <c r="D10" s="1524">
        <v>2084.798</v>
      </c>
      <c r="E10" s="1524">
        <v>2339.809</v>
      </c>
      <c r="F10" s="1524">
        <v>2506.705</v>
      </c>
      <c r="G10" s="1524">
        <v>2755.196524211166</v>
      </c>
      <c r="H10" s="1524">
        <v>2837.57690028508</v>
      </c>
      <c r="I10" s="1524">
        <v>3038.761102515292</v>
      </c>
    </row>
    <row r="11" spans="1:9" s="1522" customFormat="1" ht="12.75">
      <c r="A11" s="1520" t="s">
        <v>92</v>
      </c>
      <c r="B11" s="1521">
        <v>269829.9418881547</v>
      </c>
      <c r="C11" s="1521">
        <v>266978.54929235636</v>
      </c>
      <c r="D11" s="1521">
        <v>276366.0300119865</v>
      </c>
      <c r="E11" s="1521">
        <v>291092.1562013322</v>
      </c>
      <c r="F11" s="1521">
        <v>298821.69437765353</v>
      </c>
      <c r="G11" s="1521">
        <v>316499.28608250344</v>
      </c>
      <c r="H11" s="1521">
        <v>329492.82377278665</v>
      </c>
      <c r="I11" s="1521">
        <v>347798.64083693584</v>
      </c>
    </row>
    <row r="12" spans="1:9" s="1522" customFormat="1" ht="12.75">
      <c r="A12" s="1520" t="s">
        <v>93</v>
      </c>
      <c r="B12" s="1521">
        <v>73561.06695931386</v>
      </c>
      <c r="C12" s="1521">
        <v>74196.67197427244</v>
      </c>
      <c r="D12" s="1521">
        <v>76492.16242660387</v>
      </c>
      <c r="E12" s="1521">
        <v>77587.95201454715</v>
      </c>
      <c r="F12" s="1521">
        <v>79925.19786936589</v>
      </c>
      <c r="G12" s="1521">
        <v>83498.81799573796</v>
      </c>
      <c r="H12" s="1521">
        <v>86791.97417479049</v>
      </c>
      <c r="I12" s="1521">
        <v>88360.07989726934</v>
      </c>
    </row>
    <row r="13" spans="1:9" s="823" customFormat="1" ht="12.75">
      <c r="A13" s="1523" t="s">
        <v>94</v>
      </c>
      <c r="B13" s="1524">
        <v>1817.0895882922257</v>
      </c>
      <c r="C13" s="1524">
        <v>1976.7407631012525</v>
      </c>
      <c r="D13" s="1524">
        <v>2039.9456815347523</v>
      </c>
      <c r="E13" s="1524">
        <v>2031.147225885944</v>
      </c>
      <c r="F13" s="1524">
        <v>2169.1989394790976</v>
      </c>
      <c r="G13" s="1524">
        <v>2348.3331217599457</v>
      </c>
      <c r="H13" s="1524">
        <v>2382.9331747904885</v>
      </c>
      <c r="I13" s="1524">
        <v>2450.5678972693413</v>
      </c>
    </row>
    <row r="14" spans="1:9" s="823" customFormat="1" ht="12.75">
      <c r="A14" s="1523" t="s">
        <v>95</v>
      </c>
      <c r="B14" s="1524">
        <v>38408.9570596806</v>
      </c>
      <c r="C14" s="1524">
        <v>36364.03053678422</v>
      </c>
      <c r="D14" s="1524">
        <v>36379.94055312578</v>
      </c>
      <c r="E14" s="1524">
        <v>37163.183388824364</v>
      </c>
      <c r="F14" s="1524">
        <v>38135.88326980932</v>
      </c>
      <c r="G14" s="1524">
        <v>38898.329873978015</v>
      </c>
      <c r="H14" s="1524">
        <v>39890.742</v>
      </c>
      <c r="I14" s="1524">
        <v>39963.363</v>
      </c>
    </row>
    <row r="15" spans="1:9" s="823" customFormat="1" ht="12.75" customHeight="1">
      <c r="A15" s="1523" t="s">
        <v>96</v>
      </c>
      <c r="B15" s="1524">
        <v>7749.611684351495</v>
      </c>
      <c r="C15" s="1524">
        <v>8630.848612521395</v>
      </c>
      <c r="D15" s="1524">
        <v>10274.309507009275</v>
      </c>
      <c r="E15" s="1524">
        <v>10692.544245152565</v>
      </c>
      <c r="F15" s="1524">
        <v>11116.676622937157</v>
      </c>
      <c r="G15" s="1524">
        <v>11562.155</v>
      </c>
      <c r="H15" s="1524">
        <v>13065.299</v>
      </c>
      <c r="I15" s="1524">
        <v>13514.149</v>
      </c>
    </row>
    <row r="16" spans="1:9" s="823" customFormat="1" ht="12.75">
      <c r="A16" s="1523" t="s">
        <v>97</v>
      </c>
      <c r="B16" s="1524">
        <v>25585.40862698953</v>
      </c>
      <c r="C16" s="1524">
        <v>27225.052061865565</v>
      </c>
      <c r="D16" s="1524">
        <v>27797.966684934065</v>
      </c>
      <c r="E16" s="1524">
        <v>27701.077154684273</v>
      </c>
      <c r="F16" s="1524">
        <v>28503.439037140324</v>
      </c>
      <c r="G16" s="1524">
        <v>30690</v>
      </c>
      <c r="H16" s="1524">
        <v>31453</v>
      </c>
      <c r="I16" s="1524">
        <v>32432</v>
      </c>
    </row>
    <row r="17" spans="1:9" s="1522" customFormat="1" ht="12.75">
      <c r="A17" s="1520" t="s">
        <v>98</v>
      </c>
      <c r="B17" s="1521">
        <v>196268.87492884084</v>
      </c>
      <c r="C17" s="1521">
        <v>192781.87731808395</v>
      </c>
      <c r="D17" s="1521">
        <v>199873.86758538266</v>
      </c>
      <c r="E17" s="1521">
        <v>213504.2041867851</v>
      </c>
      <c r="F17" s="1521">
        <v>218896.49650828767</v>
      </c>
      <c r="G17" s="1521">
        <v>233000.4680867655</v>
      </c>
      <c r="H17" s="1521">
        <v>242700.8495979962</v>
      </c>
      <c r="I17" s="1521">
        <v>259438.56093966652</v>
      </c>
    </row>
    <row r="18" spans="1:9" s="823" customFormat="1" ht="12.75">
      <c r="A18" s="1523" t="s">
        <v>99</v>
      </c>
      <c r="B18" s="1524">
        <v>69928.38650361817</v>
      </c>
      <c r="C18" s="1524">
        <v>61836.79165738843</v>
      </c>
      <c r="D18" s="1524">
        <v>63233.26846605403</v>
      </c>
      <c r="E18" s="1524">
        <v>70066.31441252764</v>
      </c>
      <c r="F18" s="1524">
        <v>65693.64234305338</v>
      </c>
      <c r="G18" s="1524">
        <v>68098.99895491975</v>
      </c>
      <c r="H18" s="1524">
        <v>65065.78892646529</v>
      </c>
      <c r="I18" s="1524">
        <v>69247.13182777021</v>
      </c>
    </row>
    <row r="19" spans="1:9" s="823" customFormat="1" ht="12.75">
      <c r="A19" s="1523" t="s">
        <v>100</v>
      </c>
      <c r="B19" s="1524">
        <v>8459.037522081566</v>
      </c>
      <c r="C19" s="1524">
        <v>6917.01079608918</v>
      </c>
      <c r="D19" s="1524">
        <v>7055.8083565038205</v>
      </c>
      <c r="E19" s="1524">
        <v>7954.909458194154</v>
      </c>
      <c r="F19" s="1524">
        <v>7524.662570167982</v>
      </c>
      <c r="G19" s="1524">
        <v>7975.5162316123615</v>
      </c>
      <c r="H19" s="1524">
        <v>8257.670334241699</v>
      </c>
      <c r="I19" s="1524">
        <v>8880.90622054256</v>
      </c>
    </row>
    <row r="20" spans="1:9" s="823" customFormat="1" ht="12.75">
      <c r="A20" s="1523" t="s">
        <v>101</v>
      </c>
      <c r="B20" s="1524">
        <v>31424.583711465053</v>
      </c>
      <c r="C20" s="1524">
        <v>34055</v>
      </c>
      <c r="D20" s="1524">
        <v>35825</v>
      </c>
      <c r="E20" s="1524">
        <v>38508.53065872801</v>
      </c>
      <c r="F20" s="1524">
        <v>39272</v>
      </c>
      <c r="G20" s="1524">
        <v>42000.9529002334</v>
      </c>
      <c r="H20" s="1524">
        <v>43868.3903372892</v>
      </c>
      <c r="I20" s="1524">
        <v>46763.52289135376</v>
      </c>
    </row>
    <row r="21" spans="1:9" s="823" customFormat="1" ht="12.75">
      <c r="A21" s="1523" t="s">
        <v>102</v>
      </c>
      <c r="B21" s="1524">
        <v>11455</v>
      </c>
      <c r="C21" s="1524">
        <v>11892.129654665709</v>
      </c>
      <c r="D21" s="1524">
        <v>12089.57969479853</v>
      </c>
      <c r="E21" s="1524">
        <v>12837.660425438587</v>
      </c>
      <c r="F21" s="1524">
        <v>15957</v>
      </c>
      <c r="G21" s="1524">
        <v>19843</v>
      </c>
      <c r="H21" s="1524">
        <v>22103</v>
      </c>
      <c r="I21" s="1524">
        <v>25155</v>
      </c>
    </row>
    <row r="22" spans="1:9" ht="12.75">
      <c r="A22" s="1519" t="s">
        <v>103</v>
      </c>
      <c r="B22" s="1524">
        <v>35267.42829618394</v>
      </c>
      <c r="C22" s="1524">
        <v>33543.29671138793</v>
      </c>
      <c r="D22" s="1524">
        <v>32211.817715750378</v>
      </c>
      <c r="E22" s="1524">
        <v>31537.9328077366</v>
      </c>
      <c r="F22" s="1524">
        <v>34700.191595066295</v>
      </c>
      <c r="G22" s="1524">
        <v>36900</v>
      </c>
      <c r="H22" s="1524">
        <v>41240</v>
      </c>
      <c r="I22" s="1524">
        <v>43064</v>
      </c>
    </row>
    <row r="23" spans="1:9" ht="12.75">
      <c r="A23" s="1519" t="s">
        <v>104</v>
      </c>
      <c r="B23" s="1524">
        <v>5288.071997579633</v>
      </c>
      <c r="C23" s="1524">
        <v>7236.531023359365</v>
      </c>
      <c r="D23" s="1524">
        <v>8070.29300158976</v>
      </c>
      <c r="E23" s="1524">
        <v>8018.657069242243</v>
      </c>
      <c r="F23" s="1524">
        <v>8551</v>
      </c>
      <c r="G23" s="1524">
        <v>9139</v>
      </c>
      <c r="H23" s="1524">
        <v>9262</v>
      </c>
      <c r="I23" s="1524">
        <v>9785</v>
      </c>
    </row>
    <row r="24" spans="1:9" ht="12.75">
      <c r="A24" s="1519" t="s">
        <v>105</v>
      </c>
      <c r="B24" s="1524">
        <v>17372.38471186341</v>
      </c>
      <c r="C24" s="1524">
        <v>21029.73897826316</v>
      </c>
      <c r="D24" s="1524">
        <v>23913.36778193779</v>
      </c>
      <c r="E24" s="1524">
        <v>25137.718006516752</v>
      </c>
      <c r="F24" s="1524">
        <v>27606</v>
      </c>
      <c r="G24" s="1524">
        <v>28640</v>
      </c>
      <c r="H24" s="1524">
        <v>30426</v>
      </c>
      <c r="I24" s="1524">
        <v>31831</v>
      </c>
    </row>
    <row r="25" spans="1:9" ht="12.75">
      <c r="A25" s="1519" t="s">
        <v>106</v>
      </c>
      <c r="B25" s="1524">
        <v>4178.3672784283535</v>
      </c>
      <c r="C25" s="1524">
        <v>4486.766234252786</v>
      </c>
      <c r="D25" s="1524">
        <v>5171.44558306564</v>
      </c>
      <c r="E25" s="1524">
        <v>5487.308791094228</v>
      </c>
      <c r="F25" s="1524">
        <v>6109</v>
      </c>
      <c r="G25" s="1524">
        <v>6470</v>
      </c>
      <c r="H25" s="1524">
        <v>6904</v>
      </c>
      <c r="I25" s="1524">
        <v>7414</v>
      </c>
    </row>
    <row r="26" spans="1:9" ht="12.75">
      <c r="A26" s="1519" t="s">
        <v>107</v>
      </c>
      <c r="B26" s="1524">
        <v>12895.614907620728</v>
      </c>
      <c r="C26" s="1524">
        <v>11784.612262677403</v>
      </c>
      <c r="D26" s="1524">
        <v>12303.286985682682</v>
      </c>
      <c r="E26" s="1524">
        <v>13955.172557306896</v>
      </c>
      <c r="F26" s="1524">
        <v>13483</v>
      </c>
      <c r="G26" s="1524">
        <v>13933</v>
      </c>
      <c r="H26" s="1524">
        <v>15574</v>
      </c>
      <c r="I26" s="1524">
        <v>17298</v>
      </c>
    </row>
    <row r="27" spans="1:9" s="1525" customFormat="1" ht="12.75">
      <c r="A27" s="1523" t="s">
        <v>108</v>
      </c>
      <c r="B27" s="1524">
        <v>425454.4863050417</v>
      </c>
      <c r="C27" s="1524">
        <v>427399.98787532235</v>
      </c>
      <c r="D27" s="1524">
        <v>442127.31467895553</v>
      </c>
      <c r="E27" s="1524">
        <v>464826.31799072126</v>
      </c>
      <c r="F27" s="1524">
        <v>478631.9581851335</v>
      </c>
      <c r="G27" s="1524">
        <v>499514.14899275143</v>
      </c>
      <c r="H27" s="1524">
        <v>514288.25651913055</v>
      </c>
      <c r="I27" s="1524">
        <v>543078.738404532</v>
      </c>
    </row>
    <row r="28" spans="1:9" s="1525" customFormat="1" ht="12.75">
      <c r="A28" s="1523" t="s">
        <v>109</v>
      </c>
      <c r="B28" s="1524">
        <v>12026.29919524464</v>
      </c>
      <c r="C28" s="1524">
        <v>13308.462449707991</v>
      </c>
      <c r="D28" s="1524">
        <v>12428</v>
      </c>
      <c r="E28" s="1524">
        <v>16172.416820316876</v>
      </c>
      <c r="F28" s="1524">
        <v>17180</v>
      </c>
      <c r="G28" s="1524">
        <v>19105</v>
      </c>
      <c r="H28" s="1524">
        <v>21476</v>
      </c>
      <c r="I28" s="1524">
        <v>22867</v>
      </c>
    </row>
    <row r="29" spans="1:9" s="1526" customFormat="1" ht="12.75">
      <c r="A29" s="1520" t="s">
        <v>110</v>
      </c>
      <c r="B29" s="1521">
        <v>413428.1871097971</v>
      </c>
      <c r="C29" s="1521">
        <v>414091.5254256144</v>
      </c>
      <c r="D29" s="1521">
        <v>429699.31467895553</v>
      </c>
      <c r="E29" s="1521">
        <v>448653.9011704044</v>
      </c>
      <c r="F29" s="1521">
        <v>461451.9581851335</v>
      </c>
      <c r="G29" s="1521">
        <v>480409.14899275143</v>
      </c>
      <c r="H29" s="1521">
        <v>492812.25651913055</v>
      </c>
      <c r="I29" s="1521">
        <v>520211.73840453196</v>
      </c>
    </row>
    <row r="30" spans="1:9" s="823" customFormat="1" ht="12.75">
      <c r="A30" s="1523" t="s">
        <v>111</v>
      </c>
      <c r="B30" s="1524">
        <v>28090.366048599284</v>
      </c>
      <c r="C30" s="1524">
        <v>27956.92281588834</v>
      </c>
      <c r="D30" s="1524">
        <v>29789.112471935932</v>
      </c>
      <c r="E30" s="1524">
        <v>32349.618346195366</v>
      </c>
      <c r="F30" s="1524">
        <v>34574.03692894899</v>
      </c>
      <c r="G30" s="1524">
        <v>34050.62328664974</v>
      </c>
      <c r="H30" s="1524">
        <v>38077.85528739047</v>
      </c>
      <c r="I30" s="1524">
        <v>35638.50354975678</v>
      </c>
    </row>
    <row r="31" spans="1:9" s="1522" customFormat="1" ht="12.75">
      <c r="A31" s="1527" t="s">
        <v>112</v>
      </c>
      <c r="B31" s="1528">
        <v>441518.5531583964</v>
      </c>
      <c r="C31" s="1528">
        <v>442048.44824150275</v>
      </c>
      <c r="D31" s="1528">
        <v>459488.42715089145</v>
      </c>
      <c r="E31" s="1528">
        <v>481003.5195165998</v>
      </c>
      <c r="F31" s="1528">
        <v>496025.9951140825</v>
      </c>
      <c r="G31" s="1528">
        <v>514459.7722794012</v>
      </c>
      <c r="H31" s="1528">
        <v>530890.111806521</v>
      </c>
      <c r="I31" s="1528">
        <v>555850.2419542888</v>
      </c>
    </row>
    <row r="32" spans="1:9" s="1522" customFormat="1" ht="12.75">
      <c r="A32" s="1520"/>
      <c r="B32" s="1961" t="s">
        <v>1349</v>
      </c>
      <c r="C32" s="1961"/>
      <c r="D32" s="1961"/>
      <c r="E32" s="1961"/>
      <c r="F32" s="1961"/>
      <c r="G32" s="1961"/>
      <c r="H32" s="1961"/>
      <c r="I32" s="1529"/>
    </row>
    <row r="33" spans="1:9" s="1522" customFormat="1" ht="12.75">
      <c r="A33" s="1520" t="s">
        <v>89</v>
      </c>
      <c r="B33" s="1521"/>
      <c r="C33" s="1530">
        <v>3.0823506562236673</v>
      </c>
      <c r="D33" s="1530">
        <v>3.3286362042199045</v>
      </c>
      <c r="E33" s="1530">
        <v>4.8098548092446975</v>
      </c>
      <c r="F33" s="1530">
        <v>3.4973559347854604</v>
      </c>
      <c r="G33" s="1530">
        <v>1.7822114460602165</v>
      </c>
      <c r="H33" s="1531">
        <v>0.9729099635853515</v>
      </c>
      <c r="I33" s="1530">
        <v>5.6736601470252594</v>
      </c>
    </row>
    <row r="34" spans="1:9" s="1522" customFormat="1" ht="12.75">
      <c r="A34" s="1523" t="s">
        <v>90</v>
      </c>
      <c r="B34" s="1521"/>
      <c r="C34" s="1532">
        <v>3.014901548771462</v>
      </c>
      <c r="D34" s="1532">
        <v>3.3201039128196896</v>
      </c>
      <c r="E34" s="1532">
        <v>4.715317563067842</v>
      </c>
      <c r="F34" s="1532">
        <v>3.4477250398980743</v>
      </c>
      <c r="G34" s="1532">
        <v>1.667257892869813</v>
      </c>
      <c r="H34" s="1532">
        <v>0.9420795533845023</v>
      </c>
      <c r="I34" s="1532">
        <v>5.651572761838921</v>
      </c>
    </row>
    <row r="35" spans="1:9" s="1522" customFormat="1" ht="12.75">
      <c r="A35" s="1523" t="s">
        <v>91</v>
      </c>
      <c r="B35" s="1521"/>
      <c r="C35" s="1532">
        <v>8.707290421069473</v>
      </c>
      <c r="D35" s="1532">
        <v>4.002929325531767</v>
      </c>
      <c r="E35" s="1532">
        <v>12.231928465011976</v>
      </c>
      <c r="F35" s="1532">
        <v>7.132889906825724</v>
      </c>
      <c r="G35" s="1532">
        <v>9.913074103700524</v>
      </c>
      <c r="H35" s="1532">
        <v>2.990000000000009</v>
      </c>
      <c r="I35" s="1532">
        <v>7.09</v>
      </c>
    </row>
    <row r="36" spans="1:9" s="1522" customFormat="1" ht="12.75">
      <c r="A36" s="1520" t="s">
        <v>92</v>
      </c>
      <c r="B36" s="1521"/>
      <c r="C36" s="1530">
        <v>-1.0567369120882262</v>
      </c>
      <c r="D36" s="1530">
        <v>3.5161928718663944</v>
      </c>
      <c r="E36" s="1530">
        <v>5.32848635149081</v>
      </c>
      <c r="F36" s="1530">
        <v>2.6553577661416767</v>
      </c>
      <c r="G36" s="1530">
        <v>5.915765835431202</v>
      </c>
      <c r="H36" s="1530">
        <v>4.105392416871396</v>
      </c>
      <c r="I36" s="1530">
        <v>5.555755920430187</v>
      </c>
    </row>
    <row r="37" spans="1:9" s="1522" customFormat="1" ht="12.75">
      <c r="A37" s="1520" t="s">
        <v>93</v>
      </c>
      <c r="B37" s="1521"/>
      <c r="C37" s="1530">
        <v>0.8640508372589579</v>
      </c>
      <c r="D37" s="1530">
        <v>3.093791663765444</v>
      </c>
      <c r="E37" s="1530">
        <v>1.4325514577976861</v>
      </c>
      <c r="F37" s="1530">
        <v>3.01238245646762</v>
      </c>
      <c r="G37" s="1530">
        <v>4.471205854520363</v>
      </c>
      <c r="H37" s="1530">
        <v>3.9439554452383163</v>
      </c>
      <c r="I37" s="1530">
        <v>1.806740470404364</v>
      </c>
    </row>
    <row r="38" spans="1:9" s="1522" customFormat="1" ht="12.75">
      <c r="A38" s="1523" t="s">
        <v>94</v>
      </c>
      <c r="B38" s="1521"/>
      <c r="C38" s="1532">
        <v>8.78609265265085</v>
      </c>
      <c r="D38" s="1532">
        <v>3.1974308221549137</v>
      </c>
      <c r="E38" s="1532">
        <v>-0.4313083298467433</v>
      </c>
      <c r="F38" s="1532">
        <v>6.796735944778121</v>
      </c>
      <c r="G38" s="1532">
        <v>8.258079930827591</v>
      </c>
      <c r="H38" s="1532">
        <v>1.4733877706673866</v>
      </c>
      <c r="I38" s="1532">
        <v>2.8382970699461367</v>
      </c>
    </row>
    <row r="39" spans="1:9" s="1522" customFormat="1" ht="12.75">
      <c r="A39" s="1523" t="s">
        <v>95</v>
      </c>
      <c r="B39" s="1521"/>
      <c r="C39" s="1532">
        <v>-5.324087607270698</v>
      </c>
      <c r="D39" s="1532">
        <v>0.04375207067725739</v>
      </c>
      <c r="E39" s="1532">
        <v>2.152952489174112</v>
      </c>
      <c r="F39" s="1532">
        <v>2.6173750262671547</v>
      </c>
      <c r="G39" s="1532">
        <v>1.9992892226316883</v>
      </c>
      <c r="H39" s="1532">
        <v>2.551297521608717</v>
      </c>
      <c r="I39" s="1532">
        <v>0.18204975981643656</v>
      </c>
    </row>
    <row r="40" spans="1:9" s="1522" customFormat="1" ht="12.75">
      <c r="A40" s="1523" t="s">
        <v>1271</v>
      </c>
      <c r="B40" s="1521"/>
      <c r="C40" s="1532">
        <v>11.371368838381272</v>
      </c>
      <c r="D40" s="1532">
        <v>19.04170688504017</v>
      </c>
      <c r="E40" s="1532">
        <v>4.070684631974203</v>
      </c>
      <c r="F40" s="1532">
        <v>3.9666179354541384</v>
      </c>
      <c r="G40" s="1532">
        <v>4.007298153691764</v>
      </c>
      <c r="H40" s="1532">
        <v>13.00055223269365</v>
      </c>
      <c r="I40" s="1532">
        <v>3.4354361121012147</v>
      </c>
    </row>
    <row r="41" spans="1:9" s="1522" customFormat="1" ht="12.75">
      <c r="A41" s="1523" t="s">
        <v>97</v>
      </c>
      <c r="B41" s="1521"/>
      <c r="C41" s="1532">
        <v>6.408509861149554</v>
      </c>
      <c r="D41" s="1532">
        <v>2.104365573908254</v>
      </c>
      <c r="E41" s="1532">
        <v>-0.34854898326899786</v>
      </c>
      <c r="F41" s="1532">
        <v>2.896500659435077</v>
      </c>
      <c r="G41" s="1532">
        <v>7.6712180590228485</v>
      </c>
      <c r="H41" s="1532">
        <v>2.4861518409905443</v>
      </c>
      <c r="I41" s="1532">
        <v>3.1125806759291663</v>
      </c>
    </row>
    <row r="42" spans="1:9" s="1522" customFormat="1" ht="12.75">
      <c r="A42" s="1520" t="s">
        <v>98</v>
      </c>
      <c r="B42" s="1521"/>
      <c r="C42" s="1530">
        <v>-1.7766431952193784</v>
      </c>
      <c r="D42" s="1530">
        <v>3.678763982361872</v>
      </c>
      <c r="E42" s="1530">
        <v>6.81946908120932</v>
      </c>
      <c r="F42" s="1530">
        <v>2.525614117080849</v>
      </c>
      <c r="G42" s="1530">
        <v>6.443214854260518</v>
      </c>
      <c r="H42" s="1531">
        <v>4.163245503703635</v>
      </c>
      <c r="I42" s="1530">
        <v>6.8964370620845585</v>
      </c>
    </row>
    <row r="43" spans="1:9" s="1510" customFormat="1" ht="12.75">
      <c r="A43" s="1523" t="s">
        <v>99</v>
      </c>
      <c r="B43" s="1533"/>
      <c r="C43" s="1532">
        <v>-11.571259185010746</v>
      </c>
      <c r="D43" s="1532">
        <v>2.2583267521427928</v>
      </c>
      <c r="E43" s="1532">
        <v>10.806093235781162</v>
      </c>
      <c r="F43" s="1532">
        <v>-6.240762206685218</v>
      </c>
      <c r="G43" s="1532">
        <v>3.661475488458322</v>
      </c>
      <c r="H43" s="1532">
        <v>-4.4541183791297385</v>
      </c>
      <c r="I43" s="1532">
        <v>6.4263309033730565</v>
      </c>
    </row>
    <row r="44" spans="1:9" s="1510" customFormat="1" ht="12.75">
      <c r="A44" s="1523" t="s">
        <v>100</v>
      </c>
      <c r="B44" s="1533"/>
      <c r="C44" s="1532">
        <v>-18.229340181634868</v>
      </c>
      <c r="D44" s="1532">
        <v>2.006611880570077</v>
      </c>
      <c r="E44" s="1532">
        <v>12.742708648847724</v>
      </c>
      <c r="F44" s="1532">
        <v>-5.408570522232466</v>
      </c>
      <c r="G44" s="1532">
        <v>5.991679457253255</v>
      </c>
      <c r="H44" s="1532">
        <v>3.5377534749533766</v>
      </c>
      <c r="I44" s="1532">
        <v>7.5473573184015095</v>
      </c>
    </row>
    <row r="45" spans="1:9" s="1510" customFormat="1" ht="12.75">
      <c r="A45" s="1523" t="s">
        <v>101</v>
      </c>
      <c r="B45" s="1533"/>
      <c r="C45" s="1532">
        <v>8.370568446306123</v>
      </c>
      <c r="D45" s="1532">
        <v>5.19747467332256</v>
      </c>
      <c r="E45" s="1532">
        <v>7.490664783609219</v>
      </c>
      <c r="F45" s="1532">
        <v>1.9825979548221255</v>
      </c>
      <c r="G45" s="1532">
        <v>6.948851345063673</v>
      </c>
      <c r="H45" s="1532">
        <v>4.446178736686292</v>
      </c>
      <c r="I45" s="1532">
        <v>6.599586927637091</v>
      </c>
    </row>
    <row r="46" spans="1:9" s="1510" customFormat="1" ht="12.75">
      <c r="A46" s="1523" t="s">
        <v>102</v>
      </c>
      <c r="B46" s="1533"/>
      <c r="C46" s="1532">
        <v>3.8160598399450834</v>
      </c>
      <c r="D46" s="1532">
        <v>1.66034214111815</v>
      </c>
      <c r="E46" s="1532">
        <v>6.187814212945014</v>
      </c>
      <c r="F46" s="1532">
        <v>24.298349319010313</v>
      </c>
      <c r="G46" s="1532">
        <v>24.352948549226056</v>
      </c>
      <c r="H46" s="1532">
        <v>11.389406843723222</v>
      </c>
      <c r="I46" s="1532">
        <v>13.80808035108356</v>
      </c>
    </row>
    <row r="47" spans="1:9" s="1510" customFormat="1" ht="12.75">
      <c r="A47" s="1519" t="s">
        <v>113</v>
      </c>
      <c r="B47" s="1533"/>
      <c r="C47" s="1532">
        <v>-4.888736344244776</v>
      </c>
      <c r="D47" s="1532">
        <v>-3.969433914304304</v>
      </c>
      <c r="E47" s="1532">
        <v>-2.0920424732326524</v>
      </c>
      <c r="F47" s="1532">
        <v>10.026842300057012</v>
      </c>
      <c r="G47" s="1532">
        <v>6.339470486515907</v>
      </c>
      <c r="H47" s="1532">
        <v>11.761517615176146</v>
      </c>
      <c r="I47" s="1532">
        <v>4.4228903976721625</v>
      </c>
    </row>
    <row r="48" spans="1:9" ht="12.75">
      <c r="A48" s="1519" t="s">
        <v>104</v>
      </c>
      <c r="B48" s="8"/>
      <c r="C48" s="1532">
        <v>36.84630289964937</v>
      </c>
      <c r="D48" s="1532">
        <v>11.521569872899448</v>
      </c>
      <c r="E48" s="1532">
        <v>-0.6398272322621494</v>
      </c>
      <c r="F48" s="1532">
        <v>6.638804056101904</v>
      </c>
      <c r="G48" s="1532">
        <v>6.876388726464739</v>
      </c>
      <c r="H48" s="1532">
        <v>1.3458802932487117</v>
      </c>
      <c r="I48" s="1532">
        <v>5.646728568343761</v>
      </c>
    </row>
    <row r="49" spans="1:9" s="823" customFormat="1" ht="12.75">
      <c r="A49" s="1519" t="s">
        <v>105</v>
      </c>
      <c r="C49" s="1532">
        <v>21.052689812367447</v>
      </c>
      <c r="D49" s="1532">
        <v>13.712147386399877</v>
      </c>
      <c r="E49" s="1532">
        <v>5.1199405944976775</v>
      </c>
      <c r="F49" s="1532">
        <v>9.81903764233239</v>
      </c>
      <c r="G49" s="1532">
        <v>3.745562558864023</v>
      </c>
      <c r="H49" s="1532">
        <v>6.236033519553061</v>
      </c>
      <c r="I49" s="1532">
        <v>4.617761125353326</v>
      </c>
    </row>
    <row r="50" spans="1:9" ht="12.75">
      <c r="A50" s="1519" t="s">
        <v>106</v>
      </c>
      <c r="C50" s="1532">
        <v>7.380848433707655</v>
      </c>
      <c r="D50" s="1532">
        <v>15.259973733106207</v>
      </c>
      <c r="E50" s="1532">
        <v>6.107831996974113</v>
      </c>
      <c r="F50" s="1532">
        <v>11.329619537992144</v>
      </c>
      <c r="G50" s="1532">
        <v>5.909314126698305</v>
      </c>
      <c r="H50" s="1532">
        <v>6.707882534775905</v>
      </c>
      <c r="I50" s="1532">
        <v>7.387022016222474</v>
      </c>
    </row>
    <row r="51" spans="1:9" ht="12.75">
      <c r="A51" s="1519" t="s">
        <v>114</v>
      </c>
      <c r="C51" s="1532">
        <v>-8.615352217805224</v>
      </c>
      <c r="D51" s="1532">
        <v>4.401287979986861</v>
      </c>
      <c r="E51" s="1532">
        <v>13.426376004611697</v>
      </c>
      <c r="F51" s="1532">
        <v>-3.3834949397287772</v>
      </c>
      <c r="G51" s="1532">
        <v>3.33753615664169</v>
      </c>
      <c r="H51" s="1532">
        <v>11.77779372712267</v>
      </c>
      <c r="I51" s="1532">
        <v>11.069731603955304</v>
      </c>
    </row>
    <row r="52" spans="1:9" ht="12.75">
      <c r="A52" s="1523" t="s">
        <v>108</v>
      </c>
      <c r="C52" s="1532">
        <v>0.45727607368223744</v>
      </c>
      <c r="D52" s="1532">
        <v>3.445794857609897</v>
      </c>
      <c r="E52" s="1532">
        <v>5.134042290114621</v>
      </c>
      <c r="F52" s="1532">
        <v>2.9700642283098517</v>
      </c>
      <c r="G52" s="1532">
        <v>4.362891037781623</v>
      </c>
      <c r="H52" s="1534">
        <v>2.9576955039552786</v>
      </c>
      <c r="I52" s="1532">
        <v>5.598121582682978</v>
      </c>
    </row>
    <row r="53" spans="1:9" ht="12.75">
      <c r="A53" s="1523" t="s">
        <v>109</v>
      </c>
      <c r="C53" s="1532">
        <v>10.661328424045323</v>
      </c>
      <c r="D53" s="1532">
        <v>-6.615808948894099</v>
      </c>
      <c r="E53" s="1532">
        <v>30.12887689344123</v>
      </c>
      <c r="F53" s="1532">
        <v>6.2302573009207265</v>
      </c>
      <c r="G53" s="1532">
        <v>11.204889406286384</v>
      </c>
      <c r="H53" s="1532">
        <v>12.410363779115414</v>
      </c>
      <c r="I53" s="1532">
        <v>6.47699757869249</v>
      </c>
    </row>
    <row r="54" spans="1:9" s="1522" customFormat="1" ht="12.75">
      <c r="A54" s="1520" t="s">
        <v>110</v>
      </c>
      <c r="B54" s="1521"/>
      <c r="C54" s="1530">
        <v>0.1604482559485234</v>
      </c>
      <c r="D54" s="1530">
        <v>3.769164132808328</v>
      </c>
      <c r="E54" s="1530">
        <v>4.411127931542211</v>
      </c>
      <c r="F54" s="1530">
        <v>2.8525455771905257</v>
      </c>
      <c r="G54" s="1530">
        <v>4.108161309397303</v>
      </c>
      <c r="H54" s="1530">
        <v>2.581780041530024</v>
      </c>
      <c r="I54" s="1530">
        <v>5.559821518833871</v>
      </c>
    </row>
    <row r="55" spans="1:9" ht="12.75">
      <c r="A55" s="1523" t="s">
        <v>111</v>
      </c>
      <c r="C55" s="1532">
        <v>-0.4750498177206737</v>
      </c>
      <c r="D55" s="1532">
        <v>6.553617034727182</v>
      </c>
      <c r="E55" s="1532">
        <v>8.595441964481694</v>
      </c>
      <c r="F55" s="1532">
        <v>6.876181842235667</v>
      </c>
      <c r="G55" s="1532">
        <v>-1.5138921826655292</v>
      </c>
      <c r="H55" s="1532">
        <v>11.82719025974393</v>
      </c>
      <c r="I55" s="1532">
        <v>-6.406221461851828</v>
      </c>
    </row>
    <row r="56" spans="1:9" s="1522" customFormat="1" ht="12.75">
      <c r="A56" s="1527" t="s">
        <v>112</v>
      </c>
      <c r="B56" s="1528"/>
      <c r="C56" s="1535">
        <v>0.12001649292328409</v>
      </c>
      <c r="D56" s="1535">
        <v>3.945264139884671</v>
      </c>
      <c r="E56" s="1535">
        <v>4.682401360816641</v>
      </c>
      <c r="F56" s="1535">
        <v>3.1231529475252273</v>
      </c>
      <c r="G56" s="1535">
        <v>3.7162925626668084</v>
      </c>
      <c r="H56" s="1535">
        <v>3.1937073435931467</v>
      </c>
      <c r="I56" s="1535">
        <v>4.701562450058276</v>
      </c>
    </row>
    <row r="57" ht="12.75">
      <c r="A57" s="1536" t="s">
        <v>115</v>
      </c>
    </row>
    <row r="58" spans="1:9" ht="12.75">
      <c r="A58" s="1536" t="s">
        <v>116</v>
      </c>
      <c r="H58" s="1537"/>
      <c r="I58" s="1537"/>
    </row>
    <row r="59" spans="1:9" ht="12.75">
      <c r="A59" s="1536" t="s">
        <v>117</v>
      </c>
      <c r="H59" s="1537"/>
      <c r="I59" s="1537"/>
    </row>
    <row r="60" spans="1:9" ht="12.75">
      <c r="A60" s="1536" t="s">
        <v>118</v>
      </c>
      <c r="H60" s="1537"/>
      <c r="I60" s="1537"/>
    </row>
    <row r="61" spans="8:9" ht="12.75">
      <c r="H61" s="1537"/>
      <c r="I61" s="1537"/>
    </row>
    <row r="63" ht="12.75">
      <c r="I63" s="1538"/>
    </row>
    <row r="64" ht="12.75">
      <c r="I64" s="1538"/>
    </row>
    <row r="65" ht="12.75">
      <c r="I65" s="1538"/>
    </row>
    <row r="66" ht="12.75">
      <c r="I66" s="1538"/>
    </row>
  </sheetData>
  <sheetProtection/>
  <mergeCells count="5">
    <mergeCell ref="B32:H32"/>
    <mergeCell ref="A1:I1"/>
    <mergeCell ref="A2:I2"/>
    <mergeCell ref="A3:I3"/>
    <mergeCell ref="B7:I7"/>
  </mergeCells>
  <printOptions/>
  <pageMargins left="1.3" right="1.3" top="2" bottom="2" header="0.5" footer="0.5"/>
  <pageSetup fitToHeight="1" fitToWidth="1" horizontalDpi="600" verticalDpi="600" orientation="portrait" paperSize="9" scale="64" r:id="rId1"/>
</worksheet>
</file>

<file path=xl/worksheets/sheet20.xml><?xml version="1.0" encoding="utf-8"?>
<worksheet xmlns="http://schemas.openxmlformats.org/spreadsheetml/2006/main" xmlns:r="http://schemas.openxmlformats.org/officeDocument/2006/relationships">
  <sheetPr>
    <pageSetUpPr fitToPage="1"/>
  </sheetPr>
  <dimension ref="A1:L65"/>
  <sheetViews>
    <sheetView zoomScalePageLayoutView="0" workbookViewId="0" topLeftCell="A1">
      <selection activeCell="A1" sqref="A1:J1"/>
    </sheetView>
  </sheetViews>
  <sheetFormatPr defaultColWidth="9.140625" defaultRowHeight="12.75"/>
  <cols>
    <col min="1" max="1" width="3.28125" style="0" customWidth="1"/>
    <col min="2" max="2" width="2.7109375" style="0" customWidth="1"/>
    <col min="5" max="5" width="13.8515625" style="0" bestFit="1" customWidth="1"/>
  </cols>
  <sheetData>
    <row r="1" spans="1:10" ht="12.75">
      <c r="A1" s="1966" t="s">
        <v>1248</v>
      </c>
      <c r="B1" s="1966"/>
      <c r="C1" s="1966"/>
      <c r="D1" s="1966"/>
      <c r="E1" s="1966"/>
      <c r="F1" s="1966"/>
      <c r="G1" s="1966"/>
      <c r="H1" s="1966"/>
      <c r="I1" s="1966"/>
      <c r="J1" s="1966"/>
    </row>
    <row r="2" spans="1:12" ht="15.75">
      <c r="A2" s="2079" t="s">
        <v>278</v>
      </c>
      <c r="B2" s="2079"/>
      <c r="C2" s="2079"/>
      <c r="D2" s="2079"/>
      <c r="E2" s="2079"/>
      <c r="F2" s="2079"/>
      <c r="G2" s="2079"/>
      <c r="H2" s="2079"/>
      <c r="I2" s="2079"/>
      <c r="J2" s="2079"/>
      <c r="K2" s="1594"/>
      <c r="L2" s="1594"/>
    </row>
    <row r="3" spans="1:12" ht="15.75" thickBot="1">
      <c r="A3" s="2080"/>
      <c r="B3" s="2080"/>
      <c r="C3" s="2080"/>
      <c r="D3" s="2080"/>
      <c r="E3" s="2080"/>
      <c r="F3" s="8"/>
      <c r="G3" s="8"/>
      <c r="H3" s="8"/>
      <c r="I3" s="8"/>
      <c r="J3" s="1557" t="s">
        <v>1434</v>
      </c>
      <c r="L3" s="1518"/>
    </row>
    <row r="4" spans="1:10" ht="13.5" thickTop="1">
      <c r="A4" s="2081" t="s">
        <v>1247</v>
      </c>
      <c r="B4" s="2082"/>
      <c r="C4" s="2082"/>
      <c r="D4" s="2082"/>
      <c r="E4" s="2028"/>
      <c r="F4" s="2090" t="s">
        <v>1531</v>
      </c>
      <c r="G4" s="2091"/>
      <c r="H4" s="2092"/>
      <c r="I4" s="2086" t="s">
        <v>1167</v>
      </c>
      <c r="J4" s="2087"/>
    </row>
    <row r="5" spans="1:10" ht="12.75">
      <c r="A5" s="2051"/>
      <c r="B5" s="2027"/>
      <c r="C5" s="2027"/>
      <c r="D5" s="2027"/>
      <c r="E5" s="2083"/>
      <c r="F5" s="2083"/>
      <c r="G5" s="2093"/>
      <c r="H5" s="2094"/>
      <c r="I5" s="2088"/>
      <c r="J5" s="2089"/>
    </row>
    <row r="6" spans="1:10" ht="12.75">
      <c r="A6" s="2084"/>
      <c r="B6" s="2085"/>
      <c r="C6" s="2085"/>
      <c r="D6" s="2085"/>
      <c r="E6" s="2085"/>
      <c r="F6" s="1661" t="s">
        <v>629</v>
      </c>
      <c r="G6" s="1661" t="s">
        <v>630</v>
      </c>
      <c r="H6" s="1661" t="s">
        <v>1435</v>
      </c>
      <c r="I6" s="1661" t="s">
        <v>630</v>
      </c>
      <c r="J6" s="1834" t="s">
        <v>1435</v>
      </c>
    </row>
    <row r="7" spans="1:10" ht="12.75">
      <c r="A7" s="1498" t="s">
        <v>1532</v>
      </c>
      <c r="B7" s="8"/>
      <c r="C7" s="8"/>
      <c r="D7" s="8"/>
      <c r="E7" s="8"/>
      <c r="F7" s="1777">
        <v>14224.5</v>
      </c>
      <c r="G7" s="1777">
        <v>-902.1999999999825</v>
      </c>
      <c r="H7" s="1777">
        <v>21658.9</v>
      </c>
      <c r="I7" s="1777">
        <v>-106.34257794650064</v>
      </c>
      <c r="J7" s="1778">
        <v>-2500.676125027757</v>
      </c>
    </row>
    <row r="8" spans="1:10" ht="12.75">
      <c r="A8" s="1498"/>
      <c r="B8" s="8" t="s">
        <v>1533</v>
      </c>
      <c r="C8" s="8"/>
      <c r="D8" s="8"/>
      <c r="E8" s="8"/>
      <c r="F8" s="1777">
        <v>61482.4</v>
      </c>
      <c r="G8" s="1777">
        <v>61488.4</v>
      </c>
      <c r="H8" s="1777">
        <v>63939.2</v>
      </c>
      <c r="I8" s="1777">
        <v>0.009758890349108037</v>
      </c>
      <c r="J8" s="1779">
        <v>3.9857924421516833</v>
      </c>
    </row>
    <row r="9" spans="1:10" ht="12.75">
      <c r="A9" s="1498"/>
      <c r="B9" s="8"/>
      <c r="C9" s="8" t="s">
        <v>1534</v>
      </c>
      <c r="D9" s="8"/>
      <c r="E9" s="8"/>
      <c r="F9" s="1777">
        <v>0</v>
      </c>
      <c r="G9" s="1777">
        <v>0</v>
      </c>
      <c r="H9" s="1777">
        <v>0</v>
      </c>
      <c r="I9" s="1780" t="s">
        <v>1460</v>
      </c>
      <c r="J9" s="1781" t="s">
        <v>1460</v>
      </c>
    </row>
    <row r="10" spans="1:10" ht="12.75">
      <c r="A10" s="1498"/>
      <c r="B10" s="8"/>
      <c r="C10" s="8" t="s">
        <v>1535</v>
      </c>
      <c r="D10" s="8"/>
      <c r="E10" s="8"/>
      <c r="F10" s="1777">
        <v>61482.4</v>
      </c>
      <c r="G10" s="1777">
        <v>61488.4</v>
      </c>
      <c r="H10" s="1777">
        <v>63939.2</v>
      </c>
      <c r="I10" s="1777">
        <v>0.009758890349108037</v>
      </c>
      <c r="J10" s="1779">
        <v>3.9857924421516833</v>
      </c>
    </row>
    <row r="11" spans="1:10" ht="12.75">
      <c r="A11" s="1498"/>
      <c r="B11" s="8" t="s">
        <v>1536</v>
      </c>
      <c r="C11" s="8"/>
      <c r="D11" s="8"/>
      <c r="F11" s="1782">
        <v>-171540.8</v>
      </c>
      <c r="G11" s="1777">
        <v>-190437.1</v>
      </c>
      <c r="H11" s="1777">
        <v>-221650.2</v>
      </c>
      <c r="I11" s="1777">
        <v>11.015630100827337</v>
      </c>
      <c r="J11" s="1779">
        <v>16.390241187247657</v>
      </c>
    </row>
    <row r="12" spans="1:10" ht="12.75">
      <c r="A12" s="1498"/>
      <c r="B12" s="8"/>
      <c r="C12" s="8" t="s">
        <v>1534</v>
      </c>
      <c r="D12" s="8"/>
      <c r="E12" s="8"/>
      <c r="F12" s="1777">
        <v>-33657.2</v>
      </c>
      <c r="G12" s="1777">
        <v>-33567.6</v>
      </c>
      <c r="H12" s="1777">
        <v>-39879.5</v>
      </c>
      <c r="I12" s="1777">
        <v>-0.26621346992619277</v>
      </c>
      <c r="J12" s="1779">
        <v>18.8035486600174</v>
      </c>
    </row>
    <row r="13" spans="1:10" ht="12.75">
      <c r="A13" s="1498"/>
      <c r="B13" s="8"/>
      <c r="C13" s="8" t="s">
        <v>1535</v>
      </c>
      <c r="D13" s="8"/>
      <c r="E13" s="8"/>
      <c r="F13" s="1777">
        <v>-137883.6</v>
      </c>
      <c r="G13" s="1777">
        <v>-156869.5</v>
      </c>
      <c r="H13" s="1777">
        <v>-181770.7</v>
      </c>
      <c r="I13" s="1777">
        <v>13.769512835464113</v>
      </c>
      <c r="J13" s="1779">
        <v>15.873831433133917</v>
      </c>
    </row>
    <row r="14" spans="1:10" ht="12.75">
      <c r="A14" s="1498"/>
      <c r="B14" s="8" t="s">
        <v>1537</v>
      </c>
      <c r="C14" s="8"/>
      <c r="D14" s="8"/>
      <c r="E14" s="8"/>
      <c r="F14" s="1777">
        <v>-110058.4</v>
      </c>
      <c r="G14" s="1777">
        <v>-128948.7</v>
      </c>
      <c r="H14" s="1777">
        <v>-157711</v>
      </c>
      <c r="I14" s="1777">
        <v>17.163887536071762</v>
      </c>
      <c r="J14" s="1779">
        <v>22.305226807249706</v>
      </c>
    </row>
    <row r="15" spans="1:10" ht="12.75">
      <c r="A15" s="1498"/>
      <c r="B15" s="8" t="s">
        <v>1538</v>
      </c>
      <c r="C15" s="8"/>
      <c r="D15" s="8"/>
      <c r="E15" s="8"/>
      <c r="F15" s="1777">
        <v>-6818.3</v>
      </c>
      <c r="G15" s="1777">
        <v>-8377.3</v>
      </c>
      <c r="H15" s="1777">
        <v>-11393.4</v>
      </c>
      <c r="I15" s="1777">
        <v>22.864937007758517</v>
      </c>
      <c r="J15" s="1779">
        <v>36.00324686951644</v>
      </c>
    </row>
    <row r="16" spans="1:10" ht="12.75">
      <c r="A16" s="1498"/>
      <c r="B16" s="8"/>
      <c r="C16" s="8" t="s">
        <v>1436</v>
      </c>
      <c r="D16" s="8"/>
      <c r="E16" s="8"/>
      <c r="F16" s="1777">
        <v>26469.7</v>
      </c>
      <c r="G16" s="1777">
        <v>32078.9</v>
      </c>
      <c r="H16" s="1777">
        <v>42236.1</v>
      </c>
      <c r="I16" s="1777">
        <v>21.19102218763341</v>
      </c>
      <c r="J16" s="1779">
        <v>31.663180470652037</v>
      </c>
    </row>
    <row r="17" spans="1:10" ht="12.75">
      <c r="A17" s="1498"/>
      <c r="B17" s="8"/>
      <c r="C17" s="8"/>
      <c r="D17" s="8" t="s">
        <v>1539</v>
      </c>
      <c r="E17" s="8"/>
      <c r="F17" s="1777">
        <v>9555.8</v>
      </c>
      <c r="G17" s="1777">
        <v>10125.3</v>
      </c>
      <c r="H17" s="1777">
        <v>18653.1</v>
      </c>
      <c r="I17" s="1777">
        <v>5.95973126268863</v>
      </c>
      <c r="J17" s="1779">
        <v>84.22268969808302</v>
      </c>
    </row>
    <row r="18" spans="1:10" ht="12.75">
      <c r="A18" s="1498"/>
      <c r="B18" s="8"/>
      <c r="C18" s="8"/>
      <c r="D18" s="8" t="s">
        <v>1540</v>
      </c>
      <c r="E18" s="8"/>
      <c r="F18" s="1777">
        <v>7441.5</v>
      </c>
      <c r="G18" s="1777">
        <v>12336.4</v>
      </c>
      <c r="H18" s="1777">
        <v>13301.8</v>
      </c>
      <c r="I18" s="1777">
        <v>65.77840489148693</v>
      </c>
      <c r="J18" s="1779">
        <v>7.82562173729775</v>
      </c>
    </row>
    <row r="19" spans="1:10" ht="12.75">
      <c r="A19" s="1498"/>
      <c r="B19" s="8"/>
      <c r="C19" s="8"/>
      <c r="D19" s="8" t="s">
        <v>1535</v>
      </c>
      <c r="E19" s="8"/>
      <c r="F19" s="1777">
        <v>9472.4</v>
      </c>
      <c r="G19" s="1777">
        <v>9617.2</v>
      </c>
      <c r="H19" s="1777">
        <v>10281.2</v>
      </c>
      <c r="I19" s="1777">
        <v>1.5286516616697046</v>
      </c>
      <c r="J19" s="1779">
        <v>6.904296468826685</v>
      </c>
    </row>
    <row r="20" spans="1:10" ht="12.75">
      <c r="A20" s="1498"/>
      <c r="B20" s="8"/>
      <c r="C20" s="8" t="s">
        <v>1437</v>
      </c>
      <c r="D20" s="8"/>
      <c r="E20" s="8"/>
      <c r="F20" s="1777">
        <v>-33288</v>
      </c>
      <c r="G20" s="1777">
        <v>-40456.2</v>
      </c>
      <c r="H20" s="1777">
        <v>-53629.5</v>
      </c>
      <c r="I20" s="1777">
        <v>21.533886085075693</v>
      </c>
      <c r="J20" s="1779">
        <v>32.561881738769344</v>
      </c>
    </row>
    <row r="21" spans="1:10" ht="12.75">
      <c r="A21" s="1498"/>
      <c r="B21" s="8"/>
      <c r="C21" s="8"/>
      <c r="D21" s="853" t="s">
        <v>1541</v>
      </c>
      <c r="E21" s="8"/>
      <c r="F21" s="1777">
        <v>-12592.3</v>
      </c>
      <c r="G21" s="1777">
        <v>-14557.4</v>
      </c>
      <c r="H21" s="1777">
        <v>-22969.2</v>
      </c>
      <c r="I21" s="1777">
        <v>15.605568482326504</v>
      </c>
      <c r="J21" s="1779">
        <v>57.78367016088038</v>
      </c>
    </row>
    <row r="22" spans="1:10" ht="12.75">
      <c r="A22" s="1498"/>
      <c r="B22" s="8"/>
      <c r="C22" s="8"/>
      <c r="D22" s="8" t="s">
        <v>1539</v>
      </c>
      <c r="E22" s="8"/>
      <c r="F22" s="1777">
        <v>-11960.8</v>
      </c>
      <c r="G22" s="1777">
        <v>-15785</v>
      </c>
      <c r="H22" s="1777">
        <v>-20862</v>
      </c>
      <c r="I22" s="1777">
        <v>31.972777740619364</v>
      </c>
      <c r="J22" s="1779">
        <v>32.16344630978777</v>
      </c>
    </row>
    <row r="23" spans="1:10" ht="12.75">
      <c r="A23" s="1498"/>
      <c r="B23" s="8"/>
      <c r="C23" s="8"/>
      <c r="D23" s="1010"/>
      <c r="E23" s="813" t="s">
        <v>1438</v>
      </c>
      <c r="F23" s="1777">
        <v>-3445.6</v>
      </c>
      <c r="G23" s="1777">
        <v>-6336.6</v>
      </c>
      <c r="H23" s="1777">
        <v>-7373</v>
      </c>
      <c r="I23" s="1777">
        <v>83.90410958904111</v>
      </c>
      <c r="J23" s="1779">
        <v>16.35577439005144</v>
      </c>
    </row>
    <row r="24" spans="1:10" ht="12.75">
      <c r="A24" s="1498"/>
      <c r="B24" s="8"/>
      <c r="C24" s="8"/>
      <c r="D24" s="958" t="s">
        <v>1439</v>
      </c>
      <c r="E24" s="1010"/>
      <c r="F24" s="1777">
        <v>-698.2</v>
      </c>
      <c r="G24" s="1777">
        <v>-189.4</v>
      </c>
      <c r="H24" s="1777">
        <v>-635.7</v>
      </c>
      <c r="I24" s="1777">
        <v>-72.87310226296191</v>
      </c>
      <c r="J24" s="1779">
        <v>235.63885955649422</v>
      </c>
    </row>
    <row r="25" spans="1:10" ht="12.75">
      <c r="A25" s="1498"/>
      <c r="B25" s="8"/>
      <c r="C25" s="8"/>
      <c r="D25" s="8" t="s">
        <v>1535</v>
      </c>
      <c r="E25" s="8"/>
      <c r="F25" s="1777">
        <v>-8734.9</v>
      </c>
      <c r="G25" s="1777">
        <v>-10113.8</v>
      </c>
      <c r="H25" s="1777">
        <v>-9798.3</v>
      </c>
      <c r="I25" s="1777">
        <v>15.78609944017676</v>
      </c>
      <c r="J25" s="1779">
        <v>-3.1195000889873246</v>
      </c>
    </row>
    <row r="26" spans="1:10" ht="12.75">
      <c r="A26" s="1498"/>
      <c r="B26" s="8" t="s">
        <v>1542</v>
      </c>
      <c r="C26" s="8"/>
      <c r="D26" s="8"/>
      <c r="E26" s="8"/>
      <c r="F26" s="1777">
        <v>-116876.7</v>
      </c>
      <c r="G26" s="1777">
        <v>-137326</v>
      </c>
      <c r="H26" s="1777">
        <v>-169104.4</v>
      </c>
      <c r="I26" s="1777">
        <v>17.49647277857777</v>
      </c>
      <c r="J26" s="1779">
        <v>23.140847326799</v>
      </c>
    </row>
    <row r="27" spans="1:10" ht="12.75">
      <c r="A27" s="1498"/>
      <c r="B27" s="8" t="s">
        <v>1543</v>
      </c>
      <c r="C27" s="8"/>
      <c r="D27" s="8"/>
      <c r="E27" s="8"/>
      <c r="F27" s="1777">
        <v>4955.5</v>
      </c>
      <c r="G27" s="1777">
        <v>7431.8</v>
      </c>
      <c r="H27" s="1777">
        <v>7946.8</v>
      </c>
      <c r="I27" s="1777">
        <v>49.97073958228231</v>
      </c>
      <c r="J27" s="1779">
        <v>6.929680561909632</v>
      </c>
    </row>
    <row r="28" spans="1:10" ht="12.75">
      <c r="A28" s="1498"/>
      <c r="B28" s="8"/>
      <c r="C28" s="8" t="s">
        <v>1440</v>
      </c>
      <c r="D28" s="8"/>
      <c r="E28" s="8"/>
      <c r="F28" s="1777">
        <v>11432.3</v>
      </c>
      <c r="G28" s="1777">
        <v>14500.8</v>
      </c>
      <c r="H28" s="1777">
        <v>13447.7</v>
      </c>
      <c r="I28" s="1777">
        <v>26.840618248296494</v>
      </c>
      <c r="J28" s="1779">
        <v>-7.262357938872328</v>
      </c>
    </row>
    <row r="29" spans="1:10" ht="12.75">
      <c r="A29" s="1498"/>
      <c r="B29" s="8"/>
      <c r="C29" s="8" t="s">
        <v>1441</v>
      </c>
      <c r="D29" s="8"/>
      <c r="E29" s="8"/>
      <c r="F29" s="1777">
        <v>-6476.8</v>
      </c>
      <c r="G29" s="1777">
        <v>-7069</v>
      </c>
      <c r="H29" s="1777">
        <v>-5500.9</v>
      </c>
      <c r="I29" s="1777">
        <v>9.143404150197625</v>
      </c>
      <c r="J29" s="1779">
        <v>-22.182769840147127</v>
      </c>
    </row>
    <row r="30" spans="1:10" ht="12.75">
      <c r="A30" s="1498"/>
      <c r="B30" s="8" t="s">
        <v>1442</v>
      </c>
      <c r="C30" s="8"/>
      <c r="D30" s="8"/>
      <c r="E30" s="8"/>
      <c r="F30" s="1777">
        <v>-111921.2</v>
      </c>
      <c r="G30" s="1777">
        <v>-129894.2</v>
      </c>
      <c r="H30" s="1777">
        <v>-161157.6</v>
      </c>
      <c r="I30" s="1777">
        <v>16.058619814655312</v>
      </c>
      <c r="J30" s="1779">
        <v>24.068357170681992</v>
      </c>
    </row>
    <row r="31" spans="1:10" ht="12.75">
      <c r="A31" s="1498"/>
      <c r="B31" s="1558" t="s">
        <v>1544</v>
      </c>
      <c r="C31" s="8"/>
      <c r="D31" s="8"/>
      <c r="E31" s="8"/>
      <c r="F31" s="1777">
        <v>126145.7</v>
      </c>
      <c r="G31" s="1777">
        <v>128992</v>
      </c>
      <c r="H31" s="1777">
        <v>182816.5</v>
      </c>
      <c r="I31" s="1777">
        <v>2.256359114896507</v>
      </c>
      <c r="J31" s="1779">
        <v>41.727006325973704</v>
      </c>
    </row>
    <row r="32" spans="1:10" ht="12.75">
      <c r="A32" s="1498"/>
      <c r="B32" s="8"/>
      <c r="C32" s="8" t="s">
        <v>1443</v>
      </c>
      <c r="D32" s="8"/>
      <c r="E32" s="8"/>
      <c r="F32" s="1777">
        <v>130861.7</v>
      </c>
      <c r="G32" s="1777">
        <v>133196.8</v>
      </c>
      <c r="H32" s="1777">
        <v>185462.9</v>
      </c>
      <c r="I32" s="1777">
        <v>1.784402923085969</v>
      </c>
      <c r="J32" s="1779">
        <v>39.23975651066693</v>
      </c>
    </row>
    <row r="33" spans="1:10" ht="12.75">
      <c r="A33" s="1498"/>
      <c r="B33" s="8"/>
      <c r="C33" s="8"/>
      <c r="D33" s="8" t="s">
        <v>1545</v>
      </c>
      <c r="E33" s="8"/>
      <c r="F33" s="1777">
        <v>18851.1</v>
      </c>
      <c r="G33" s="1777">
        <v>18218.2</v>
      </c>
      <c r="H33" s="1777">
        <v>20993.2</v>
      </c>
      <c r="I33" s="1777">
        <v>-3.3573637612659093</v>
      </c>
      <c r="J33" s="1779">
        <v>15.23202072652622</v>
      </c>
    </row>
    <row r="34" spans="1:10" ht="12.75">
      <c r="A34" s="1498"/>
      <c r="B34" s="8"/>
      <c r="C34" s="8"/>
      <c r="D34" s="8" t="s">
        <v>1444</v>
      </c>
      <c r="E34" s="8"/>
      <c r="F34" s="1777">
        <v>97688.5</v>
      </c>
      <c r="G34" s="1777">
        <v>100144.8</v>
      </c>
      <c r="H34" s="1777">
        <v>142682.7</v>
      </c>
      <c r="I34" s="1777">
        <v>2.5144208376625734</v>
      </c>
      <c r="J34" s="1779">
        <v>42.476394181225594</v>
      </c>
    </row>
    <row r="35" spans="1:10" ht="12.75">
      <c r="A35" s="1498"/>
      <c r="B35" s="8"/>
      <c r="C35" s="8"/>
      <c r="D35" s="8" t="s">
        <v>1546</v>
      </c>
      <c r="E35" s="8"/>
      <c r="F35" s="1777">
        <v>12007.6</v>
      </c>
      <c r="G35" s="1777">
        <v>12937</v>
      </c>
      <c r="H35" s="1777">
        <v>18789.9</v>
      </c>
      <c r="I35" s="1777">
        <v>7.740097937972614</v>
      </c>
      <c r="J35" s="1779">
        <v>45.24155522918761</v>
      </c>
    </row>
    <row r="36" spans="1:10" ht="12.75">
      <c r="A36" s="1498"/>
      <c r="B36" s="8"/>
      <c r="C36" s="8"/>
      <c r="D36" s="8" t="s">
        <v>1547</v>
      </c>
      <c r="E36" s="8"/>
      <c r="F36" s="1777">
        <v>2314.5</v>
      </c>
      <c r="G36" s="1777">
        <v>1896.8</v>
      </c>
      <c r="H36" s="1777">
        <v>2997.1</v>
      </c>
      <c r="I36" s="1777">
        <v>-18.047094404839058</v>
      </c>
      <c r="J36" s="1779">
        <v>58.00822437789962</v>
      </c>
    </row>
    <row r="37" spans="1:10" ht="12.75">
      <c r="A37" s="1498"/>
      <c r="B37" s="8"/>
      <c r="C37" s="8" t="s">
        <v>1445</v>
      </c>
      <c r="D37" s="8"/>
      <c r="E37" s="8"/>
      <c r="F37" s="1777">
        <v>-4716</v>
      </c>
      <c r="G37" s="1777">
        <v>-4204.8</v>
      </c>
      <c r="H37" s="1777">
        <v>-2646.4</v>
      </c>
      <c r="I37" s="1783">
        <v>-10.839694656488545</v>
      </c>
      <c r="J37" s="1783">
        <v>-37.06240487062405</v>
      </c>
    </row>
    <row r="38" spans="1:10" ht="12.75">
      <c r="A38" s="1559" t="s">
        <v>1548</v>
      </c>
      <c r="B38" s="1386" t="s">
        <v>1549</v>
      </c>
      <c r="C38" s="1386"/>
      <c r="D38" s="1386"/>
      <c r="E38" s="1386"/>
      <c r="F38" s="1784">
        <v>3107</v>
      </c>
      <c r="G38" s="1784">
        <v>4449.9</v>
      </c>
      <c r="H38" s="1784">
        <v>12652.6</v>
      </c>
      <c r="I38" s="1777">
        <v>43.22175732217572</v>
      </c>
      <c r="J38" s="1779">
        <v>184.334479426504</v>
      </c>
    </row>
    <row r="39" spans="1:10" ht="12.75">
      <c r="A39" s="1560" t="s">
        <v>1550</v>
      </c>
      <c r="B39" s="1560"/>
      <c r="C39" s="1516"/>
      <c r="D39" s="1516"/>
      <c r="E39" s="1516"/>
      <c r="F39" s="1783">
        <v>17331.5</v>
      </c>
      <c r="G39" s="1783">
        <v>3547.7000000000116</v>
      </c>
      <c r="H39" s="1783">
        <v>34311.5</v>
      </c>
      <c r="I39" s="1783">
        <v>-79.53033493927235</v>
      </c>
      <c r="J39" s="1785">
        <v>867.1477295148937</v>
      </c>
    </row>
    <row r="40" spans="1:10" ht="12.75">
      <c r="A40" s="1498" t="s">
        <v>1551</v>
      </c>
      <c r="B40" s="8" t="s">
        <v>1552</v>
      </c>
      <c r="C40" s="8"/>
      <c r="D40" s="8"/>
      <c r="E40" s="8"/>
      <c r="F40" s="1777">
        <v>-1324.5</v>
      </c>
      <c r="G40" s="1777">
        <v>-2362.1</v>
      </c>
      <c r="H40" s="1777">
        <v>8098.7</v>
      </c>
      <c r="I40" s="1777">
        <v>78.33899584748961</v>
      </c>
      <c r="J40" s="1779">
        <v>-442.86016680072817</v>
      </c>
    </row>
    <row r="41" spans="1:10" ht="12.75">
      <c r="A41" s="1498"/>
      <c r="B41" s="8" t="s">
        <v>1553</v>
      </c>
      <c r="C41" s="8"/>
      <c r="D41" s="8"/>
      <c r="E41" s="8"/>
      <c r="F41" s="1777">
        <v>-469.7</v>
      </c>
      <c r="G41" s="1777">
        <v>362.3</v>
      </c>
      <c r="H41" s="1777">
        <v>293.9</v>
      </c>
      <c r="I41" s="1777">
        <v>-177.1343410687673</v>
      </c>
      <c r="J41" s="1779">
        <v>-18.879381727849857</v>
      </c>
    </row>
    <row r="42" spans="1:10" ht="12.75">
      <c r="A42" s="1498"/>
      <c r="B42" s="8" t="s">
        <v>1554</v>
      </c>
      <c r="C42" s="8"/>
      <c r="D42" s="8"/>
      <c r="E42" s="8"/>
      <c r="F42" s="1777">
        <v>0</v>
      </c>
      <c r="G42" s="1777">
        <v>0</v>
      </c>
      <c r="H42" s="1777">
        <v>0</v>
      </c>
      <c r="I42" s="1780" t="s">
        <v>1460</v>
      </c>
      <c r="J42" s="1781" t="s">
        <v>1460</v>
      </c>
    </row>
    <row r="43" spans="1:10" ht="12.75">
      <c r="A43" s="1498"/>
      <c r="B43" s="8" t="s">
        <v>1446</v>
      </c>
      <c r="C43" s="8"/>
      <c r="D43" s="8"/>
      <c r="E43" s="8"/>
      <c r="F43" s="1777">
        <v>-14008.8</v>
      </c>
      <c r="G43" s="1777">
        <v>-10690</v>
      </c>
      <c r="H43" s="1777">
        <v>-12354.6</v>
      </c>
      <c r="I43" s="1777">
        <v>-23.690822911312885</v>
      </c>
      <c r="J43" s="1779">
        <v>15.571562207670725</v>
      </c>
    </row>
    <row r="44" spans="1:10" ht="12.75">
      <c r="A44" s="1498"/>
      <c r="B44" s="8"/>
      <c r="C44" s="8" t="s">
        <v>1447</v>
      </c>
      <c r="D44" s="8"/>
      <c r="E44" s="8"/>
      <c r="F44" s="1777">
        <v>-1629.5</v>
      </c>
      <c r="G44" s="1777">
        <v>-5127.6</v>
      </c>
      <c r="H44" s="1777">
        <v>-105.3</v>
      </c>
      <c r="I44" s="1777">
        <v>214.67321264191472</v>
      </c>
      <c r="J44" s="1779">
        <v>-97.94640767610578</v>
      </c>
    </row>
    <row r="45" spans="1:10" ht="12.75">
      <c r="A45" s="1498"/>
      <c r="B45" s="8"/>
      <c r="C45" s="8" t="s">
        <v>1535</v>
      </c>
      <c r="D45" s="8"/>
      <c r="E45" s="8"/>
      <c r="F45" s="1777">
        <v>-12379.3</v>
      </c>
      <c r="G45" s="1777">
        <v>-5562.4</v>
      </c>
      <c r="H45" s="1777">
        <v>-12249.3</v>
      </c>
      <c r="I45" s="1777">
        <v>-55.06692623977123</v>
      </c>
      <c r="J45" s="1779">
        <v>120.2160937724723</v>
      </c>
    </row>
    <row r="46" spans="1:10" ht="12.75">
      <c r="A46" s="1498"/>
      <c r="B46" s="8" t="s">
        <v>1448</v>
      </c>
      <c r="C46" s="8"/>
      <c r="D46" s="8"/>
      <c r="E46" s="8"/>
      <c r="F46" s="1777">
        <v>13154</v>
      </c>
      <c r="G46" s="1777">
        <v>7965.6</v>
      </c>
      <c r="H46" s="1777">
        <v>20159.4</v>
      </c>
      <c r="I46" s="1777">
        <v>-39.44351528052303</v>
      </c>
      <c r="J46" s="1779">
        <v>153.08074721301597</v>
      </c>
    </row>
    <row r="47" spans="1:10" ht="12.75">
      <c r="A47" s="1498"/>
      <c r="B47" s="8"/>
      <c r="C47" s="8" t="s">
        <v>1447</v>
      </c>
      <c r="D47" s="8"/>
      <c r="E47" s="8"/>
      <c r="F47" s="1777">
        <v>9232.5</v>
      </c>
      <c r="G47" s="1777">
        <v>1727.8</v>
      </c>
      <c r="H47" s="1777">
        <v>15241.2</v>
      </c>
      <c r="I47" s="1777">
        <v>-81.28567560249121</v>
      </c>
      <c r="J47" s="1779">
        <v>782.1159856464869</v>
      </c>
    </row>
    <row r="48" spans="1:10" ht="12.75">
      <c r="A48" s="1498"/>
      <c r="B48" s="8"/>
      <c r="C48" s="8" t="s">
        <v>1555</v>
      </c>
      <c r="D48" s="8"/>
      <c r="E48" s="8"/>
      <c r="F48" s="1777">
        <v>526.9</v>
      </c>
      <c r="G48" s="1777">
        <v>1455.6</v>
      </c>
      <c r="H48" s="1777">
        <v>-1348.6</v>
      </c>
      <c r="I48" s="1777">
        <v>176.2573543366863</v>
      </c>
      <c r="J48" s="1779">
        <v>-192.64907941742237</v>
      </c>
    </row>
    <row r="49" spans="1:10" ht="12.75">
      <c r="A49" s="1498"/>
      <c r="B49" s="8"/>
      <c r="C49" s="8"/>
      <c r="D49" s="8" t="s">
        <v>1556</v>
      </c>
      <c r="E49" s="8"/>
      <c r="F49" s="1777">
        <v>703.7</v>
      </c>
      <c r="G49" s="1777">
        <v>2150.7</v>
      </c>
      <c r="H49" s="1777">
        <v>-1284.2</v>
      </c>
      <c r="I49" s="1777">
        <v>205.627398038937</v>
      </c>
      <c r="J49" s="1779">
        <v>-159.71079183521644</v>
      </c>
    </row>
    <row r="50" spans="1:10" ht="12.75">
      <c r="A50" s="1498"/>
      <c r="B50" s="8"/>
      <c r="C50" s="8"/>
      <c r="D50" s="8"/>
      <c r="E50" s="8" t="s">
        <v>1557</v>
      </c>
      <c r="F50" s="1777">
        <v>7691</v>
      </c>
      <c r="G50" s="1777">
        <v>9689.7</v>
      </c>
      <c r="H50" s="1777">
        <v>6585.4</v>
      </c>
      <c r="I50" s="1777">
        <v>25.987517878039274</v>
      </c>
      <c r="J50" s="1779">
        <v>-32.037111572081706</v>
      </c>
    </row>
    <row r="51" spans="1:10" ht="12.75">
      <c r="A51" s="1498"/>
      <c r="B51" s="8"/>
      <c r="C51" s="8"/>
      <c r="D51" s="8"/>
      <c r="E51" s="8" t="s">
        <v>1558</v>
      </c>
      <c r="F51" s="1777">
        <v>-6987.3</v>
      </c>
      <c r="G51" s="1777">
        <v>-7539</v>
      </c>
      <c r="H51" s="1777">
        <v>-7869.6</v>
      </c>
      <c r="I51" s="1777">
        <v>7.895753724614655</v>
      </c>
      <c r="J51" s="1779">
        <v>4.385196975726228</v>
      </c>
    </row>
    <row r="52" spans="1:10" ht="12.75">
      <c r="A52" s="1498"/>
      <c r="B52" s="8"/>
      <c r="C52" s="8"/>
      <c r="D52" s="8" t="s">
        <v>1449</v>
      </c>
      <c r="E52" s="8"/>
      <c r="F52" s="1777">
        <v>-176.8</v>
      </c>
      <c r="G52" s="1777">
        <v>-695.1</v>
      </c>
      <c r="H52" s="1777">
        <v>-64.4</v>
      </c>
      <c r="I52" s="1777">
        <v>293.156108597285</v>
      </c>
      <c r="J52" s="1779">
        <v>-90.73514602215509</v>
      </c>
    </row>
    <row r="53" spans="1:10" ht="12.75">
      <c r="A53" s="1498"/>
      <c r="B53" s="8"/>
      <c r="C53" s="8" t="s">
        <v>1450</v>
      </c>
      <c r="D53" s="8"/>
      <c r="E53" s="8"/>
      <c r="F53" s="1777">
        <v>3394.6</v>
      </c>
      <c r="G53" s="1777">
        <v>4782.2</v>
      </c>
      <c r="H53" s="1777">
        <v>6266.8</v>
      </c>
      <c r="I53" s="1777">
        <v>40.87668650209156</v>
      </c>
      <c r="J53" s="1779">
        <v>31.044289239262273</v>
      </c>
    </row>
    <row r="54" spans="1:10" ht="12.75">
      <c r="A54" s="1498"/>
      <c r="B54" s="8"/>
      <c r="C54" s="8"/>
      <c r="D54" s="8" t="s">
        <v>940</v>
      </c>
      <c r="E54" s="8"/>
      <c r="F54" s="1777">
        <v>-116.5</v>
      </c>
      <c r="G54" s="1777">
        <v>2.4</v>
      </c>
      <c r="H54" s="1777">
        <v>-5.6</v>
      </c>
      <c r="I54" s="1777">
        <v>-102.06008583690989</v>
      </c>
      <c r="J54" s="1779">
        <v>-333.33333333333337</v>
      </c>
    </row>
    <row r="55" spans="1:10" ht="12.75">
      <c r="A55" s="1498"/>
      <c r="B55" s="8"/>
      <c r="C55" s="8"/>
      <c r="D55" s="8" t="s">
        <v>1451</v>
      </c>
      <c r="E55" s="8"/>
      <c r="F55" s="1777">
        <v>3511.1</v>
      </c>
      <c r="G55" s="1777">
        <v>4779.8</v>
      </c>
      <c r="H55" s="1777">
        <v>6272.4</v>
      </c>
      <c r="I55" s="1777">
        <v>36.13397510751617</v>
      </c>
      <c r="J55" s="1779">
        <v>31.22724800200844</v>
      </c>
    </row>
    <row r="56" spans="1:10" ht="12.75">
      <c r="A56" s="1498"/>
      <c r="B56" s="8"/>
      <c r="C56" s="8" t="s">
        <v>1452</v>
      </c>
      <c r="D56" s="8"/>
      <c r="E56" s="8"/>
      <c r="F56" s="1777">
        <v>0</v>
      </c>
      <c r="G56" s="1777">
        <v>0</v>
      </c>
      <c r="H56" s="1777">
        <v>0</v>
      </c>
      <c r="I56" s="1780" t="s">
        <v>1460</v>
      </c>
      <c r="J56" s="1781" t="s">
        <v>1460</v>
      </c>
    </row>
    <row r="57" spans="1:10" ht="12.75">
      <c r="A57" s="1498" t="s">
        <v>1559</v>
      </c>
      <c r="B57" s="8"/>
      <c r="C57" s="8"/>
      <c r="D57" s="8"/>
      <c r="E57" s="8"/>
      <c r="F57" s="1777">
        <v>16007</v>
      </c>
      <c r="G57" s="1777">
        <v>1185.6000000000058</v>
      </c>
      <c r="H57" s="1777">
        <v>42410.2</v>
      </c>
      <c r="I57" s="1783">
        <v>-92.5932404572999</v>
      </c>
      <c r="J57" s="1785">
        <v>3477.10863697704</v>
      </c>
    </row>
    <row r="58" spans="1:10" ht="12.75">
      <c r="A58" s="1559" t="s">
        <v>1560</v>
      </c>
      <c r="B58" s="1386" t="s">
        <v>1561</v>
      </c>
      <c r="C58" s="1386"/>
      <c r="D58" s="1386"/>
      <c r="E58" s="1386"/>
      <c r="F58" s="1784">
        <v>12985.4</v>
      </c>
      <c r="G58" s="1784">
        <v>9500.899999999994</v>
      </c>
      <c r="H58" s="1784">
        <v>-6475.800000000047</v>
      </c>
      <c r="I58" s="1777">
        <v>-26.8339827806614</v>
      </c>
      <c r="J58" s="1779">
        <v>-168.15985853971782</v>
      </c>
    </row>
    <row r="59" spans="1:10" ht="12.75">
      <c r="A59" s="1560" t="s">
        <v>1562</v>
      </c>
      <c r="B59" s="1516"/>
      <c r="C59" s="1516"/>
      <c r="D59" s="1516"/>
      <c r="E59" s="1516"/>
      <c r="F59" s="1783">
        <v>28992.4</v>
      </c>
      <c r="G59" s="1783">
        <v>10686.5</v>
      </c>
      <c r="H59" s="1783">
        <v>35934.4</v>
      </c>
      <c r="I59" s="1783">
        <v>-63.14034022709399</v>
      </c>
      <c r="J59" s="1785">
        <v>236.2597669957423</v>
      </c>
    </row>
    <row r="60" spans="1:10" ht="12.75">
      <c r="A60" s="1498" t="s">
        <v>1563</v>
      </c>
      <c r="B60" s="8"/>
      <c r="C60" s="8"/>
      <c r="D60" s="8"/>
      <c r="E60" s="8"/>
      <c r="F60" s="1777">
        <v>-28992.4</v>
      </c>
      <c r="G60" s="1777">
        <v>-10686.5</v>
      </c>
      <c r="H60" s="1777">
        <v>-35934.4</v>
      </c>
      <c r="I60" s="1777">
        <v>-63.14034022709399</v>
      </c>
      <c r="J60" s="1779">
        <v>236.2597669957423</v>
      </c>
    </row>
    <row r="61" spans="1:10" ht="12.75">
      <c r="A61" s="1498"/>
      <c r="B61" s="8" t="s">
        <v>1453</v>
      </c>
      <c r="C61" s="8"/>
      <c r="D61" s="8"/>
      <c r="E61" s="8"/>
      <c r="F61" s="1777">
        <v>-28992.3</v>
      </c>
      <c r="G61" s="1777">
        <v>-13410.2</v>
      </c>
      <c r="H61" s="1777">
        <v>-37002</v>
      </c>
      <c r="I61" s="1777">
        <v>-53.74564970699116</v>
      </c>
      <c r="J61" s="1779">
        <v>175.92429643107482</v>
      </c>
    </row>
    <row r="62" spans="1:10" ht="12.75">
      <c r="A62" s="1498"/>
      <c r="B62" s="8"/>
      <c r="C62" s="8" t="s">
        <v>940</v>
      </c>
      <c r="D62" s="8"/>
      <c r="E62" s="8"/>
      <c r="F62" s="1777">
        <v>-21297.1</v>
      </c>
      <c r="G62" s="1777">
        <v>-10963.2</v>
      </c>
      <c r="H62" s="1777">
        <v>-29636.8</v>
      </c>
      <c r="I62" s="1777">
        <v>-48.522568800447004</v>
      </c>
      <c r="J62" s="1779">
        <v>170.32983070636308</v>
      </c>
    </row>
    <row r="63" spans="1:10" ht="12.75">
      <c r="A63" s="1498"/>
      <c r="B63" s="8"/>
      <c r="C63" s="8" t="s">
        <v>1451</v>
      </c>
      <c r="D63" s="8"/>
      <c r="E63" s="8"/>
      <c r="F63" s="1777">
        <v>-7695.2</v>
      </c>
      <c r="G63" s="1777">
        <v>-2447</v>
      </c>
      <c r="H63" s="1777">
        <v>-7365.2</v>
      </c>
      <c r="I63" s="1777">
        <v>-68.20095644037842</v>
      </c>
      <c r="J63" s="1779">
        <v>200.9889660809154</v>
      </c>
    </row>
    <row r="64" spans="1:10" ht="12.75">
      <c r="A64" s="1498"/>
      <c r="B64" s="8" t="s">
        <v>1564</v>
      </c>
      <c r="C64" s="8"/>
      <c r="D64" s="8"/>
      <c r="E64" s="8"/>
      <c r="F64" s="1777">
        <v>-0.1</v>
      </c>
      <c r="G64" s="1777">
        <v>2723.7</v>
      </c>
      <c r="H64" s="1777">
        <v>1067.6</v>
      </c>
      <c r="I64" s="1786" t="s">
        <v>1460</v>
      </c>
      <c r="J64" s="1785">
        <v>-60.80331901457576</v>
      </c>
    </row>
    <row r="65" spans="1:10" ht="13.5" thickBot="1">
      <c r="A65" s="1561" t="s">
        <v>1454</v>
      </c>
      <c r="B65" s="1562"/>
      <c r="C65" s="1562"/>
      <c r="D65" s="1562"/>
      <c r="E65" s="1562"/>
      <c r="F65" s="1787">
        <v>-25597.8</v>
      </c>
      <c r="G65" s="1787">
        <v>-5904.3</v>
      </c>
      <c r="H65" s="1788">
        <v>-29667.6</v>
      </c>
      <c r="I65" s="1789">
        <v>-76.93434592035253</v>
      </c>
      <c r="J65" s="1790">
        <v>402.4744677607845</v>
      </c>
    </row>
    <row r="66" ht="13.5" thickTop="1"/>
  </sheetData>
  <sheetProtection/>
  <mergeCells count="7">
    <mergeCell ref="A2:J2"/>
    <mergeCell ref="A1:J1"/>
    <mergeCell ref="A3:E3"/>
    <mergeCell ref="A4:E6"/>
    <mergeCell ref="I4:J4"/>
    <mergeCell ref="I5:J5"/>
    <mergeCell ref="F4:H5"/>
  </mergeCells>
  <printOptions/>
  <pageMargins left="0.75" right="0.75" top="0.61" bottom="0.63" header="0.5" footer="0.5"/>
  <pageSetup fitToHeight="1" fitToWidth="1"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dimension ref="B1:I21"/>
  <sheetViews>
    <sheetView zoomScalePageLayoutView="0" workbookViewId="0" topLeftCell="A1">
      <selection activeCell="B1" sqref="B1:G1"/>
    </sheetView>
  </sheetViews>
  <sheetFormatPr defaultColWidth="11.00390625" defaultRowHeight="12.75"/>
  <cols>
    <col min="1" max="1" width="5.00390625" style="1028" customWidth="1"/>
    <col min="2" max="2" width="19.57421875" style="1028" bestFit="1" customWidth="1"/>
    <col min="3" max="4" width="7.8515625" style="1028" customWidth="1"/>
    <col min="5" max="6" width="9.00390625" style="1028" bestFit="1" customWidth="1"/>
    <col min="7" max="7" width="9.00390625" style="1095" customWidth="1"/>
    <col min="8" max="8" width="7.8515625" style="1095" customWidth="1"/>
    <col min="9" max="9" width="8.140625" style="1095" customWidth="1"/>
    <col min="10" max="16384" width="11.00390625" style="1028" customWidth="1"/>
  </cols>
  <sheetData>
    <row r="1" spans="2:7" ht="12.75">
      <c r="B1" s="1966" t="s">
        <v>1226</v>
      </c>
      <c r="C1" s="1966"/>
      <c r="D1" s="1966"/>
      <c r="E1" s="1966"/>
      <c r="F1" s="1966"/>
      <c r="G1" s="1966"/>
    </row>
    <row r="2" spans="2:9" ht="15.75">
      <c r="B2" s="1967" t="s">
        <v>1685</v>
      </c>
      <c r="C2" s="1967"/>
      <c r="D2" s="1967"/>
      <c r="E2" s="1967"/>
      <c r="F2" s="1967"/>
      <c r="G2" s="1967"/>
      <c r="I2" s="1585"/>
    </row>
    <row r="3" spans="2:7" ht="15.75">
      <c r="B3" s="1967" t="s">
        <v>1792</v>
      </c>
      <c r="C3" s="1967"/>
      <c r="D3" s="1967"/>
      <c r="E3" s="1967"/>
      <c r="F3" s="1967"/>
      <c r="G3" s="1967"/>
    </row>
    <row r="4" spans="2:7" ht="15">
      <c r="B4" s="18"/>
      <c r="C4" s="18"/>
      <c r="D4" s="824"/>
      <c r="E4" s="102"/>
      <c r="F4" s="1116"/>
      <c r="G4" s="1116" t="s">
        <v>1181</v>
      </c>
    </row>
    <row r="5" spans="2:7" ht="12.75">
      <c r="B5" s="257" t="s">
        <v>1229</v>
      </c>
      <c r="C5" s="1117" t="s">
        <v>1586</v>
      </c>
      <c r="D5" s="1118" t="s">
        <v>1567</v>
      </c>
      <c r="E5" s="1119" t="s">
        <v>629</v>
      </c>
      <c r="F5" s="1119" t="s">
        <v>630</v>
      </c>
      <c r="G5" s="1119" t="s">
        <v>1249</v>
      </c>
    </row>
    <row r="6" spans="2:7" ht="15.75" customHeight="1">
      <c r="B6" s="680" t="s">
        <v>1569</v>
      </c>
      <c r="C6" s="1120">
        <v>728.7</v>
      </c>
      <c r="D6" s="1121">
        <v>726.1</v>
      </c>
      <c r="E6" s="1120">
        <v>980.096</v>
      </c>
      <c r="F6" s="1120">
        <v>957.5</v>
      </c>
      <c r="G6" s="1120">
        <v>2133.8</v>
      </c>
    </row>
    <row r="7" spans="2:7" ht="15.75" customHeight="1">
      <c r="B7" s="680" t="s">
        <v>1570</v>
      </c>
      <c r="C7" s="1120">
        <v>980.1</v>
      </c>
      <c r="D7" s="1121">
        <v>1117.4</v>
      </c>
      <c r="E7" s="1120">
        <v>977.561</v>
      </c>
      <c r="F7" s="1120">
        <v>1207.954</v>
      </c>
      <c r="G7" s="1120">
        <v>1655.209</v>
      </c>
    </row>
    <row r="8" spans="2:7" ht="15.75" customHeight="1">
      <c r="B8" s="680" t="s">
        <v>1571</v>
      </c>
      <c r="C8" s="1120">
        <v>1114.2</v>
      </c>
      <c r="D8" s="1121">
        <v>1316.8</v>
      </c>
      <c r="E8" s="1120">
        <v>907.879</v>
      </c>
      <c r="F8" s="1120">
        <v>865.719</v>
      </c>
      <c r="G8" s="1122">
        <v>2411.6</v>
      </c>
    </row>
    <row r="9" spans="2:7" ht="15.75" customHeight="1">
      <c r="B9" s="680" t="s">
        <v>1572</v>
      </c>
      <c r="C9" s="1120">
        <v>1019.2</v>
      </c>
      <c r="D9" s="1121">
        <v>1186.5</v>
      </c>
      <c r="E9" s="1120">
        <v>1103.189</v>
      </c>
      <c r="F9" s="1122">
        <v>1188.259</v>
      </c>
      <c r="G9" s="1122">
        <v>2065.7</v>
      </c>
    </row>
    <row r="10" spans="2:7" ht="15.75" customHeight="1">
      <c r="B10" s="680" t="s">
        <v>1573</v>
      </c>
      <c r="C10" s="1120">
        <v>1354.5</v>
      </c>
      <c r="D10" s="1121">
        <v>1205.8</v>
      </c>
      <c r="E10" s="1120">
        <v>1583.675</v>
      </c>
      <c r="F10" s="1122">
        <v>1661.361</v>
      </c>
      <c r="G10" s="1122">
        <v>2859.9</v>
      </c>
    </row>
    <row r="11" spans="2:7" ht="15.75" customHeight="1">
      <c r="B11" s="680" t="s">
        <v>1574</v>
      </c>
      <c r="C11" s="1120">
        <v>996.9</v>
      </c>
      <c r="D11" s="1121">
        <v>1394.9</v>
      </c>
      <c r="E11" s="1120">
        <v>1156.237</v>
      </c>
      <c r="F11" s="1122">
        <v>1643.985</v>
      </c>
      <c r="G11" s="1122">
        <v>3805.5</v>
      </c>
    </row>
    <row r="12" spans="2:7" ht="15.75" customHeight="1">
      <c r="B12" s="680" t="s">
        <v>1575</v>
      </c>
      <c r="C12" s="1120">
        <v>1503.6</v>
      </c>
      <c r="D12" s="1121">
        <v>1154.4</v>
      </c>
      <c r="E12" s="1120">
        <v>603.806</v>
      </c>
      <c r="F12" s="1120">
        <v>716.981</v>
      </c>
      <c r="G12" s="1120">
        <v>2962.1</v>
      </c>
    </row>
    <row r="13" spans="2:7" ht="15.75" customHeight="1">
      <c r="B13" s="680" t="s">
        <v>1576</v>
      </c>
      <c r="C13" s="1120">
        <v>1717.9</v>
      </c>
      <c r="D13" s="1121">
        <v>1107.8</v>
      </c>
      <c r="E13" s="1122">
        <v>603.011</v>
      </c>
      <c r="F13" s="1122">
        <v>1428.479</v>
      </c>
      <c r="G13" s="1122">
        <v>1963.1</v>
      </c>
    </row>
    <row r="14" spans="2:7" ht="15.75" customHeight="1">
      <c r="B14" s="680" t="s">
        <v>1577</v>
      </c>
      <c r="C14" s="1120">
        <v>2060.5</v>
      </c>
      <c r="D14" s="1121">
        <v>1567.2</v>
      </c>
      <c r="E14" s="1122">
        <v>1398.554</v>
      </c>
      <c r="F14" s="1122">
        <v>2052.853</v>
      </c>
      <c r="G14" s="1122">
        <v>3442.1</v>
      </c>
    </row>
    <row r="15" spans="2:7" ht="15.75" customHeight="1">
      <c r="B15" s="680" t="s">
        <v>1163</v>
      </c>
      <c r="C15" s="1120">
        <v>1309.9</v>
      </c>
      <c r="D15" s="1121">
        <v>1830.8</v>
      </c>
      <c r="E15" s="1122">
        <v>916.412</v>
      </c>
      <c r="F15" s="1122">
        <v>2714.843</v>
      </c>
      <c r="G15" s="1122">
        <v>3420.2</v>
      </c>
    </row>
    <row r="16" spans="2:7" ht="15.75" customHeight="1">
      <c r="B16" s="680" t="s">
        <v>1164</v>
      </c>
      <c r="C16" s="1120">
        <v>1455.4</v>
      </c>
      <c r="D16" s="1121">
        <v>1825.2</v>
      </c>
      <c r="E16" s="1122">
        <v>1181.457</v>
      </c>
      <c r="F16" s="1122">
        <v>1711.2</v>
      </c>
      <c r="G16" s="1122">
        <v>2205.74</v>
      </c>
    </row>
    <row r="17" spans="2:7" ht="15.75" customHeight="1">
      <c r="B17" s="681" t="s">
        <v>1165</v>
      </c>
      <c r="C17" s="1123">
        <v>1016</v>
      </c>
      <c r="D17" s="1124">
        <v>1900.2</v>
      </c>
      <c r="E17" s="1125">
        <v>1394</v>
      </c>
      <c r="F17" s="1122">
        <v>1571.796</v>
      </c>
      <c r="G17" s="1122">
        <v>3091.4</v>
      </c>
    </row>
    <row r="18" spans="2:7" ht="15.75" customHeight="1">
      <c r="B18" s="1126" t="s">
        <v>1168</v>
      </c>
      <c r="C18" s="1127">
        <v>15256.9</v>
      </c>
      <c r="D18" s="1128">
        <f>SUM(D6:D17)</f>
        <v>16333.1</v>
      </c>
      <c r="E18" s="1128">
        <f>SUM(E6:E17)</f>
        <v>12805.877000000002</v>
      </c>
      <c r="F18" s="1129">
        <f>SUM(F6:F17)</f>
        <v>17720.93</v>
      </c>
      <c r="G18" s="1129">
        <f>SUM(G6:G17)</f>
        <v>32016.349000000002</v>
      </c>
    </row>
    <row r="20" spans="2:9" s="220" customFormat="1" ht="12.75">
      <c r="B20" s="159" t="s">
        <v>1684</v>
      </c>
      <c r="C20" s="159">
        <v>78739.5</v>
      </c>
      <c r="D20" s="159">
        <v>88675.5</v>
      </c>
      <c r="E20" s="159">
        <v>107143.1</v>
      </c>
      <c r="F20" s="159">
        <v>115872.3</v>
      </c>
      <c r="G20" s="159">
        <v>144524.1</v>
      </c>
      <c r="H20" s="31"/>
      <c r="I20" s="31"/>
    </row>
    <row r="21" spans="2:9" s="220" customFormat="1" ht="51">
      <c r="B21" s="1667" t="s">
        <v>1087</v>
      </c>
      <c r="C21" s="1873">
        <f>C18/C20*100</f>
        <v>19.376424793147024</v>
      </c>
      <c r="D21" s="1873">
        <f>D18/D20*100</f>
        <v>18.41895450265293</v>
      </c>
      <c r="E21" s="1873">
        <f>E18/E20*100</f>
        <v>11.952124775183846</v>
      </c>
      <c r="F21" s="1873">
        <f>F18/F20*100</f>
        <v>15.293499826964684</v>
      </c>
      <c r="G21" s="1873">
        <f>G18/G20*100</f>
        <v>22.152948193415494</v>
      </c>
      <c r="H21" s="31"/>
      <c r="I21" s="31"/>
    </row>
  </sheetData>
  <sheetProtection/>
  <mergeCells count="3">
    <mergeCell ref="B1:G1"/>
    <mergeCell ref="B2:G2"/>
    <mergeCell ref="B3:G3"/>
  </mergeCells>
  <printOptions horizontalCentered="1"/>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J38"/>
  <sheetViews>
    <sheetView zoomScalePageLayoutView="0" workbookViewId="0" topLeftCell="A1">
      <selection activeCell="D11" sqref="D11"/>
    </sheetView>
  </sheetViews>
  <sheetFormatPr defaultColWidth="9.140625" defaultRowHeight="12.75"/>
  <cols>
    <col min="1" max="1" width="4.140625" style="18" customWidth="1"/>
    <col min="2" max="2" width="23.140625" style="18" bestFit="1" customWidth="1"/>
    <col min="3" max="3" width="10.57421875" style="18" customWidth="1"/>
    <col min="4" max="4" width="10.140625" style="18" customWidth="1"/>
    <col min="5" max="5" width="10.421875" style="18" customWidth="1"/>
    <col min="6" max="6" width="10.00390625" style="18" customWidth="1"/>
    <col min="7" max="7" width="10.57421875" style="18" customWidth="1"/>
    <col min="8" max="8" width="10.421875" style="18" customWidth="1"/>
    <col min="9" max="16384" width="9.140625" style="18" customWidth="1"/>
  </cols>
  <sheetData>
    <row r="1" spans="1:8" ht="12.75">
      <c r="A1" s="1966" t="s">
        <v>1383</v>
      </c>
      <c r="B1" s="1966"/>
      <c r="C1" s="1966"/>
      <c r="D1" s="1966"/>
      <c r="E1" s="1966"/>
      <c r="F1" s="1966"/>
      <c r="G1" s="1966"/>
      <c r="H1" s="1966"/>
    </row>
    <row r="2" spans="1:10" ht="15.75">
      <c r="A2" s="2095" t="s">
        <v>1384</v>
      </c>
      <c r="B2" s="2096"/>
      <c r="C2" s="2096"/>
      <c r="D2" s="2096"/>
      <c r="E2" s="2096"/>
      <c r="F2" s="2096"/>
      <c r="G2" s="2096"/>
      <c r="H2" s="2096"/>
      <c r="J2" s="705"/>
    </row>
    <row r="4" spans="1:8" ht="12.75">
      <c r="A4" s="2097" t="s">
        <v>762</v>
      </c>
      <c r="B4" s="2098"/>
      <c r="C4" s="2098"/>
      <c r="D4" s="2098"/>
      <c r="E4" s="2098"/>
      <c r="F4" s="2098"/>
      <c r="G4" s="2098"/>
      <c r="H4" s="2098"/>
    </row>
    <row r="5" spans="1:8" ht="12.75">
      <c r="A5" s="1663"/>
      <c r="B5" s="1867"/>
      <c r="C5" s="2099" t="s">
        <v>1000</v>
      </c>
      <c r="D5" s="2100"/>
      <c r="E5" s="2100"/>
      <c r="F5" s="2100"/>
      <c r="G5" s="1911" t="s">
        <v>1167</v>
      </c>
      <c r="H5" s="1911"/>
    </row>
    <row r="6" spans="1:8" ht="15.75">
      <c r="A6" s="1868"/>
      <c r="B6" s="1869"/>
      <c r="C6" s="1912" t="s">
        <v>1469</v>
      </c>
      <c r="D6" s="1912" t="s">
        <v>1470</v>
      </c>
      <c r="E6" s="1871">
        <v>2007</v>
      </c>
      <c r="F6" s="1871">
        <v>2008</v>
      </c>
      <c r="G6" s="1871" t="s">
        <v>630</v>
      </c>
      <c r="H6" s="1871" t="s">
        <v>1249</v>
      </c>
    </row>
    <row r="7" spans="1:8" ht="15.75">
      <c r="A7" s="1839"/>
      <c r="B7" s="814"/>
      <c r="C7" s="1838"/>
      <c r="D7" s="1838"/>
      <c r="E7" s="1838"/>
      <c r="F7" s="1838"/>
      <c r="G7" s="1838"/>
      <c r="H7" s="97"/>
    </row>
    <row r="8" spans="1:8" ht="12.75">
      <c r="A8" s="976" t="s">
        <v>940</v>
      </c>
      <c r="B8" s="1841"/>
      <c r="C8" s="1842">
        <v>104423.7</v>
      </c>
      <c r="D8" s="1842">
        <v>131967.6</v>
      </c>
      <c r="E8" s="1842">
        <v>129626.4</v>
      </c>
      <c r="F8" s="1842">
        <v>169683.6</v>
      </c>
      <c r="G8" s="1842">
        <v>-1.77407181762797</v>
      </c>
      <c r="H8" s="1842">
        <v>30.902038473644268</v>
      </c>
    </row>
    <row r="9" spans="1:8" ht="15.75">
      <c r="A9" s="96"/>
      <c r="B9" s="811" t="s">
        <v>1217</v>
      </c>
      <c r="C9" s="1843">
        <v>100823.6</v>
      </c>
      <c r="D9" s="1843">
        <v>124147.19600000001</v>
      </c>
      <c r="E9" s="1843">
        <v>123755.264</v>
      </c>
      <c r="F9" s="1843">
        <v>142848.828</v>
      </c>
      <c r="G9" s="1843">
        <v>-0.31569943794784194</v>
      </c>
      <c r="H9" s="1843">
        <v>15.42848633897303</v>
      </c>
    </row>
    <row r="10" spans="1:8" ht="15.75">
      <c r="A10" s="96"/>
      <c r="B10" s="1844" t="s">
        <v>1218</v>
      </c>
      <c r="C10" s="1843">
        <v>3600.1</v>
      </c>
      <c r="D10" s="1843">
        <v>7820.4039999999995</v>
      </c>
      <c r="E10" s="1843">
        <v>5871.136</v>
      </c>
      <c r="F10" s="1843">
        <v>26834.772</v>
      </c>
      <c r="G10" s="1843">
        <v>-24.925413060501725</v>
      </c>
      <c r="H10" s="1843">
        <v>357.06268769791734</v>
      </c>
    </row>
    <row r="11" spans="1:8" ht="15.75">
      <c r="A11" s="1840"/>
      <c r="B11" s="815"/>
      <c r="C11" s="1845"/>
      <c r="D11" s="1845"/>
      <c r="E11" s="1845"/>
      <c r="F11" s="1845"/>
      <c r="G11" s="1845"/>
      <c r="H11" s="1845"/>
    </row>
    <row r="12" spans="1:8" ht="15.75">
      <c r="A12" s="1839"/>
      <c r="B12" s="814"/>
      <c r="C12" s="1846"/>
      <c r="D12" s="1846"/>
      <c r="E12" s="1846"/>
      <c r="F12" s="1846"/>
      <c r="G12" s="1846"/>
      <c r="H12" s="1846"/>
    </row>
    <row r="13" spans="1:8" ht="12.75">
      <c r="A13" s="976" t="s">
        <v>1219</v>
      </c>
      <c r="B13" s="811"/>
      <c r="C13" s="1842">
        <v>25472.7</v>
      </c>
      <c r="D13" s="1842">
        <v>33065.4</v>
      </c>
      <c r="E13" s="1842">
        <v>35499.6</v>
      </c>
      <c r="F13" s="1842">
        <v>42939.9</v>
      </c>
      <c r="G13" s="1842">
        <v>7.361773938921033</v>
      </c>
      <c r="H13" s="1842">
        <v>20.958827705100916</v>
      </c>
    </row>
    <row r="14" spans="1:8" ht="15.75">
      <c r="A14" s="96"/>
      <c r="B14" s="811" t="s">
        <v>1217</v>
      </c>
      <c r="C14" s="1843">
        <v>23154.9</v>
      </c>
      <c r="D14" s="1843">
        <v>31790.7</v>
      </c>
      <c r="E14" s="1843">
        <v>31681</v>
      </c>
      <c r="F14" s="1843">
        <v>38827.1</v>
      </c>
      <c r="G14" s="1843">
        <v>-0.34506947000222965</v>
      </c>
      <c r="H14" s="1843">
        <v>22.556421830118992</v>
      </c>
    </row>
    <row r="15" spans="1:8" ht="15.75">
      <c r="A15" s="96"/>
      <c r="B15" s="1844" t="s">
        <v>1218</v>
      </c>
      <c r="C15" s="1843">
        <v>2317.8</v>
      </c>
      <c r="D15" s="1843">
        <v>1274.7</v>
      </c>
      <c r="E15" s="1843">
        <v>3818.6</v>
      </c>
      <c r="F15" s="1843">
        <v>4112.8</v>
      </c>
      <c r="G15" s="1843">
        <v>199.56852592766927</v>
      </c>
      <c r="H15" s="1843">
        <v>7.704394280626417</v>
      </c>
    </row>
    <row r="16" spans="1:8" ht="15.75">
      <c r="A16" s="1840"/>
      <c r="B16" s="815"/>
      <c r="C16" s="1847"/>
      <c r="D16" s="1847"/>
      <c r="E16" s="1847"/>
      <c r="F16" s="1847"/>
      <c r="G16" s="1847"/>
      <c r="H16" s="1847"/>
    </row>
    <row r="17" spans="1:8" ht="15.75">
      <c r="A17" s="96"/>
      <c r="B17" s="811"/>
      <c r="C17" s="1848"/>
      <c r="D17" s="1848"/>
      <c r="E17" s="1848"/>
      <c r="F17" s="1848"/>
      <c r="G17" s="1848"/>
      <c r="H17" s="1848"/>
    </row>
    <row r="18" spans="1:8" ht="12.75">
      <c r="A18" s="976" t="s">
        <v>1220</v>
      </c>
      <c r="B18" s="1841"/>
      <c r="C18" s="1842">
        <v>129896.4</v>
      </c>
      <c r="D18" s="1842">
        <v>165033</v>
      </c>
      <c r="E18" s="1842">
        <v>165126</v>
      </c>
      <c r="F18" s="1842">
        <v>212623.5</v>
      </c>
      <c r="G18" s="1842">
        <v>0.05635236589046144</v>
      </c>
      <c r="H18" s="1842">
        <v>28.76439809599941</v>
      </c>
    </row>
    <row r="19" spans="1:8" ht="15.75">
      <c r="A19" s="96"/>
      <c r="B19" s="811"/>
      <c r="C19" s="1848"/>
      <c r="D19" s="1848"/>
      <c r="E19" s="1848"/>
      <c r="F19" s="1848"/>
      <c r="G19" s="1848"/>
      <c r="H19" s="1848"/>
    </row>
    <row r="20" spans="1:8" ht="15.75">
      <c r="A20" s="96"/>
      <c r="B20" s="811" t="s">
        <v>1217</v>
      </c>
      <c r="C20" s="1843">
        <v>123978.5</v>
      </c>
      <c r="D20" s="1843">
        <v>155937.896</v>
      </c>
      <c r="E20" s="1843">
        <v>155436.264</v>
      </c>
      <c r="F20" s="1843">
        <v>181675.928</v>
      </c>
      <c r="G20" s="1843">
        <v>-0.32168703879395366</v>
      </c>
      <c r="H20" s="1843">
        <v>16.881301264420514</v>
      </c>
    </row>
    <row r="21" spans="1:8" ht="15.75">
      <c r="A21" s="96"/>
      <c r="B21" s="975" t="s">
        <v>1221</v>
      </c>
      <c r="C21" s="1843">
        <v>95.44413855965216</v>
      </c>
      <c r="D21" s="1843">
        <v>94.48891797398097</v>
      </c>
      <c r="E21" s="1843">
        <v>94.13191381127139</v>
      </c>
      <c r="F21" s="1843">
        <v>85.44489578997619</v>
      </c>
      <c r="G21" s="1843"/>
      <c r="H21" s="1843"/>
    </row>
    <row r="22" spans="1:8" ht="15.75">
      <c r="A22" s="96"/>
      <c r="B22" s="1844" t="s">
        <v>1218</v>
      </c>
      <c r="C22" s="1843">
        <v>5917.9</v>
      </c>
      <c r="D22" s="1843">
        <v>9095.104</v>
      </c>
      <c r="E22" s="1843">
        <v>9689.736</v>
      </c>
      <c r="F22" s="1843">
        <v>30947.572</v>
      </c>
      <c r="G22" s="1843">
        <v>6.537935135211214</v>
      </c>
      <c r="H22" s="1843">
        <v>219.38508954217116</v>
      </c>
    </row>
    <row r="23" spans="1:8" ht="12.75">
      <c r="A23" s="987"/>
      <c r="B23" s="1849" t="s">
        <v>1221</v>
      </c>
      <c r="C23" s="1843">
        <v>4.555861440347847</v>
      </c>
      <c r="D23" s="1843">
        <v>5.5110820260190385</v>
      </c>
      <c r="E23" s="1843">
        <v>5.868086188728608</v>
      </c>
      <c r="F23" s="1843">
        <v>14.555104210023822</v>
      </c>
      <c r="G23" s="1843"/>
      <c r="H23" s="1843"/>
    </row>
    <row r="24" spans="1:8" ht="15.75">
      <c r="A24" s="1850" t="s">
        <v>1222</v>
      </c>
      <c r="B24" s="1851"/>
      <c r="C24" s="1852"/>
      <c r="D24" s="1852"/>
      <c r="E24" s="1852"/>
      <c r="F24" s="1852"/>
      <c r="G24" s="1852"/>
      <c r="H24" s="1852"/>
    </row>
    <row r="25" spans="1:8" ht="15.75">
      <c r="A25" s="1853"/>
      <c r="B25" s="975" t="s">
        <v>1223</v>
      </c>
      <c r="C25" s="1843">
        <v>10.428308410314596</v>
      </c>
      <c r="D25" s="1843">
        <v>11.395975263018881</v>
      </c>
      <c r="E25" s="1843">
        <v>10.177539592777611</v>
      </c>
      <c r="F25" s="1843">
        <v>11.283951600063684</v>
      </c>
      <c r="G25" s="1843"/>
      <c r="H25" s="1843"/>
    </row>
    <row r="26" spans="1:8" ht="15.75">
      <c r="A26" s="1854"/>
      <c r="B26" s="104" t="s">
        <v>1224</v>
      </c>
      <c r="C26" s="1855">
        <v>8.781248574021587</v>
      </c>
      <c r="D26" s="1855">
        <v>9.563974785131283</v>
      </c>
      <c r="E26" s="1855">
        <v>8.426558616853526</v>
      </c>
      <c r="F26" s="1855">
        <v>9.120725802559827</v>
      </c>
      <c r="G26" s="1855"/>
      <c r="H26" s="1855"/>
    </row>
    <row r="27" spans="1:8" ht="12.75">
      <c r="A27" s="1856" t="s">
        <v>1475</v>
      </c>
      <c r="B27" s="814"/>
      <c r="C27" s="1843">
        <v>129896.4</v>
      </c>
      <c r="D27" s="1843">
        <v>165033</v>
      </c>
      <c r="E27" s="1843">
        <v>165126</v>
      </c>
      <c r="F27" s="1843">
        <v>212623.5</v>
      </c>
      <c r="G27" s="1843">
        <v>0.05635236589046144</v>
      </c>
      <c r="H27" s="1843">
        <v>28.76439809599941</v>
      </c>
    </row>
    <row r="28" spans="1:8" ht="12.75">
      <c r="A28" s="1857" t="s">
        <v>1476</v>
      </c>
      <c r="B28" s="811"/>
      <c r="C28" s="1843">
        <v>1020.5</v>
      </c>
      <c r="D28" s="1843">
        <v>1068.7</v>
      </c>
      <c r="E28" s="1843">
        <v>587.5</v>
      </c>
      <c r="F28" s="1843">
        <v>630.6</v>
      </c>
      <c r="G28" s="1843">
        <v>-45.02666791428839</v>
      </c>
      <c r="H28" s="1843">
        <v>7.336170212765964</v>
      </c>
    </row>
    <row r="29" spans="1:8" ht="15.75">
      <c r="A29" s="1857" t="s">
        <v>1477</v>
      </c>
      <c r="B29" s="1858"/>
      <c r="C29" s="1843">
        <v>130916.9</v>
      </c>
      <c r="D29" s="1843">
        <v>166101.7</v>
      </c>
      <c r="E29" s="1843">
        <v>165713.5</v>
      </c>
      <c r="F29" s="1843">
        <v>213254.1</v>
      </c>
      <c r="G29" s="1843">
        <v>-0.2337122377435037</v>
      </c>
      <c r="H29" s="1843">
        <v>28.688429126172565</v>
      </c>
    </row>
    <row r="30" spans="1:8" ht="15.75">
      <c r="A30" s="1857" t="s">
        <v>1478</v>
      </c>
      <c r="B30" s="1858"/>
      <c r="C30" s="1843">
        <v>23174.8</v>
      </c>
      <c r="D30" s="1843">
        <v>26662.5</v>
      </c>
      <c r="E30" s="1843">
        <v>33804</v>
      </c>
      <c r="F30" s="1843">
        <v>41805.7</v>
      </c>
      <c r="G30" s="1843">
        <v>26.784810126582272</v>
      </c>
      <c r="H30" s="1843">
        <v>23.67086735297596</v>
      </c>
    </row>
    <row r="31" spans="1:8" ht="15.75">
      <c r="A31" s="1857" t="s">
        <v>1479</v>
      </c>
      <c r="B31" s="1858"/>
      <c r="C31" s="1843">
        <v>107742.1</v>
      </c>
      <c r="D31" s="1843">
        <v>139439.2</v>
      </c>
      <c r="E31" s="1843">
        <v>131909.5</v>
      </c>
      <c r="F31" s="1843">
        <v>171448.4</v>
      </c>
      <c r="G31" s="1843">
        <v>-5.399987951738112</v>
      </c>
      <c r="H31" s="1843">
        <v>29.9742626573522</v>
      </c>
    </row>
    <row r="32" spans="1:8" ht="15.75">
      <c r="A32" s="1857" t="s">
        <v>1480</v>
      </c>
      <c r="B32" s="1858"/>
      <c r="C32" s="1843">
        <v>1062.500000000029</v>
      </c>
      <c r="D32" s="1843">
        <v>-31697.1</v>
      </c>
      <c r="E32" s="1843">
        <v>7529.700000000012</v>
      </c>
      <c r="F32" s="1843">
        <v>-39538.9</v>
      </c>
      <c r="G32" s="1843" t="s">
        <v>1460</v>
      </c>
      <c r="H32" s="1843" t="s">
        <v>1460</v>
      </c>
    </row>
    <row r="33" spans="1:8" ht="15.75">
      <c r="A33" s="1857" t="s">
        <v>1481</v>
      </c>
      <c r="B33" s="1858"/>
      <c r="C33" s="1843">
        <v>-6804.8</v>
      </c>
      <c r="D33" s="1843">
        <v>6099.38</v>
      </c>
      <c r="E33" s="1843">
        <v>-13433.95</v>
      </c>
      <c r="F33" s="1843">
        <v>9871.37</v>
      </c>
      <c r="G33" s="1843" t="s">
        <v>1460</v>
      </c>
      <c r="H33" s="1843" t="s">
        <v>1460</v>
      </c>
    </row>
    <row r="34" spans="1:8" ht="15.75">
      <c r="A34" s="1859" t="s">
        <v>1482</v>
      </c>
      <c r="B34" s="1860"/>
      <c r="C34" s="1861">
        <v>-5742.299999999971</v>
      </c>
      <c r="D34" s="1861">
        <v>-25597.72</v>
      </c>
      <c r="E34" s="1861">
        <v>-5904.249999999989</v>
      </c>
      <c r="F34" s="1861">
        <v>-29667.53</v>
      </c>
      <c r="G34" s="1861" t="s">
        <v>1460</v>
      </c>
      <c r="H34" s="1861" t="s">
        <v>1460</v>
      </c>
    </row>
    <row r="35" spans="1:8" ht="15.75">
      <c r="A35" s="105" t="s">
        <v>1225</v>
      </c>
      <c r="C35" s="344"/>
      <c r="D35" s="344"/>
      <c r="E35" s="344"/>
      <c r="F35" s="344"/>
      <c r="G35" s="344"/>
      <c r="H35" s="344"/>
    </row>
    <row r="36" spans="1:8" ht="15.75">
      <c r="A36" s="1862" t="s">
        <v>1471</v>
      </c>
      <c r="B36" s="1863"/>
      <c r="C36" s="344"/>
      <c r="D36" s="344"/>
      <c r="E36" s="344"/>
      <c r="F36" s="344"/>
      <c r="G36" s="344"/>
      <c r="H36" s="344"/>
    </row>
    <row r="37" spans="1:8" ht="15.75">
      <c r="A37" s="1864" t="s">
        <v>1472</v>
      </c>
      <c r="B37" s="19"/>
      <c r="C37" s="344"/>
      <c r="D37" s="344"/>
      <c r="E37" s="344"/>
      <c r="F37" s="344"/>
      <c r="G37" s="344"/>
      <c r="H37" s="344"/>
    </row>
    <row r="38" spans="1:8" ht="15.75">
      <c r="A38" s="19" t="s">
        <v>1473</v>
      </c>
      <c r="B38" s="344"/>
      <c r="C38" s="1865">
        <v>70.35</v>
      </c>
      <c r="D38" s="1865">
        <v>74.1</v>
      </c>
      <c r="E38" s="1865">
        <v>64.85</v>
      </c>
      <c r="F38" s="1865">
        <v>68.5</v>
      </c>
      <c r="G38" s="344"/>
      <c r="H38" s="344"/>
    </row>
  </sheetData>
  <sheetProtection/>
  <mergeCells count="4">
    <mergeCell ref="A2:H2"/>
    <mergeCell ref="A4:H4"/>
    <mergeCell ref="A1:H1"/>
    <mergeCell ref="C5:F5"/>
  </mergeCells>
  <printOptions horizontalCentered="1"/>
  <pageMargins left="0.5" right="0.5" top="0.64" bottom="0.39" header="0.5" footer="0.29"/>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II38"/>
  <sheetViews>
    <sheetView zoomScalePageLayoutView="0" workbookViewId="0" topLeftCell="A1">
      <selection activeCell="A5" sqref="A5:B6"/>
    </sheetView>
  </sheetViews>
  <sheetFormatPr defaultColWidth="9.140625" defaultRowHeight="12.75"/>
  <cols>
    <col min="1" max="1" width="4.140625" style="18" customWidth="1"/>
    <col min="2" max="2" width="27.8515625" style="18" customWidth="1"/>
    <col min="3" max="3" width="10.57421875" style="18" customWidth="1"/>
    <col min="4" max="4" width="10.140625" style="18" customWidth="1"/>
    <col min="5" max="5" width="10.421875" style="18" customWidth="1"/>
    <col min="6" max="6" width="10.00390625" style="18" customWidth="1"/>
    <col min="7" max="7" width="10.57421875" style="18" customWidth="1"/>
    <col min="8" max="8" width="10.421875" style="18" customWidth="1"/>
    <col min="9" max="16384" width="9.140625" style="18" customWidth="1"/>
  </cols>
  <sheetData>
    <row r="1" spans="1:8" ht="12.75">
      <c r="A1" s="1966" t="s">
        <v>1415</v>
      </c>
      <c r="B1" s="1966"/>
      <c r="C1" s="1966"/>
      <c r="D1" s="1966"/>
      <c r="E1" s="1966"/>
      <c r="F1" s="1966"/>
      <c r="G1" s="1966"/>
      <c r="H1" s="1966"/>
    </row>
    <row r="2" spans="1:10" ht="15.75">
      <c r="A2" s="2095" t="s">
        <v>1384</v>
      </c>
      <c r="B2" s="2096"/>
      <c r="C2" s="2096"/>
      <c r="D2" s="2096"/>
      <c r="E2" s="2096"/>
      <c r="F2" s="2096"/>
      <c r="G2" s="2096"/>
      <c r="H2" s="2096"/>
      <c r="J2" s="705"/>
    </row>
    <row r="3" spans="1:8" ht="5.25" customHeight="1">
      <c r="A3" s="2101" t="s">
        <v>628</v>
      </c>
      <c r="B3" s="2102"/>
      <c r="C3" s="2102"/>
      <c r="D3" s="2102"/>
      <c r="E3" s="2102"/>
      <c r="F3" s="2102"/>
      <c r="G3" s="2102"/>
      <c r="H3" s="2102"/>
    </row>
    <row r="4" spans="1:243" s="114" customFormat="1" ht="13.5" thickBot="1">
      <c r="A4" s="20"/>
      <c r="B4" s="20"/>
      <c r="C4" s="20"/>
      <c r="D4" s="20"/>
      <c r="E4" s="20"/>
      <c r="F4" s="20"/>
      <c r="G4" s="20"/>
      <c r="H4" s="1009" t="s">
        <v>1474</v>
      </c>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row>
    <row r="5" spans="1:8" s="20" customFormat="1" ht="12.75">
      <c r="A5" s="1663"/>
      <c r="B5" s="1867"/>
      <c r="C5" s="2099" t="s">
        <v>1000</v>
      </c>
      <c r="D5" s="2100"/>
      <c r="E5" s="2100"/>
      <c r="F5" s="2100"/>
      <c r="G5" s="1911" t="s">
        <v>1167</v>
      </c>
      <c r="H5" s="1911"/>
    </row>
    <row r="6" spans="1:8" ht="15.75">
      <c r="A6" s="1868"/>
      <c r="B6" s="1869"/>
      <c r="C6" s="1662" t="s">
        <v>1469</v>
      </c>
      <c r="D6" s="1870" t="s">
        <v>1470</v>
      </c>
      <c r="E6" s="1870">
        <v>2007</v>
      </c>
      <c r="F6" s="1870">
        <v>2008</v>
      </c>
      <c r="G6" s="1871" t="s">
        <v>630</v>
      </c>
      <c r="H6" s="1871" t="s">
        <v>1249</v>
      </c>
    </row>
    <row r="7" spans="1:8" ht="15.75">
      <c r="A7" s="96"/>
      <c r="B7" s="811"/>
      <c r="C7" s="1866"/>
      <c r="D7" s="1866"/>
      <c r="E7" s="1866"/>
      <c r="F7" s="1866"/>
      <c r="G7" s="344"/>
      <c r="H7" s="1866"/>
    </row>
    <row r="8" spans="1:8" ht="12.75">
      <c r="A8" s="976" t="s">
        <v>940</v>
      </c>
      <c r="B8" s="1841"/>
      <c r="C8" s="1842">
        <v>1484.3454157782517</v>
      </c>
      <c r="D8" s="1842">
        <v>1780.939271255061</v>
      </c>
      <c r="E8" s="1842">
        <v>1998.8650732459523</v>
      </c>
      <c r="F8" s="1842">
        <v>2477.1328467153285</v>
      </c>
      <c r="G8" s="1842">
        <v>12.236565586950917</v>
      </c>
      <c r="H8" s="1842">
        <v>23.92696635059606</v>
      </c>
    </row>
    <row r="9" spans="1:8" ht="15.75">
      <c r="A9" s="96"/>
      <c r="B9" s="811" t="s">
        <v>1217</v>
      </c>
      <c r="C9" s="1843">
        <v>1433.1712864250178</v>
      </c>
      <c r="D9" s="1843">
        <v>1675.4007557354928</v>
      </c>
      <c r="E9" s="1843">
        <v>1908.3309791827294</v>
      </c>
      <c r="F9" s="1843">
        <v>2085.3843503649637</v>
      </c>
      <c r="G9" s="1843">
        <v>13.902955615236152</v>
      </c>
      <c r="H9" s="1843">
        <v>9.277917358867157</v>
      </c>
    </row>
    <row r="10" spans="1:8" ht="15.75">
      <c r="A10" s="96"/>
      <c r="B10" s="1844" t="s">
        <v>1218</v>
      </c>
      <c r="C10" s="1843">
        <v>51.17412935323383</v>
      </c>
      <c r="D10" s="1843">
        <v>105.53851551956815</v>
      </c>
      <c r="E10" s="1843">
        <v>90.53409406322284</v>
      </c>
      <c r="F10" s="1843">
        <v>391.748496350365</v>
      </c>
      <c r="G10" s="1843">
        <v>-14.217010143148457</v>
      </c>
      <c r="H10" s="1843">
        <v>332.70825251401374</v>
      </c>
    </row>
    <row r="11" spans="1:8" ht="15.75">
      <c r="A11" s="1840"/>
      <c r="B11" s="815"/>
      <c r="C11" s="1845"/>
      <c r="D11" s="1845"/>
      <c r="E11" s="1845"/>
      <c r="F11" s="1845"/>
      <c r="G11" s="1845"/>
      <c r="H11" s="1845"/>
    </row>
    <row r="12" spans="1:8" ht="15.75">
      <c r="A12" s="1839"/>
      <c r="B12" s="814"/>
      <c r="C12" s="1846"/>
      <c r="D12" s="1846"/>
      <c r="E12" s="1846"/>
      <c r="F12" s="1846"/>
      <c r="G12" s="1846"/>
      <c r="H12" s="1846"/>
    </row>
    <row r="13" spans="1:8" ht="12.75">
      <c r="A13" s="976" t="s">
        <v>1219</v>
      </c>
      <c r="B13" s="811"/>
      <c r="C13" s="1842">
        <v>362.0852878464819</v>
      </c>
      <c r="D13" s="1842">
        <v>446.22672064777333</v>
      </c>
      <c r="E13" s="1842">
        <v>547.4109483423284</v>
      </c>
      <c r="F13" s="1842">
        <v>626.8598540145986</v>
      </c>
      <c r="G13" s="1842">
        <v>22.675519643393187</v>
      </c>
      <c r="H13" s="1842">
        <v>14.513576301836409</v>
      </c>
    </row>
    <row r="14" spans="1:8" ht="15.75">
      <c r="A14" s="96"/>
      <c r="B14" s="811" t="s">
        <v>1217</v>
      </c>
      <c r="C14" s="1843">
        <v>329.13859275053306</v>
      </c>
      <c r="D14" s="1843">
        <v>429.02429149797575</v>
      </c>
      <c r="E14" s="1843">
        <v>488.5273708558212</v>
      </c>
      <c r="F14" s="1843">
        <v>566.8189781021897</v>
      </c>
      <c r="G14" s="1843">
        <v>13.86939633419945</v>
      </c>
      <c r="H14" s="1843">
        <v>16.02604314866008</v>
      </c>
    </row>
    <row r="15" spans="1:8" ht="15.75">
      <c r="A15" s="96"/>
      <c r="B15" s="1844" t="s">
        <v>1218</v>
      </c>
      <c r="C15" s="1843">
        <v>32.94669509594883</v>
      </c>
      <c r="D15" s="1843">
        <v>17.202429149797574</v>
      </c>
      <c r="E15" s="1843">
        <v>58.88357748650733</v>
      </c>
      <c r="F15" s="1843">
        <v>60.040875912408765</v>
      </c>
      <c r="G15" s="1843">
        <v>242.29803810702066</v>
      </c>
      <c r="H15" s="1843">
        <v>1.9654010087390077</v>
      </c>
    </row>
    <row r="16" spans="1:8" ht="15.75">
      <c r="A16" s="1840"/>
      <c r="B16" s="815"/>
      <c r="C16" s="1847"/>
      <c r="D16" s="1847"/>
      <c r="E16" s="1847"/>
      <c r="F16" s="1847"/>
      <c r="G16" s="1847"/>
      <c r="H16" s="1847"/>
    </row>
    <row r="17" spans="1:8" ht="15.75">
      <c r="A17" s="96"/>
      <c r="B17" s="811"/>
      <c r="C17" s="1848"/>
      <c r="D17" s="1848"/>
      <c r="E17" s="1848"/>
      <c r="F17" s="1848"/>
      <c r="G17" s="1848"/>
      <c r="H17" s="1848"/>
    </row>
    <row r="18" spans="1:8" ht="12.75">
      <c r="A18" s="976" t="s">
        <v>1220</v>
      </c>
      <c r="B18" s="1841"/>
      <c r="C18" s="1842">
        <v>1846.4307036247333</v>
      </c>
      <c r="D18" s="1842">
        <v>2227.1659919028343</v>
      </c>
      <c r="E18" s="1842">
        <v>2546.276021588281</v>
      </c>
      <c r="F18" s="1842">
        <v>3103.992700729927</v>
      </c>
      <c r="G18" s="1842">
        <v>14.328075718002808</v>
      </c>
      <c r="H18" s="1842">
        <v>21.90322943832936</v>
      </c>
    </row>
    <row r="19" spans="1:8" ht="15.75">
      <c r="A19" s="96"/>
      <c r="B19" s="811"/>
      <c r="C19" s="1848"/>
      <c r="D19" s="1848"/>
      <c r="E19" s="1848"/>
      <c r="F19" s="1848"/>
      <c r="G19" s="1848"/>
      <c r="H19" s="1848"/>
    </row>
    <row r="20" spans="1:8" ht="15.75">
      <c r="A20" s="96"/>
      <c r="B20" s="811" t="s">
        <v>1217</v>
      </c>
      <c r="C20" s="1843">
        <v>1762.3098791755508</v>
      </c>
      <c r="D20" s="1843">
        <v>2104.4250472334684</v>
      </c>
      <c r="E20" s="1843">
        <v>2396.8583500385507</v>
      </c>
      <c r="F20" s="1843">
        <v>2652.2033284671534</v>
      </c>
      <c r="G20" s="1843">
        <v>13.896113961840669</v>
      </c>
      <c r="H20" s="1843">
        <v>10.653319518214161</v>
      </c>
    </row>
    <row r="21" spans="1:8" ht="15.75">
      <c r="A21" s="96"/>
      <c r="B21" s="975" t="s">
        <v>1221</v>
      </c>
      <c r="C21" s="1843">
        <v>95.44413855965216</v>
      </c>
      <c r="D21" s="1843">
        <v>94.48891797398097</v>
      </c>
      <c r="E21" s="1843">
        <v>94.13191381127139</v>
      </c>
      <c r="F21" s="1843">
        <v>85.44489578997619</v>
      </c>
      <c r="G21" s="1843"/>
      <c r="H21" s="1843"/>
    </row>
    <row r="22" spans="1:8" ht="15.75">
      <c r="A22" s="96"/>
      <c r="B22" s="1844" t="s">
        <v>1218</v>
      </c>
      <c r="C22" s="1843">
        <v>84.12082444918266</v>
      </c>
      <c r="D22" s="1843">
        <v>122.74094466936572</v>
      </c>
      <c r="E22" s="1843">
        <v>149.41767154973016</v>
      </c>
      <c r="F22" s="1843">
        <v>451.7893722627737</v>
      </c>
      <c r="G22" s="1843">
        <v>21.734171064289143</v>
      </c>
      <c r="H22" s="1843">
        <v>202.3667599534278</v>
      </c>
    </row>
    <row r="23" spans="1:8" ht="12.75">
      <c r="A23" s="987"/>
      <c r="B23" s="1849" t="s">
        <v>1221</v>
      </c>
      <c r="C23" s="1843">
        <v>4.555861440347847</v>
      </c>
      <c r="D23" s="1843">
        <v>5.5110820260190385</v>
      </c>
      <c r="E23" s="1843">
        <v>5.868086188728608</v>
      </c>
      <c r="F23" s="1843">
        <v>14.555104210023822</v>
      </c>
      <c r="G23" s="1843"/>
      <c r="H23" s="1843"/>
    </row>
    <row r="24" spans="1:8" ht="15.75">
      <c r="A24" s="1850" t="s">
        <v>1222</v>
      </c>
      <c r="B24" s="1851"/>
      <c r="C24" s="1852"/>
      <c r="D24" s="1852"/>
      <c r="E24" s="1852"/>
      <c r="F24" s="1852"/>
      <c r="G24" s="1852"/>
      <c r="H24" s="1852"/>
    </row>
    <row r="25" spans="1:8" ht="15.75">
      <c r="A25" s="1853"/>
      <c r="B25" s="975" t="s">
        <v>1223</v>
      </c>
      <c r="C25" s="1843">
        <v>10.428308410314596</v>
      </c>
      <c r="D25" s="1843">
        <v>11.395975263018881</v>
      </c>
      <c r="E25" s="1843">
        <v>10.177539592777611</v>
      </c>
      <c r="F25" s="1843">
        <v>11.283951600063684</v>
      </c>
      <c r="G25" s="1843"/>
      <c r="H25" s="1843"/>
    </row>
    <row r="26" spans="1:8" ht="15.75">
      <c r="A26" s="1854"/>
      <c r="B26" s="104" t="s">
        <v>1224</v>
      </c>
      <c r="C26" s="1855">
        <v>8.781248574021587</v>
      </c>
      <c r="D26" s="1855">
        <v>9.563974785131283</v>
      </c>
      <c r="E26" s="1855">
        <v>8.426558616853526</v>
      </c>
      <c r="F26" s="1855">
        <v>9.120725802559827</v>
      </c>
      <c r="G26" s="1855"/>
      <c r="H26" s="1855"/>
    </row>
    <row r="27" spans="1:8" ht="12.75">
      <c r="A27" s="1856" t="s">
        <v>1475</v>
      </c>
      <c r="B27" s="814"/>
      <c r="C27" s="1843">
        <v>1846.4307036247333</v>
      </c>
      <c r="D27" s="1843">
        <v>2227.1659919028343</v>
      </c>
      <c r="E27" s="1843">
        <v>2546.276021588281</v>
      </c>
      <c r="F27" s="1843">
        <v>3103.992700729927</v>
      </c>
      <c r="G27" s="1843">
        <v>14.328075718002808</v>
      </c>
      <c r="H27" s="1843">
        <v>21.90322943832936</v>
      </c>
    </row>
    <row r="28" spans="1:8" ht="12.75">
      <c r="A28" s="1857" t="s">
        <v>1476</v>
      </c>
      <c r="B28" s="811"/>
      <c r="C28" s="1843">
        <v>14.506041222459134</v>
      </c>
      <c r="D28" s="1843">
        <v>14.422402159244266</v>
      </c>
      <c r="E28" s="1843">
        <v>9.059367771781034</v>
      </c>
      <c r="F28" s="1843">
        <v>9.205839416058394</v>
      </c>
      <c r="G28" s="1843">
        <v>-37.18544475634186</v>
      </c>
      <c r="H28" s="1843">
        <v>1.616797639384984</v>
      </c>
    </row>
    <row r="29" spans="1:8" ht="15.75">
      <c r="A29" s="1857" t="s">
        <v>1477</v>
      </c>
      <c r="B29" s="1858"/>
      <c r="C29" s="1843">
        <v>1860.9367448471924</v>
      </c>
      <c r="D29" s="1843">
        <v>2241.588394062079</v>
      </c>
      <c r="E29" s="1843">
        <v>2555.335389360062</v>
      </c>
      <c r="F29" s="1843">
        <v>3113.1985401459856</v>
      </c>
      <c r="G29" s="1843">
        <v>13.996637211768785</v>
      </c>
      <c r="H29" s="1843">
        <v>21.831308450106434</v>
      </c>
    </row>
    <row r="30" spans="1:8" ht="15.75">
      <c r="A30" s="1857" t="s">
        <v>1478</v>
      </c>
      <c r="B30" s="1858"/>
      <c r="C30" s="1843">
        <v>329.4214641080312</v>
      </c>
      <c r="D30" s="1843">
        <v>359.8178137651822</v>
      </c>
      <c r="E30" s="1843">
        <v>521.2644564379337</v>
      </c>
      <c r="F30" s="1843">
        <v>610.3021897810219</v>
      </c>
      <c r="G30" s="1843">
        <v>44.86899661341167</v>
      </c>
      <c r="H30" s="1843">
        <v>17.081105807890367</v>
      </c>
    </row>
    <row r="31" spans="1:8" ht="15.75">
      <c r="A31" s="1857" t="s">
        <v>1479</v>
      </c>
      <c r="B31" s="1858"/>
      <c r="C31" s="1843">
        <v>1531.5152807391612</v>
      </c>
      <c r="D31" s="1843">
        <v>1881.7705802968965</v>
      </c>
      <c r="E31" s="1843">
        <v>2034.0709329221281</v>
      </c>
      <c r="F31" s="1843">
        <v>2502.896350364964</v>
      </c>
      <c r="G31" s="1843">
        <v>8.093460181591453</v>
      </c>
      <c r="H31" s="1843">
        <v>23.048626763931253</v>
      </c>
    </row>
    <row r="32" spans="1:8" ht="15.75">
      <c r="A32" s="1857" t="s">
        <v>1480</v>
      </c>
      <c r="B32" s="1858"/>
      <c r="C32" s="1843">
        <v>15.103056147832682</v>
      </c>
      <c r="D32" s="1843">
        <v>-427.7611336032394</v>
      </c>
      <c r="E32" s="1843">
        <v>116.10948342328469</v>
      </c>
      <c r="F32" s="1843">
        <v>-577.2102189781025</v>
      </c>
      <c r="G32" s="1843" t="s">
        <v>1460</v>
      </c>
      <c r="H32" s="1843" t="s">
        <v>1460</v>
      </c>
    </row>
    <row r="33" spans="1:8" ht="15.75">
      <c r="A33" s="1857" t="s">
        <v>1481</v>
      </c>
      <c r="B33" s="1858"/>
      <c r="C33" s="1843">
        <v>-96.72778962331202</v>
      </c>
      <c r="D33" s="1843">
        <v>82.31282051282052</v>
      </c>
      <c r="E33" s="1843">
        <v>-207.1542020046261</v>
      </c>
      <c r="F33" s="1843">
        <v>144.10759124087593</v>
      </c>
      <c r="G33" s="1843" t="s">
        <v>1460</v>
      </c>
      <c r="H33" s="1843" t="s">
        <v>1460</v>
      </c>
    </row>
    <row r="34" spans="1:8" ht="15.75">
      <c r="A34" s="1859" t="s">
        <v>1482</v>
      </c>
      <c r="B34" s="1860"/>
      <c r="C34" s="1861">
        <v>-81.62473347547935</v>
      </c>
      <c r="D34" s="1861">
        <v>-345.4483130904188</v>
      </c>
      <c r="E34" s="1861">
        <v>-91.0447185813414</v>
      </c>
      <c r="F34" s="1861">
        <v>-433.10262773722656</v>
      </c>
      <c r="G34" s="1861" t="s">
        <v>1460</v>
      </c>
      <c r="H34" s="1861" t="s">
        <v>1460</v>
      </c>
    </row>
    <row r="35" spans="1:8" ht="15.75">
      <c r="A35" s="105" t="s">
        <v>1225</v>
      </c>
      <c r="C35" s="344"/>
      <c r="D35" s="344"/>
      <c r="E35" s="344"/>
      <c r="F35" s="344"/>
      <c r="G35" s="344"/>
      <c r="H35" s="344"/>
    </row>
    <row r="36" spans="1:8" ht="15.75">
      <c r="A36" s="1862" t="s">
        <v>1471</v>
      </c>
      <c r="B36" s="1863"/>
      <c r="C36" s="344"/>
      <c r="D36" s="344"/>
      <c r="E36" s="344"/>
      <c r="F36" s="344"/>
      <c r="G36" s="344"/>
      <c r="H36" s="344"/>
    </row>
    <row r="37" spans="1:8" ht="15.75">
      <c r="A37" s="1864" t="s">
        <v>1472</v>
      </c>
      <c r="B37" s="19"/>
      <c r="C37" s="344"/>
      <c r="D37" s="344"/>
      <c r="E37" s="344"/>
      <c r="F37" s="344"/>
      <c r="G37" s="344"/>
      <c r="H37" s="344"/>
    </row>
    <row r="38" spans="1:8" ht="15.75">
      <c r="A38" s="19" t="s">
        <v>1473</v>
      </c>
      <c r="B38" s="19"/>
      <c r="C38" s="1865">
        <v>70.35</v>
      </c>
      <c r="D38" s="1865">
        <v>74.1</v>
      </c>
      <c r="E38" s="1865">
        <v>64.85</v>
      </c>
      <c r="F38" s="1865">
        <v>68.5</v>
      </c>
      <c r="G38" s="344"/>
      <c r="H38" s="344"/>
    </row>
  </sheetData>
  <sheetProtection/>
  <mergeCells count="4">
    <mergeCell ref="A2:H2"/>
    <mergeCell ref="A3:H3"/>
    <mergeCell ref="A1:H1"/>
    <mergeCell ref="C5:F5"/>
  </mergeCells>
  <printOptions horizontalCentered="1"/>
  <pageMargins left="0.5" right="0.5" top="0.83" bottom="0.69"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B1:K61"/>
  <sheetViews>
    <sheetView zoomScalePageLayoutView="0" workbookViewId="0" topLeftCell="A34">
      <selection activeCell="D50" sqref="D50"/>
    </sheetView>
  </sheetViews>
  <sheetFormatPr defaultColWidth="9.140625" defaultRowHeight="12.75"/>
  <cols>
    <col min="1" max="1" width="14.28125" style="18" customWidth="1"/>
    <col min="2" max="2" width="23.00390625" style="18" bestFit="1" customWidth="1"/>
    <col min="3" max="3" width="9.8515625" style="18" customWidth="1"/>
    <col min="4" max="4" width="7.28125" style="18" customWidth="1"/>
    <col min="5" max="5" width="7.00390625" style="18" customWidth="1"/>
    <col min="6" max="8" width="7.140625" style="18" customWidth="1"/>
    <col min="9" max="9" width="7.421875" style="18" customWidth="1"/>
    <col min="10" max="10" width="6.421875" style="18" customWidth="1"/>
    <col min="11" max="11" width="8.140625" style="18" customWidth="1"/>
    <col min="12" max="12" width="7.00390625" style="18" customWidth="1"/>
    <col min="13" max="16384" width="9.140625" style="18" customWidth="1"/>
  </cols>
  <sheetData>
    <row r="1" spans="2:9" ht="12.75">
      <c r="B1" s="1966" t="s">
        <v>1416</v>
      </c>
      <c r="C1" s="1966"/>
      <c r="D1" s="1966"/>
      <c r="E1" s="1966"/>
      <c r="F1" s="1966"/>
      <c r="G1" s="1966"/>
      <c r="H1" s="1966"/>
      <c r="I1" s="1966"/>
    </row>
    <row r="2" spans="2:9" ht="32.25" customHeight="1">
      <c r="B2" s="2103" t="s">
        <v>1227</v>
      </c>
      <c r="C2" s="2104"/>
      <c r="D2" s="2104"/>
      <c r="E2" s="2104"/>
      <c r="F2" s="2104"/>
      <c r="G2" s="2104"/>
      <c r="H2" s="2104"/>
      <c r="I2" s="2104"/>
    </row>
    <row r="3" ht="13.5" thickBot="1">
      <c r="K3" s="705"/>
    </row>
    <row r="4" spans="2:9" ht="12.75">
      <c r="B4" s="2105" t="s">
        <v>1228</v>
      </c>
      <c r="C4" s="2105" t="s">
        <v>1229</v>
      </c>
      <c r="D4" s="2107" t="s">
        <v>1230</v>
      </c>
      <c r="E4" s="2025"/>
      <c r="F4" s="2108"/>
      <c r="G4" s="2107" t="s">
        <v>1231</v>
      </c>
      <c r="H4" s="2025"/>
      <c r="I4" s="2108"/>
    </row>
    <row r="5" spans="2:9" ht="39" customHeight="1">
      <c r="B5" s="2106"/>
      <c r="C5" s="2106"/>
      <c r="D5" s="391" t="s">
        <v>1232</v>
      </c>
      <c r="E5" s="311" t="s">
        <v>1233</v>
      </c>
      <c r="F5" s="598" t="s">
        <v>1234</v>
      </c>
      <c r="G5" s="391" t="s">
        <v>1232</v>
      </c>
      <c r="H5" s="311" t="s">
        <v>1233</v>
      </c>
      <c r="I5" s="598" t="s">
        <v>1234</v>
      </c>
    </row>
    <row r="6" spans="2:9" ht="18" customHeight="1">
      <c r="B6" s="1563" t="s">
        <v>629</v>
      </c>
      <c r="C6" s="116" t="s">
        <v>631</v>
      </c>
      <c r="D6" s="120">
        <v>70.25</v>
      </c>
      <c r="E6" s="109">
        <v>70.84</v>
      </c>
      <c r="F6" s="110">
        <v>70.545</v>
      </c>
      <c r="G6" s="120">
        <v>70.25625</v>
      </c>
      <c r="H6" s="109">
        <v>70.846875</v>
      </c>
      <c r="I6" s="110">
        <v>70.5515625</v>
      </c>
    </row>
    <row r="7" spans="2:9" ht="12.75">
      <c r="B7" s="1563"/>
      <c r="C7" s="116" t="s">
        <v>1235</v>
      </c>
      <c r="D7" s="120">
        <v>71</v>
      </c>
      <c r="E7" s="109">
        <v>71.59</v>
      </c>
      <c r="F7" s="110">
        <v>71.295</v>
      </c>
      <c r="G7" s="120">
        <v>70.70483870967743</v>
      </c>
      <c r="H7" s="109">
        <v>71.29516129032258</v>
      </c>
      <c r="I7" s="110">
        <v>71</v>
      </c>
    </row>
    <row r="8" spans="2:9" ht="12.75">
      <c r="B8" s="1563"/>
      <c r="C8" s="116" t="s">
        <v>1156</v>
      </c>
      <c r="D8" s="120">
        <v>71.65</v>
      </c>
      <c r="E8" s="109">
        <v>72.24</v>
      </c>
      <c r="F8" s="110">
        <v>71.945</v>
      </c>
      <c r="G8" s="120">
        <v>71.21451612903225</v>
      </c>
      <c r="H8" s="109">
        <v>71.80451612903227</v>
      </c>
      <c r="I8" s="110">
        <v>71.50951612903225</v>
      </c>
    </row>
    <row r="9" spans="2:9" ht="12.75">
      <c r="B9" s="1563"/>
      <c r="C9" s="116" t="s">
        <v>1157</v>
      </c>
      <c r="D9" s="120">
        <v>73.14</v>
      </c>
      <c r="E9" s="109">
        <v>74.01</v>
      </c>
      <c r="F9" s="110">
        <v>73.575</v>
      </c>
      <c r="G9" s="120">
        <v>72.91965517241378</v>
      </c>
      <c r="H9" s="109">
        <v>73.52034482758621</v>
      </c>
      <c r="I9" s="110">
        <v>73.22</v>
      </c>
    </row>
    <row r="10" spans="2:9" ht="12.75">
      <c r="B10" s="1563"/>
      <c r="C10" s="116" t="s">
        <v>1158</v>
      </c>
      <c r="D10" s="120">
        <v>73.75</v>
      </c>
      <c r="E10" s="109">
        <v>74.34</v>
      </c>
      <c r="F10" s="110">
        <v>74.045</v>
      </c>
      <c r="G10" s="120">
        <v>73.903</v>
      </c>
      <c r="H10" s="109">
        <v>74.49399999999999</v>
      </c>
      <c r="I10" s="110">
        <v>74.1985</v>
      </c>
    </row>
    <row r="11" spans="2:9" ht="12.75">
      <c r="B11" s="1563"/>
      <c r="C11" s="116" t="s">
        <v>1159</v>
      </c>
      <c r="D11" s="120">
        <v>71</v>
      </c>
      <c r="E11" s="109">
        <v>71.59</v>
      </c>
      <c r="F11" s="110">
        <v>71.295</v>
      </c>
      <c r="G11" s="120">
        <v>72.35689655172413</v>
      </c>
      <c r="H11" s="109">
        <v>72.94724137931036</v>
      </c>
      <c r="I11" s="110">
        <v>72.65206896551724</v>
      </c>
    </row>
    <row r="12" spans="2:9" ht="12.75">
      <c r="B12" s="1563"/>
      <c r="C12" s="116" t="s">
        <v>1160</v>
      </c>
      <c r="D12" s="120">
        <v>71</v>
      </c>
      <c r="E12" s="109">
        <v>71.59</v>
      </c>
      <c r="F12" s="110">
        <v>71.295</v>
      </c>
      <c r="G12" s="120">
        <v>71.06133333333334</v>
      </c>
      <c r="H12" s="109">
        <v>71.65333333333335</v>
      </c>
      <c r="I12" s="110">
        <v>71.35733333333334</v>
      </c>
    </row>
    <row r="13" spans="2:9" ht="12.75">
      <c r="B13" s="1563"/>
      <c r="C13" s="116" t="s">
        <v>1161</v>
      </c>
      <c r="D13" s="120">
        <v>71.4</v>
      </c>
      <c r="E13" s="109">
        <v>71.99</v>
      </c>
      <c r="F13" s="110">
        <v>71.695</v>
      </c>
      <c r="G13" s="120">
        <v>71.24241379310344</v>
      </c>
      <c r="H13" s="109">
        <v>71.83275862068966</v>
      </c>
      <c r="I13" s="110">
        <v>71.53758620689655</v>
      </c>
    </row>
    <row r="14" spans="2:9" ht="12.75">
      <c r="B14" s="1563"/>
      <c r="C14" s="116" t="s">
        <v>1162</v>
      </c>
      <c r="D14" s="120">
        <v>72.01</v>
      </c>
      <c r="E14" s="109">
        <v>72.6</v>
      </c>
      <c r="F14" s="110">
        <v>72.305</v>
      </c>
      <c r="G14" s="120">
        <v>71.53516129032259</v>
      </c>
      <c r="H14" s="109">
        <v>72.12548387096776</v>
      </c>
      <c r="I14" s="110">
        <v>71.83032258064517</v>
      </c>
    </row>
    <row r="15" spans="2:9" ht="12.75">
      <c r="B15" s="1563"/>
      <c r="C15" s="116" t="s">
        <v>1163</v>
      </c>
      <c r="D15" s="120">
        <v>72.19</v>
      </c>
      <c r="E15" s="109">
        <v>72.78</v>
      </c>
      <c r="F15" s="110">
        <v>72.485</v>
      </c>
      <c r="G15" s="120">
        <v>72.20967741935483</v>
      </c>
      <c r="H15" s="109">
        <v>72.86612903225806</v>
      </c>
      <c r="I15" s="110">
        <v>72.53790322580645</v>
      </c>
    </row>
    <row r="16" spans="2:9" ht="12.75">
      <c r="B16" s="1563"/>
      <c r="C16" s="116" t="s">
        <v>1236</v>
      </c>
      <c r="D16" s="120">
        <v>73.45</v>
      </c>
      <c r="E16" s="109">
        <v>74.04</v>
      </c>
      <c r="F16" s="110">
        <v>73.745</v>
      </c>
      <c r="G16" s="120">
        <v>73.28258064516129</v>
      </c>
      <c r="H16" s="109">
        <v>73.8732258064516</v>
      </c>
      <c r="I16" s="110">
        <v>73.57790322580644</v>
      </c>
    </row>
    <row r="17" spans="2:9" ht="12.75">
      <c r="B17" s="1563"/>
      <c r="C17" s="116" t="s">
        <v>1237</v>
      </c>
      <c r="D17" s="120">
        <v>74.1</v>
      </c>
      <c r="E17" s="109">
        <v>74.69</v>
      </c>
      <c r="F17" s="110">
        <v>74.395</v>
      </c>
      <c r="G17" s="120">
        <v>73.628125</v>
      </c>
      <c r="H17" s="109">
        <v>74.2184375</v>
      </c>
      <c r="I17" s="110">
        <v>73.92328125</v>
      </c>
    </row>
    <row r="18" spans="2:9" ht="12.75">
      <c r="B18" s="1563"/>
      <c r="C18" s="117" t="s">
        <v>1244</v>
      </c>
      <c r="D18" s="121">
        <v>72.07833333333335</v>
      </c>
      <c r="E18" s="111">
        <v>72.69166666666666</v>
      </c>
      <c r="F18" s="112">
        <v>72.385</v>
      </c>
      <c r="G18" s="121">
        <v>72.02620400367691</v>
      </c>
      <c r="H18" s="111">
        <v>72.62312556582931</v>
      </c>
      <c r="I18" s="112">
        <v>72.32466478475311</v>
      </c>
    </row>
    <row r="19" spans="2:9" ht="6.75" customHeight="1">
      <c r="B19" s="1563"/>
      <c r="C19" s="118"/>
      <c r="D19" s="57"/>
      <c r="E19" s="20"/>
      <c r="F19" s="113"/>
      <c r="G19" s="57"/>
      <c r="H19" s="20"/>
      <c r="I19" s="113"/>
    </row>
    <row r="20" spans="2:9" ht="12.75">
      <c r="B20" s="1563" t="s">
        <v>630</v>
      </c>
      <c r="C20" s="116" t="s">
        <v>631</v>
      </c>
      <c r="D20" s="120">
        <v>74.35</v>
      </c>
      <c r="E20" s="109">
        <v>74.94</v>
      </c>
      <c r="F20" s="110">
        <v>74.65</v>
      </c>
      <c r="G20" s="120">
        <v>74.46</v>
      </c>
      <c r="H20" s="109">
        <v>75.05</v>
      </c>
      <c r="I20" s="110">
        <v>74.76</v>
      </c>
    </row>
    <row r="21" spans="2:9" ht="12.75">
      <c r="B21" s="1563"/>
      <c r="C21" s="116" t="s">
        <v>1235</v>
      </c>
      <c r="D21" s="120">
        <v>73.6</v>
      </c>
      <c r="E21" s="109">
        <v>74.19</v>
      </c>
      <c r="F21" s="110">
        <v>73.9</v>
      </c>
      <c r="G21" s="120">
        <v>74.08</v>
      </c>
      <c r="H21" s="109">
        <v>74.67</v>
      </c>
      <c r="I21" s="110">
        <v>74.37</v>
      </c>
    </row>
    <row r="22" spans="2:9" ht="12.75">
      <c r="B22" s="1563"/>
      <c r="C22" s="116" t="s">
        <v>1156</v>
      </c>
      <c r="D22" s="120">
        <v>72.59</v>
      </c>
      <c r="E22" s="109">
        <v>73.19</v>
      </c>
      <c r="F22" s="110">
        <v>72.89</v>
      </c>
      <c r="G22" s="120">
        <v>73.17838709677419</v>
      </c>
      <c r="H22" s="109">
        <v>73.76935483870967</v>
      </c>
      <c r="I22" s="110">
        <v>73.47387096774193</v>
      </c>
    </row>
    <row r="23" spans="2:9" ht="12.75">
      <c r="B23" s="1563"/>
      <c r="C23" s="116" t="s">
        <v>1157</v>
      </c>
      <c r="D23" s="120">
        <v>72.3</v>
      </c>
      <c r="E23" s="109">
        <v>72.89</v>
      </c>
      <c r="F23" s="110">
        <v>72.595</v>
      </c>
      <c r="G23" s="120">
        <v>71.8643333333333</v>
      </c>
      <c r="H23" s="109">
        <v>72.455</v>
      </c>
      <c r="I23" s="110">
        <v>72.15966666666665</v>
      </c>
    </row>
    <row r="24" spans="2:9" ht="12.75">
      <c r="B24" s="1563"/>
      <c r="C24" s="116" t="s">
        <v>1158</v>
      </c>
      <c r="D24" s="120">
        <v>71.45</v>
      </c>
      <c r="E24" s="109">
        <v>72.04</v>
      </c>
      <c r="F24" s="110">
        <v>71.745</v>
      </c>
      <c r="G24" s="120">
        <v>71.4455172413793</v>
      </c>
      <c r="H24" s="109">
        <v>72.03655172413792</v>
      </c>
      <c r="I24" s="110">
        <v>71.74103448275861</v>
      </c>
    </row>
    <row r="25" spans="2:9" ht="12.75">
      <c r="B25" s="1563"/>
      <c r="C25" s="116" t="s">
        <v>1159</v>
      </c>
      <c r="D25" s="120">
        <v>71.1</v>
      </c>
      <c r="E25" s="109">
        <v>71.69</v>
      </c>
      <c r="F25" s="110">
        <v>71.4</v>
      </c>
      <c r="G25" s="120">
        <v>70.98</v>
      </c>
      <c r="H25" s="109">
        <v>71.57</v>
      </c>
      <c r="I25" s="110">
        <v>71.28</v>
      </c>
    </row>
    <row r="26" spans="2:9" ht="12.75">
      <c r="B26" s="1563"/>
      <c r="C26" s="116" t="s">
        <v>1160</v>
      </c>
      <c r="D26" s="120">
        <v>70.35</v>
      </c>
      <c r="E26" s="109">
        <v>70.94</v>
      </c>
      <c r="F26" s="110">
        <v>70.645</v>
      </c>
      <c r="G26" s="120">
        <v>70.53965517241382</v>
      </c>
      <c r="H26" s="109">
        <v>71.13068965517243</v>
      </c>
      <c r="I26" s="110">
        <v>70.83517241379312</v>
      </c>
    </row>
    <row r="27" spans="2:9" ht="12.75">
      <c r="B27" s="1563"/>
      <c r="C27" s="116" t="s">
        <v>1161</v>
      </c>
      <c r="D27" s="120">
        <v>70.5</v>
      </c>
      <c r="E27" s="109">
        <v>71.09</v>
      </c>
      <c r="F27" s="110">
        <v>70.795</v>
      </c>
      <c r="G27" s="120">
        <v>70.55633333333334</v>
      </c>
      <c r="H27" s="109">
        <v>71.14900000000002</v>
      </c>
      <c r="I27" s="110">
        <v>70.85266666666668</v>
      </c>
    </row>
    <row r="28" spans="2:9" ht="12.75">
      <c r="B28" s="1563"/>
      <c r="C28" s="116" t="s">
        <v>1162</v>
      </c>
      <c r="D28" s="120">
        <v>68.4</v>
      </c>
      <c r="E28" s="109">
        <v>68.99</v>
      </c>
      <c r="F28" s="110">
        <v>68.695</v>
      </c>
      <c r="G28" s="120">
        <v>69.30368778280541</v>
      </c>
      <c r="H28" s="109">
        <v>69.8954298642534</v>
      </c>
      <c r="I28" s="110">
        <v>69.5995588235294</v>
      </c>
    </row>
    <row r="29" spans="2:9" ht="12.75">
      <c r="B29" s="1563"/>
      <c r="C29" s="116" t="s">
        <v>1163</v>
      </c>
      <c r="D29" s="120">
        <v>65.7</v>
      </c>
      <c r="E29" s="109">
        <v>66.29</v>
      </c>
      <c r="F29" s="110">
        <v>65.995</v>
      </c>
      <c r="G29" s="120">
        <v>66.0667741935484</v>
      </c>
      <c r="H29" s="109">
        <v>66.65870967741934</v>
      </c>
      <c r="I29" s="110">
        <v>66.36274193548387</v>
      </c>
    </row>
    <row r="30" spans="2:9" ht="12.75">
      <c r="B30" s="1563"/>
      <c r="C30" s="116" t="s">
        <v>1236</v>
      </c>
      <c r="D30" s="120">
        <v>65.4</v>
      </c>
      <c r="E30" s="109">
        <v>65.99</v>
      </c>
      <c r="F30" s="110">
        <v>65.695</v>
      </c>
      <c r="G30" s="120">
        <v>64.90645161290324</v>
      </c>
      <c r="H30" s="109">
        <v>65.49645161290321</v>
      </c>
      <c r="I30" s="110">
        <v>65.20145161290323</v>
      </c>
    </row>
    <row r="31" spans="2:9" ht="12.75">
      <c r="B31" s="1563"/>
      <c r="C31" s="116" t="s">
        <v>1237</v>
      </c>
      <c r="D31" s="120">
        <v>64.85</v>
      </c>
      <c r="E31" s="109">
        <v>65.44</v>
      </c>
      <c r="F31" s="110">
        <v>65.145</v>
      </c>
      <c r="G31" s="120">
        <v>64.9171875</v>
      </c>
      <c r="H31" s="109">
        <v>65.5078125</v>
      </c>
      <c r="I31" s="110">
        <v>65.2125</v>
      </c>
    </row>
    <row r="32" spans="2:9" ht="12.75">
      <c r="B32" s="1563"/>
      <c r="C32" s="117" t="s">
        <v>1244</v>
      </c>
      <c r="D32" s="121">
        <v>70.04916666666666</v>
      </c>
      <c r="E32" s="111">
        <v>70.64</v>
      </c>
      <c r="F32" s="112">
        <v>70.34583333333332</v>
      </c>
      <c r="G32" s="121">
        <v>70.19152727220758</v>
      </c>
      <c r="H32" s="111">
        <v>70.78241665604968</v>
      </c>
      <c r="I32" s="112">
        <v>70.48738863079528</v>
      </c>
    </row>
    <row r="33" spans="2:9" ht="7.5" customHeight="1">
      <c r="B33" s="1563"/>
      <c r="C33" s="119"/>
      <c r="D33" s="57"/>
      <c r="E33" s="20"/>
      <c r="F33" s="113"/>
      <c r="G33" s="57"/>
      <c r="H33" s="20"/>
      <c r="I33" s="113"/>
    </row>
    <row r="34" spans="2:9" ht="12.75">
      <c r="B34" s="1563" t="s">
        <v>1249</v>
      </c>
      <c r="C34" s="116" t="s">
        <v>631</v>
      </c>
      <c r="D34" s="120">
        <v>65.87</v>
      </c>
      <c r="E34" s="109">
        <v>66.46</v>
      </c>
      <c r="F34" s="110">
        <v>66.165</v>
      </c>
      <c r="G34" s="120">
        <v>64.9025</v>
      </c>
      <c r="H34" s="109">
        <v>65.4928125</v>
      </c>
      <c r="I34" s="110">
        <v>65.19765625</v>
      </c>
    </row>
    <row r="35" spans="2:9" ht="12.75">
      <c r="B35" s="1563"/>
      <c r="C35" s="116" t="s">
        <v>1235</v>
      </c>
      <c r="D35" s="120">
        <v>65</v>
      </c>
      <c r="E35" s="109">
        <v>65.59</v>
      </c>
      <c r="F35" s="110">
        <v>65.295</v>
      </c>
      <c r="G35" s="120">
        <v>65.59032258064518</v>
      </c>
      <c r="H35" s="109">
        <v>66.18032258064517</v>
      </c>
      <c r="I35" s="110">
        <v>65.88532258064518</v>
      </c>
    </row>
    <row r="36" spans="2:9" ht="12.75">
      <c r="B36" s="1563"/>
      <c r="C36" s="116" t="s">
        <v>1156</v>
      </c>
      <c r="D36" s="120">
        <v>63.2</v>
      </c>
      <c r="E36" s="109">
        <v>63.8</v>
      </c>
      <c r="F36" s="110">
        <v>63.5</v>
      </c>
      <c r="G36" s="120">
        <v>63.72</v>
      </c>
      <c r="H36" s="109">
        <v>64.31266666666666</v>
      </c>
      <c r="I36" s="110">
        <v>64.01633333333334</v>
      </c>
    </row>
    <row r="37" spans="2:9" ht="12.75">
      <c r="B37" s="1563"/>
      <c r="C37" s="116" t="s">
        <v>1157</v>
      </c>
      <c r="D37" s="120">
        <v>63.05</v>
      </c>
      <c r="E37" s="109">
        <v>63.65</v>
      </c>
      <c r="F37" s="110">
        <v>63.35</v>
      </c>
      <c r="G37" s="120">
        <v>63.24</v>
      </c>
      <c r="H37" s="109">
        <v>63.84</v>
      </c>
      <c r="I37" s="110">
        <v>63.54</v>
      </c>
    </row>
    <row r="38" spans="2:9" ht="12.75">
      <c r="B38" s="1563"/>
      <c r="C38" s="116" t="s">
        <v>1158</v>
      </c>
      <c r="D38" s="120">
        <v>63.25</v>
      </c>
      <c r="E38" s="109">
        <v>63.85</v>
      </c>
      <c r="F38" s="110">
        <v>63.55</v>
      </c>
      <c r="G38" s="120">
        <v>63.35137931034483</v>
      </c>
      <c r="H38" s="109">
        <v>63.951379310344834</v>
      </c>
      <c r="I38" s="110">
        <v>63.651379310344836</v>
      </c>
    </row>
    <row r="39" spans="2:9" ht="12.75">
      <c r="B39" s="1563"/>
      <c r="C39" s="116" t="s">
        <v>1159</v>
      </c>
      <c r="D39" s="120">
        <v>62.9</v>
      </c>
      <c r="E39" s="109">
        <v>63.5</v>
      </c>
      <c r="F39" s="110">
        <v>63.2</v>
      </c>
      <c r="G39" s="120">
        <v>63.182</v>
      </c>
      <c r="H39" s="109">
        <v>63.78200000000001</v>
      </c>
      <c r="I39" s="110">
        <v>63.482000000000006</v>
      </c>
    </row>
    <row r="40" spans="2:9" ht="12.75">
      <c r="B40" s="1563"/>
      <c r="C40" s="116" t="s">
        <v>1160</v>
      </c>
      <c r="D40" s="120">
        <v>63.35</v>
      </c>
      <c r="E40" s="109">
        <v>63.95</v>
      </c>
      <c r="F40" s="110">
        <v>63.65</v>
      </c>
      <c r="G40" s="120">
        <v>63.12275862068965</v>
      </c>
      <c r="H40" s="109">
        <v>63.71862068965518</v>
      </c>
      <c r="I40" s="110">
        <v>63.42068965517242</v>
      </c>
    </row>
    <row r="41" spans="2:9" ht="12.75">
      <c r="B41" s="1563"/>
      <c r="C41" s="116" t="s">
        <v>1161</v>
      </c>
      <c r="D41" s="120">
        <v>64.49</v>
      </c>
      <c r="E41" s="109">
        <v>65.09</v>
      </c>
      <c r="F41" s="110">
        <v>64.79</v>
      </c>
      <c r="G41" s="120">
        <v>63.932</v>
      </c>
      <c r="H41" s="109">
        <v>64.53133333333334</v>
      </c>
      <c r="I41" s="110">
        <v>64.23166666666667</v>
      </c>
    </row>
    <row r="42" spans="2:9" ht="12.75">
      <c r="B42" s="1563"/>
      <c r="C42" s="116" t="s">
        <v>1162</v>
      </c>
      <c r="D42" s="120">
        <v>63.85</v>
      </c>
      <c r="E42" s="109">
        <v>64.45</v>
      </c>
      <c r="F42" s="110">
        <v>64.15</v>
      </c>
      <c r="G42" s="120">
        <v>64.20666666666666</v>
      </c>
      <c r="H42" s="109">
        <v>64.80566666666667</v>
      </c>
      <c r="I42" s="110">
        <v>64.50616666666667</v>
      </c>
    </row>
    <row r="43" spans="2:9" ht="12.75">
      <c r="B43" s="1563"/>
      <c r="C43" s="116" t="s">
        <v>1163</v>
      </c>
      <c r="D43" s="120">
        <v>67</v>
      </c>
      <c r="E43" s="109">
        <v>67.6</v>
      </c>
      <c r="F43" s="110">
        <v>67.3</v>
      </c>
      <c r="G43" s="120">
        <v>64.58709677419354</v>
      </c>
      <c r="H43" s="109">
        <v>65.18709677419355</v>
      </c>
      <c r="I43" s="110">
        <v>64.88709677419354</v>
      </c>
    </row>
    <row r="44" spans="2:9" ht="11.25" customHeight="1">
      <c r="B44" s="133"/>
      <c r="C44" s="1563" t="s">
        <v>1164</v>
      </c>
      <c r="D44" s="120">
        <v>68.45</v>
      </c>
      <c r="E44" s="109">
        <v>69.05</v>
      </c>
      <c r="F44" s="110">
        <v>68.75</v>
      </c>
      <c r="G44" s="120">
        <v>68.2075</v>
      </c>
      <c r="H44" s="109">
        <v>68.8071875</v>
      </c>
      <c r="I44" s="110">
        <v>68.50734375</v>
      </c>
    </row>
    <row r="45" spans="2:9" ht="11.25" customHeight="1">
      <c r="B45" s="133"/>
      <c r="C45" s="1565" t="s">
        <v>1237</v>
      </c>
      <c r="D45" s="120">
        <v>68.5</v>
      </c>
      <c r="E45" s="109">
        <v>69.1</v>
      </c>
      <c r="F45" s="110">
        <v>68.8</v>
      </c>
      <c r="G45" s="120">
        <v>68.57677419354837</v>
      </c>
      <c r="H45" s="109">
        <v>69.17645161290324</v>
      </c>
      <c r="I45" s="110">
        <v>68.8766129032258</v>
      </c>
    </row>
    <row r="46" spans="2:9" ht="11.25" customHeight="1" thickBot="1">
      <c r="B46" s="1564"/>
      <c r="C46" s="1569" t="s">
        <v>1244</v>
      </c>
      <c r="D46" s="1566">
        <v>64.90916666666668</v>
      </c>
      <c r="E46" s="1567">
        <v>65.5075</v>
      </c>
      <c r="F46" s="1568">
        <v>65.20833333333333</v>
      </c>
      <c r="G46" s="1566">
        <v>64.71824984550734</v>
      </c>
      <c r="H46" s="1567">
        <v>65.31546146953406</v>
      </c>
      <c r="I46" s="1568">
        <v>65.01685565752071</v>
      </c>
    </row>
    <row r="47" ht="6.75" customHeight="1"/>
    <row r="48" ht="12.75">
      <c r="B48" s="18" t="s">
        <v>1238</v>
      </c>
    </row>
    <row r="49" ht="9" customHeight="1"/>
    <row r="50" ht="12.75">
      <c r="D50" s="103" t="s">
        <v>1417</v>
      </c>
    </row>
    <row r="51" spans="2:11" ht="15.75">
      <c r="B51" s="1967" t="s">
        <v>1239</v>
      </c>
      <c r="C51" s="1967"/>
      <c r="D51" s="1967"/>
      <c r="E51" s="1967"/>
      <c r="F51" s="1967"/>
      <c r="G51" s="1967"/>
      <c r="H51" s="1967"/>
      <c r="I51" s="146"/>
      <c r="J51" s="1595"/>
      <c r="K51" s="146"/>
    </row>
    <row r="52" ht="6.75" customHeight="1" thickBot="1"/>
    <row r="53" spans="2:11" ht="12.75">
      <c r="B53" s="2109"/>
      <c r="C53" s="2014" t="s">
        <v>1240</v>
      </c>
      <c r="D53" s="2016"/>
      <c r="E53" s="2017"/>
      <c r="F53" s="2112" t="s">
        <v>1167</v>
      </c>
      <c r="G53" s="2113"/>
      <c r="H53" s="2114"/>
      <c r="I53" s="960"/>
      <c r="J53" s="960"/>
      <c r="K53" s="1572"/>
    </row>
    <row r="54" spans="2:11" ht="12.75">
      <c r="B54" s="2110"/>
      <c r="C54" s="391"/>
      <c r="D54" s="311"/>
      <c r="E54" s="312"/>
      <c r="F54" s="2115" t="s">
        <v>1241</v>
      </c>
      <c r="G54" s="2116"/>
      <c r="H54" s="2117"/>
      <c r="I54" s="960"/>
      <c r="J54" s="2111"/>
      <c r="K54" s="2111"/>
    </row>
    <row r="55" spans="2:11" ht="12.75">
      <c r="B55" s="597"/>
      <c r="C55" s="609">
        <v>2006</v>
      </c>
      <c r="D55" s="610">
        <v>2007</v>
      </c>
      <c r="E55" s="611">
        <v>2008</v>
      </c>
      <c r="F55" s="1574">
        <v>2006</v>
      </c>
      <c r="G55" s="1570">
        <v>2007</v>
      </c>
      <c r="H55" s="1575" t="s">
        <v>57</v>
      </c>
      <c r="I55" s="1573"/>
      <c r="J55" s="1573"/>
      <c r="K55" s="1573"/>
    </row>
    <row r="56" spans="2:11" ht="12.75">
      <c r="B56" s="400" t="s">
        <v>1242</v>
      </c>
      <c r="C56" s="401">
        <v>57.41</v>
      </c>
      <c r="D56" s="402">
        <v>76.54</v>
      </c>
      <c r="E56" s="403">
        <v>79.73</v>
      </c>
      <c r="F56" s="401">
        <v>33.32172095453757</v>
      </c>
      <c r="G56" s="402">
        <v>4.167755422001562</v>
      </c>
      <c r="H56" s="403">
        <v>79.66888247836448</v>
      </c>
      <c r="I56" s="1571"/>
      <c r="J56" s="1571"/>
      <c r="K56" s="1571"/>
    </row>
    <row r="57" spans="2:11" ht="13.5" thickBot="1">
      <c r="B57" s="404" t="s">
        <v>1313</v>
      </c>
      <c r="C57" s="405">
        <v>418.35</v>
      </c>
      <c r="D57" s="406">
        <v>663.25</v>
      </c>
      <c r="E57" s="407">
        <v>666</v>
      </c>
      <c r="F57" s="405">
        <v>58.53950041831001</v>
      </c>
      <c r="G57" s="406">
        <v>0.4146249528835426</v>
      </c>
      <c r="H57" s="407">
        <v>48.04804804804806</v>
      </c>
      <c r="I57" s="1571"/>
      <c r="J57" s="1571"/>
      <c r="K57" s="1571"/>
    </row>
    <row r="58" ht="6.75" customHeight="1"/>
    <row r="59" ht="12.75">
      <c r="B59" s="408" t="s">
        <v>1243</v>
      </c>
    </row>
    <row r="60" ht="12.75">
      <c r="B60" s="599" t="s">
        <v>1312</v>
      </c>
    </row>
    <row r="61" ht="12.75">
      <c r="B61" s="409" t="s">
        <v>1311</v>
      </c>
    </row>
  </sheetData>
  <sheetProtection/>
  <mergeCells count="12">
    <mergeCell ref="B51:H51"/>
    <mergeCell ref="B53:B54"/>
    <mergeCell ref="J54:K54"/>
    <mergeCell ref="C53:E53"/>
    <mergeCell ref="F53:H53"/>
    <mergeCell ref="F54:H54"/>
    <mergeCell ref="B1:I1"/>
    <mergeCell ref="B2:I2"/>
    <mergeCell ref="B4:B5"/>
    <mergeCell ref="C4:C5"/>
    <mergeCell ref="D4:F4"/>
    <mergeCell ref="G4:I4"/>
  </mergeCells>
  <printOptions horizontalCentered="1"/>
  <pageMargins left="0.39" right="0.39" top="0.5" bottom="0.25" header="0.5" footer="0.5"/>
  <pageSetup fitToHeight="1" fitToWidth="1"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sheetPr>
    <pageSetUpPr fitToPage="1"/>
  </sheetPr>
  <dimension ref="A1:T49"/>
  <sheetViews>
    <sheetView zoomScalePageLayoutView="0" workbookViewId="0" topLeftCell="A34">
      <selection activeCell="A1" sqref="A1:F1"/>
    </sheetView>
  </sheetViews>
  <sheetFormatPr defaultColWidth="11.00390625" defaultRowHeight="12.75"/>
  <cols>
    <col min="1" max="1" width="34.28125" style="20" customWidth="1"/>
    <col min="2" max="2" width="9.7109375" style="20" customWidth="1"/>
    <col min="3" max="4" width="9.8515625" style="20" customWidth="1"/>
    <col min="5" max="5" width="9.140625" style="20" customWidth="1"/>
    <col min="6" max="6" width="9.8515625" style="20" customWidth="1"/>
    <col min="7" max="16384" width="11.00390625" style="20" customWidth="1"/>
  </cols>
  <sheetData>
    <row r="1" spans="1:6" ht="12.75">
      <c r="A1" s="2061" t="s">
        <v>1459</v>
      </c>
      <c r="B1" s="2061"/>
      <c r="C1" s="2061"/>
      <c r="D1" s="2061"/>
      <c r="E1" s="2061"/>
      <c r="F1" s="2061"/>
    </row>
    <row r="2" spans="1:6" s="343" customFormat="1" ht="20.25" customHeight="1">
      <c r="A2" s="2121" t="s">
        <v>1486</v>
      </c>
      <c r="B2" s="2121"/>
      <c r="C2" s="2121"/>
      <c r="D2" s="2121"/>
      <c r="E2" s="2121"/>
      <c r="F2" s="2121"/>
    </row>
    <row r="3" spans="1:20" s="345" customFormat="1" ht="15" customHeight="1">
      <c r="A3" s="1966" t="s">
        <v>1031</v>
      </c>
      <c r="B3" s="1966"/>
      <c r="C3" s="1966"/>
      <c r="D3" s="1966"/>
      <c r="E3" s="1966"/>
      <c r="F3" s="1966"/>
      <c r="G3" s="344"/>
      <c r="H3" s="344"/>
      <c r="I3" s="344"/>
      <c r="J3" s="344"/>
      <c r="K3" s="344"/>
      <c r="L3" s="344"/>
      <c r="M3" s="344"/>
      <c r="N3" s="344"/>
      <c r="O3" s="344"/>
      <c r="P3" s="344"/>
      <c r="Q3" s="344"/>
      <c r="R3" s="344"/>
      <c r="S3" s="344"/>
      <c r="T3" s="344"/>
    </row>
    <row r="4" spans="1:6" s="346" customFormat="1" ht="16.5" customHeight="1">
      <c r="A4" s="2061" t="s">
        <v>1531</v>
      </c>
      <c r="B4" s="2061"/>
      <c r="C4" s="2061"/>
      <c r="D4" s="2061"/>
      <c r="E4" s="2061"/>
      <c r="F4" s="2061"/>
    </row>
    <row r="5" spans="1:6" ht="12" customHeight="1" thickBot="1">
      <c r="A5" s="347"/>
      <c r="B5" s="347"/>
      <c r="C5" s="347"/>
      <c r="D5" s="347"/>
      <c r="E5" s="347"/>
      <c r="F5" s="348" t="s">
        <v>762</v>
      </c>
    </row>
    <row r="6" spans="1:6" s="349" customFormat="1" ht="12" customHeight="1">
      <c r="A6" s="538"/>
      <c r="B6" s="2118" t="s">
        <v>632</v>
      </c>
      <c r="C6" s="2119"/>
      <c r="D6" s="2120"/>
      <c r="E6" s="2072" t="s">
        <v>1167</v>
      </c>
      <c r="F6" s="2073"/>
    </row>
    <row r="7" spans="1:6" s="351" customFormat="1" ht="12" customHeight="1">
      <c r="A7" s="539" t="s">
        <v>1032</v>
      </c>
      <c r="B7" s="546" t="s">
        <v>629</v>
      </c>
      <c r="C7" s="350" t="s">
        <v>630</v>
      </c>
      <c r="D7" s="526" t="s">
        <v>1308</v>
      </c>
      <c r="E7" s="350" t="s">
        <v>630</v>
      </c>
      <c r="F7" s="526" t="s">
        <v>1308</v>
      </c>
    </row>
    <row r="8" spans="1:9" s="21" customFormat="1" ht="14.25" customHeight="1">
      <c r="A8" s="540" t="s">
        <v>1033</v>
      </c>
      <c r="B8" s="547">
        <v>104022.6</v>
      </c>
      <c r="C8" s="352">
        <v>127768.8</v>
      </c>
      <c r="D8" s="548">
        <v>154920.4</v>
      </c>
      <c r="E8" s="353">
        <v>22.827923931914796</v>
      </c>
      <c r="F8" s="527">
        <v>21.25057134449098</v>
      </c>
      <c r="H8" s="274"/>
      <c r="I8" s="274"/>
    </row>
    <row r="9" spans="1:9" s="31" customFormat="1" ht="12" customHeight="1">
      <c r="A9" s="541" t="s">
        <v>1034</v>
      </c>
      <c r="B9" s="549">
        <v>65415.2</v>
      </c>
      <c r="C9" s="354">
        <v>74625.6</v>
      </c>
      <c r="D9" s="550">
        <v>89172.4</v>
      </c>
      <c r="E9" s="356">
        <v>14.079908033606884</v>
      </c>
      <c r="F9" s="528">
        <v>19.493042602002504</v>
      </c>
      <c r="H9" s="274"/>
      <c r="I9" s="274"/>
    </row>
    <row r="10" spans="1:9" s="31" customFormat="1" ht="12.75" customHeight="1">
      <c r="A10" s="541" t="s">
        <v>1035</v>
      </c>
      <c r="B10" s="549">
        <v>22032.9</v>
      </c>
      <c r="C10" s="354">
        <v>34262.1</v>
      </c>
      <c r="D10" s="550">
        <v>46983.2</v>
      </c>
      <c r="E10" s="356">
        <v>55.50426861647807</v>
      </c>
      <c r="F10" s="528">
        <v>37.12878078109634</v>
      </c>
      <c r="H10" s="274"/>
      <c r="I10" s="274"/>
    </row>
    <row r="11" spans="1:9" s="359" customFormat="1" ht="11.25" customHeight="1">
      <c r="A11" s="542" t="s">
        <v>1036</v>
      </c>
      <c r="B11" s="551">
        <v>19083.3</v>
      </c>
      <c r="C11" s="357">
        <v>28124.8</v>
      </c>
      <c r="D11" s="552">
        <v>39432.2</v>
      </c>
      <c r="E11" s="358">
        <v>47.379122059601826</v>
      </c>
      <c r="F11" s="529">
        <v>40.20437478666517</v>
      </c>
      <c r="H11" s="274"/>
      <c r="I11" s="274"/>
    </row>
    <row r="12" spans="1:9" s="359" customFormat="1" ht="14.25" customHeight="1">
      <c r="A12" s="542" t="s">
        <v>1037</v>
      </c>
      <c r="B12" s="551">
        <v>2949.6</v>
      </c>
      <c r="C12" s="357">
        <v>6137.3</v>
      </c>
      <c r="D12" s="552">
        <v>7551</v>
      </c>
      <c r="E12" s="355">
        <v>108.07228098725247</v>
      </c>
      <c r="F12" s="530">
        <v>23.034559170970965</v>
      </c>
      <c r="H12" s="274"/>
      <c r="I12" s="274"/>
    </row>
    <row r="13" spans="1:9" s="359" customFormat="1" ht="14.25" customHeight="1">
      <c r="A13" s="541" t="s">
        <v>1038</v>
      </c>
      <c r="B13" s="551">
        <v>14267.8</v>
      </c>
      <c r="C13" s="357">
        <v>16761.7</v>
      </c>
      <c r="D13" s="552">
        <v>16386.9</v>
      </c>
      <c r="E13" s="358">
        <v>17.479218940551462</v>
      </c>
      <c r="F13" s="529">
        <v>-2.236050042656771</v>
      </c>
      <c r="H13" s="274"/>
      <c r="I13" s="274"/>
    </row>
    <row r="14" spans="1:9" s="31" customFormat="1" ht="18" customHeight="1">
      <c r="A14" s="543" t="s">
        <v>1039</v>
      </c>
      <c r="B14" s="553">
        <v>2306.7</v>
      </c>
      <c r="C14" s="360">
        <v>2119.4</v>
      </c>
      <c r="D14" s="554">
        <v>2377.9</v>
      </c>
      <c r="E14" s="361">
        <v>-8.11982485802227</v>
      </c>
      <c r="F14" s="531">
        <v>12.196848164574874</v>
      </c>
      <c r="H14" s="274"/>
      <c r="I14" s="274"/>
    </row>
    <row r="15" spans="1:9" s="21" customFormat="1" ht="21" customHeight="1">
      <c r="A15" s="540" t="s">
        <v>1040</v>
      </c>
      <c r="B15" s="555">
        <v>2385.9</v>
      </c>
      <c r="C15" s="362">
        <v>2445.2</v>
      </c>
      <c r="D15" s="556">
        <v>6359.2</v>
      </c>
      <c r="E15" s="363">
        <v>2.485435265518248</v>
      </c>
      <c r="F15" s="532">
        <v>160.06870603631597</v>
      </c>
      <c r="H15" s="274"/>
      <c r="I15" s="274"/>
    </row>
    <row r="16" spans="1:9" s="31" customFormat="1" ht="18" customHeight="1">
      <c r="A16" s="541" t="s">
        <v>1034</v>
      </c>
      <c r="B16" s="549">
        <v>834.5</v>
      </c>
      <c r="C16" s="354">
        <v>485.8</v>
      </c>
      <c r="D16" s="550">
        <v>1708.6</v>
      </c>
      <c r="E16" s="356">
        <v>-41.78550029958059</v>
      </c>
      <c r="F16" s="528">
        <v>251.70852202552487</v>
      </c>
      <c r="H16" s="274"/>
      <c r="I16" s="274"/>
    </row>
    <row r="17" spans="1:9" s="31" customFormat="1" ht="18" customHeight="1">
      <c r="A17" s="541" t="s">
        <v>1035</v>
      </c>
      <c r="B17" s="549">
        <v>1548.3</v>
      </c>
      <c r="C17" s="354">
        <v>1954.9</v>
      </c>
      <c r="D17" s="550">
        <v>4259.3</v>
      </c>
      <c r="E17" s="356">
        <v>26.261060517987488</v>
      </c>
      <c r="F17" s="528">
        <v>117.87815233515778</v>
      </c>
      <c r="H17" s="274"/>
      <c r="I17" s="274"/>
    </row>
    <row r="18" spans="1:9" s="31" customFormat="1" ht="12.75" customHeight="1">
      <c r="A18" s="543" t="s">
        <v>1038</v>
      </c>
      <c r="B18" s="553">
        <v>3.1</v>
      </c>
      <c r="C18" s="360">
        <v>4.5</v>
      </c>
      <c r="D18" s="554">
        <v>391.3</v>
      </c>
      <c r="E18" s="361">
        <v>45.16129032258064</v>
      </c>
      <c r="F18" s="531">
        <v>8595.555555555557</v>
      </c>
      <c r="H18" s="274"/>
      <c r="I18" s="274"/>
    </row>
    <row r="19" spans="1:9" s="21" customFormat="1" ht="18.75" customHeight="1">
      <c r="A19" s="540" t="s">
        <v>1041</v>
      </c>
      <c r="B19" s="555">
        <v>101636.7</v>
      </c>
      <c r="C19" s="362">
        <v>125323.6</v>
      </c>
      <c r="D19" s="556">
        <v>148561.2</v>
      </c>
      <c r="E19" s="363">
        <v>23.305459543649093</v>
      </c>
      <c r="F19" s="532">
        <v>18.542078267780354</v>
      </c>
      <c r="H19" s="274"/>
      <c r="I19" s="274"/>
    </row>
    <row r="20" spans="1:9" s="31" customFormat="1" ht="18" customHeight="1">
      <c r="A20" s="541" t="s">
        <v>1034</v>
      </c>
      <c r="B20" s="549">
        <v>64580.7</v>
      </c>
      <c r="C20" s="354">
        <v>74139.8</v>
      </c>
      <c r="D20" s="550">
        <v>87463.8</v>
      </c>
      <c r="E20" s="356">
        <v>14.801790627850124</v>
      </c>
      <c r="F20" s="528">
        <v>17.971453928928852</v>
      </c>
      <c r="H20" s="274"/>
      <c r="I20" s="274"/>
    </row>
    <row r="21" spans="1:9" s="31" customFormat="1" ht="18" customHeight="1">
      <c r="A21" s="541" t="s">
        <v>1035</v>
      </c>
      <c r="B21" s="549">
        <v>20484.6</v>
      </c>
      <c r="C21" s="354">
        <v>32307.2</v>
      </c>
      <c r="D21" s="550">
        <v>42723.9</v>
      </c>
      <c r="E21" s="356">
        <v>57.714575827694915</v>
      </c>
      <c r="F21" s="528">
        <v>32.24265798335978</v>
      </c>
      <c r="H21" s="274"/>
      <c r="I21" s="274"/>
    </row>
    <row r="22" spans="1:9" s="31" customFormat="1" ht="18" customHeight="1">
      <c r="A22" s="541" t="s">
        <v>1038</v>
      </c>
      <c r="B22" s="549">
        <v>14264.7</v>
      </c>
      <c r="C22" s="354">
        <v>16757.2</v>
      </c>
      <c r="D22" s="550">
        <v>15995.6</v>
      </c>
      <c r="E22" s="356">
        <v>17.47320308173323</v>
      </c>
      <c r="F22" s="528">
        <v>-4.5449120378106045</v>
      </c>
      <c r="H22" s="274"/>
      <c r="I22" s="274"/>
    </row>
    <row r="23" spans="1:9" s="31" customFormat="1" ht="18" customHeight="1">
      <c r="A23" s="543" t="s">
        <v>1329</v>
      </c>
      <c r="B23" s="553">
        <v>2306.7</v>
      </c>
      <c r="C23" s="360">
        <v>2119.4</v>
      </c>
      <c r="D23" s="554">
        <v>2377.9</v>
      </c>
      <c r="E23" s="361">
        <v>-8.11982485802227</v>
      </c>
      <c r="F23" s="531">
        <v>12.196848164574874</v>
      </c>
      <c r="H23" s="274"/>
      <c r="I23" s="274"/>
    </row>
    <row r="24" spans="1:9" s="21" customFormat="1" ht="20.25" customHeight="1">
      <c r="A24" s="540" t="s">
        <v>1305</v>
      </c>
      <c r="B24" s="555">
        <v>85208.9</v>
      </c>
      <c r="C24" s="362">
        <v>106560.8</v>
      </c>
      <c r="D24" s="556">
        <v>127365.8</v>
      </c>
      <c r="E24" s="363">
        <v>25.058297900806153</v>
      </c>
      <c r="F24" s="532">
        <v>19.524065134646122</v>
      </c>
      <c r="H24" s="274"/>
      <c r="I24" s="274"/>
    </row>
    <row r="25" spans="1:9" s="31" customFormat="1" ht="12.75" customHeight="1">
      <c r="A25" s="541" t="s">
        <v>1042</v>
      </c>
      <c r="B25" s="549">
        <v>72282.1</v>
      </c>
      <c r="C25" s="354">
        <v>87712.1</v>
      </c>
      <c r="D25" s="550">
        <v>107546.5</v>
      </c>
      <c r="E25" s="356">
        <v>21.346917148228954</v>
      </c>
      <c r="F25" s="528">
        <v>22.61307162865785</v>
      </c>
      <c r="H25" s="274"/>
      <c r="I25" s="274"/>
    </row>
    <row r="26" spans="1:9" s="31" customFormat="1" ht="15.75" customHeight="1">
      <c r="A26" s="541" t="s">
        <v>1043</v>
      </c>
      <c r="B26" s="549">
        <v>8884.9</v>
      </c>
      <c r="C26" s="354">
        <v>12749.8</v>
      </c>
      <c r="D26" s="550">
        <v>17530.3</v>
      </c>
      <c r="E26" s="356">
        <v>43.4996454659028</v>
      </c>
      <c r="F26" s="528">
        <v>37.494705799306644</v>
      </c>
      <c r="H26" s="274"/>
      <c r="I26" s="274"/>
    </row>
    <row r="27" spans="1:9" s="31" customFormat="1" ht="15" customHeight="1">
      <c r="A27" s="541" t="s">
        <v>1044</v>
      </c>
      <c r="B27" s="549">
        <v>1304.5</v>
      </c>
      <c r="C27" s="354">
        <v>4974</v>
      </c>
      <c r="D27" s="550">
        <v>1556.7</v>
      </c>
      <c r="E27" s="356">
        <v>281.29551552318895</v>
      </c>
      <c r="F27" s="528">
        <v>-68.70325693606756</v>
      </c>
      <c r="H27" s="274"/>
      <c r="I27" s="274"/>
    </row>
    <row r="28" spans="1:9" s="31" customFormat="1" ht="14.25" customHeight="1">
      <c r="A28" s="541" t="s">
        <v>1045</v>
      </c>
      <c r="B28" s="549">
        <v>-602.1</v>
      </c>
      <c r="C28" s="354">
        <v>22.3</v>
      </c>
      <c r="D28" s="550">
        <v>-22.1</v>
      </c>
      <c r="E28" s="356">
        <v>-103.70370370370371</v>
      </c>
      <c r="F28" s="528">
        <v>-199.1031390134529</v>
      </c>
      <c r="H28" s="274"/>
      <c r="I28" s="274"/>
    </row>
    <row r="29" spans="1:9" s="31" customFormat="1" ht="14.25" customHeight="1">
      <c r="A29" s="541" t="s">
        <v>1046</v>
      </c>
      <c r="B29" s="549">
        <v>171.1</v>
      </c>
      <c r="C29" s="354">
        <v>-138.8</v>
      </c>
      <c r="D29" s="550">
        <v>46.3</v>
      </c>
      <c r="E29" s="356">
        <v>-181.12215078901227</v>
      </c>
      <c r="F29" s="528">
        <v>-133.35734870317003</v>
      </c>
      <c r="H29" s="274"/>
      <c r="I29" s="274"/>
    </row>
    <row r="30" spans="1:9" s="31" customFormat="1" ht="17.25" customHeight="1">
      <c r="A30" s="543" t="s">
        <v>1566</v>
      </c>
      <c r="B30" s="557">
        <v>3168.4</v>
      </c>
      <c r="C30" s="360">
        <v>1241.4</v>
      </c>
      <c r="D30" s="554">
        <v>708.1</v>
      </c>
      <c r="E30" s="364">
        <v>-60.81934099229895</v>
      </c>
      <c r="F30" s="531">
        <v>-42.959561785081355</v>
      </c>
      <c r="H30" s="274"/>
      <c r="I30" s="274"/>
    </row>
    <row r="31" spans="1:9" s="21" customFormat="1" ht="15.75" customHeight="1">
      <c r="A31" s="544" t="s">
        <v>1047</v>
      </c>
      <c r="B31" s="558">
        <v>-16427.8</v>
      </c>
      <c r="C31" s="365">
        <v>-18762.8</v>
      </c>
      <c r="D31" s="559">
        <v>-21195.4</v>
      </c>
      <c r="E31" s="366">
        <v>14.213710904685854</v>
      </c>
      <c r="F31" s="533">
        <v>12.965015882490832</v>
      </c>
      <c r="H31" s="274"/>
      <c r="I31" s="274"/>
    </row>
    <row r="32" spans="1:9" s="21" customFormat="1" ht="21" customHeight="1">
      <c r="A32" s="540" t="s">
        <v>1048</v>
      </c>
      <c r="B32" s="560">
        <v>16427.8</v>
      </c>
      <c r="C32" s="367">
        <v>18762.8</v>
      </c>
      <c r="D32" s="561">
        <v>21195.3</v>
      </c>
      <c r="E32" s="368">
        <v>14.213710904685954</v>
      </c>
      <c r="F32" s="534">
        <v>12.96448291299805</v>
      </c>
      <c r="H32" s="274"/>
      <c r="I32" s="274"/>
    </row>
    <row r="33" spans="1:9" s="31" customFormat="1" ht="14.25" customHeight="1">
      <c r="A33" s="541" t="s">
        <v>1049</v>
      </c>
      <c r="B33" s="549">
        <v>12582</v>
      </c>
      <c r="C33" s="354">
        <v>14338.5</v>
      </c>
      <c r="D33" s="550">
        <v>17323</v>
      </c>
      <c r="E33" s="356">
        <v>13.960419647114918</v>
      </c>
      <c r="F33" s="528">
        <v>20.81459008961886</v>
      </c>
      <c r="H33" s="274"/>
      <c r="I33" s="274"/>
    </row>
    <row r="34" spans="1:9" s="31" customFormat="1" ht="14.25" customHeight="1">
      <c r="A34" s="541" t="s">
        <v>1050</v>
      </c>
      <c r="B34" s="549">
        <v>11834.2</v>
      </c>
      <c r="C34" s="354">
        <v>17892.3</v>
      </c>
      <c r="D34" s="550">
        <v>20496.4</v>
      </c>
      <c r="E34" s="356">
        <v>51.19146203376653</v>
      </c>
      <c r="F34" s="528">
        <v>14.55430548336436</v>
      </c>
      <c r="H34" s="274"/>
      <c r="I34" s="274"/>
    </row>
    <row r="35" spans="1:9" s="359" customFormat="1" ht="14.25" customHeight="1">
      <c r="A35" s="542" t="s">
        <v>1051</v>
      </c>
      <c r="B35" s="551">
        <v>10834.2</v>
      </c>
      <c r="C35" s="357">
        <v>12051.5</v>
      </c>
      <c r="D35" s="552">
        <v>12500</v>
      </c>
      <c r="E35" s="355">
        <v>11.235716527293206</v>
      </c>
      <c r="F35" s="530">
        <v>3.7215284404430946</v>
      </c>
      <c r="H35" s="274"/>
      <c r="I35" s="274"/>
    </row>
    <row r="36" spans="1:9" s="359" customFormat="1" ht="14.25" customHeight="1">
      <c r="A36" s="542" t="s">
        <v>1052</v>
      </c>
      <c r="B36" s="551">
        <v>750</v>
      </c>
      <c r="C36" s="357">
        <v>5500</v>
      </c>
      <c r="D36" s="552">
        <v>6070</v>
      </c>
      <c r="E36" s="356">
        <v>633.3333333333333</v>
      </c>
      <c r="F36" s="530">
        <v>10.363636363636346</v>
      </c>
      <c r="H36" s="274"/>
      <c r="I36" s="274"/>
    </row>
    <row r="37" spans="1:9" s="359" customFormat="1" ht="15.75" customHeight="1">
      <c r="A37" s="542" t="s">
        <v>1053</v>
      </c>
      <c r="B37" s="551">
        <v>0</v>
      </c>
      <c r="C37" s="357">
        <v>0</v>
      </c>
      <c r="D37" s="552">
        <v>0</v>
      </c>
      <c r="E37" s="356" t="s">
        <v>1460</v>
      </c>
      <c r="F37" s="528" t="s">
        <v>1460</v>
      </c>
      <c r="H37" s="274"/>
      <c r="I37" s="274"/>
    </row>
    <row r="38" spans="1:9" s="359" customFormat="1" ht="16.5" customHeight="1">
      <c r="A38" s="542" t="s">
        <v>1054</v>
      </c>
      <c r="B38" s="551">
        <v>250</v>
      </c>
      <c r="C38" s="357">
        <v>340.8</v>
      </c>
      <c r="D38" s="552">
        <v>1926.4</v>
      </c>
      <c r="E38" s="356">
        <v>36.32</v>
      </c>
      <c r="F38" s="528">
        <v>465.25821596244134</v>
      </c>
      <c r="H38" s="274"/>
      <c r="I38" s="274"/>
    </row>
    <row r="39" spans="1:9" s="359" customFormat="1" ht="15" customHeight="1">
      <c r="A39" s="542" t="s">
        <v>1306</v>
      </c>
      <c r="B39" s="549">
        <v>1071</v>
      </c>
      <c r="C39" s="369">
        <v>-3122.5</v>
      </c>
      <c r="D39" s="562">
        <v>-2104.4</v>
      </c>
      <c r="E39" s="355">
        <v>-391.5499533146592</v>
      </c>
      <c r="F39" s="530">
        <v>-32.6052842273819</v>
      </c>
      <c r="H39" s="274"/>
      <c r="I39" s="274"/>
    </row>
    <row r="40" spans="1:9" s="359" customFormat="1" ht="18" customHeight="1">
      <c r="A40" s="542" t="s">
        <v>1055</v>
      </c>
      <c r="B40" s="551">
        <v>-323.2</v>
      </c>
      <c r="C40" s="357">
        <v>-431.3</v>
      </c>
      <c r="D40" s="552">
        <v>-1069</v>
      </c>
      <c r="E40" s="358">
        <v>33.44678217821783</v>
      </c>
      <c r="F40" s="529">
        <v>147.85532112218874</v>
      </c>
      <c r="H40" s="274"/>
      <c r="I40" s="274"/>
    </row>
    <row r="41" spans="1:9" s="31" customFormat="1" ht="16.5" customHeight="1" thickBot="1">
      <c r="A41" s="545" t="s">
        <v>1056</v>
      </c>
      <c r="B41" s="563">
        <v>3845.8</v>
      </c>
      <c r="C41" s="535">
        <v>4424.3</v>
      </c>
      <c r="D41" s="564">
        <v>3872.3</v>
      </c>
      <c r="E41" s="536">
        <v>15.042383899318736</v>
      </c>
      <c r="F41" s="537">
        <v>-12.47654996270596</v>
      </c>
      <c r="H41" s="274"/>
      <c r="I41" s="274"/>
    </row>
    <row r="42" spans="1:6" ht="15.75" customHeight="1">
      <c r="A42" s="370"/>
      <c r="B42" s="372"/>
      <c r="C42" s="372"/>
      <c r="D42" s="372"/>
      <c r="E42" s="373"/>
      <c r="F42" s="374"/>
    </row>
    <row r="43" spans="1:6" ht="13.5" customHeight="1">
      <c r="A43" s="375" t="s">
        <v>1057</v>
      </c>
      <c r="B43" s="347"/>
      <c r="C43" s="347"/>
      <c r="D43" s="347"/>
      <c r="E43" s="347"/>
      <c r="F43" s="347"/>
    </row>
    <row r="44" spans="1:6" ht="13.5" customHeight="1">
      <c r="A44" s="375" t="s">
        <v>436</v>
      </c>
      <c r="B44" s="347"/>
      <c r="C44" s="347"/>
      <c r="D44" s="1185"/>
      <c r="E44" s="347"/>
      <c r="F44" s="347"/>
    </row>
    <row r="45" spans="1:6" ht="15.75" customHeight="1">
      <c r="A45" s="375" t="s">
        <v>1058</v>
      </c>
      <c r="B45" s="347"/>
      <c r="C45" s="347"/>
      <c r="D45" s="347"/>
      <c r="E45" s="347"/>
      <c r="F45" s="347"/>
    </row>
    <row r="46" spans="1:6" ht="15.75" customHeight="1">
      <c r="A46" s="375" t="s">
        <v>1336</v>
      </c>
      <c r="B46" s="347"/>
      <c r="C46" s="347"/>
      <c r="D46" s="347"/>
      <c r="E46" s="347"/>
      <c r="F46" s="347"/>
    </row>
    <row r="47" spans="1:8" ht="15" customHeight="1">
      <c r="A47" s="376" t="s">
        <v>1307</v>
      </c>
      <c r="B47" s="347"/>
      <c r="C47" s="347"/>
      <c r="D47" s="347"/>
      <c r="E47" s="347"/>
      <c r="F47" s="347"/>
      <c r="G47" s="41"/>
      <c r="H47" s="41"/>
    </row>
    <row r="48" spans="1:6" ht="15.75" customHeight="1">
      <c r="A48" s="347"/>
      <c r="B48" s="347"/>
      <c r="C48" s="347"/>
      <c r="D48" s="347"/>
      <c r="E48" s="347"/>
      <c r="F48" s="347"/>
    </row>
    <row r="49" spans="1:6" ht="12.75">
      <c r="A49" s="347"/>
      <c r="B49" s="347"/>
      <c r="C49" s="347"/>
      <c r="D49" s="347"/>
      <c r="E49" s="347"/>
      <c r="F49" s="347"/>
    </row>
    <row r="50" ht="16.5" customHeight="1"/>
    <row r="51" ht="17.25" customHeight="1"/>
    <row r="52" ht="16.5" customHeight="1"/>
  </sheetData>
  <sheetProtection/>
  <mergeCells count="6">
    <mergeCell ref="B6:D6"/>
    <mergeCell ref="E6:F6"/>
    <mergeCell ref="A1:F1"/>
    <mergeCell ref="A2:F2"/>
    <mergeCell ref="A3:F3"/>
    <mergeCell ref="A4:F4"/>
  </mergeCells>
  <printOptions horizontalCentered="1"/>
  <pageMargins left="0.75" right="0.75" top="1" bottom="1" header="0.5" footer="0.5"/>
  <pageSetup fitToHeight="1" fitToWidth="1" horizontalDpi="300" verticalDpi="300" orientation="portrait" paperSize="9" scale="96" r:id="rId1"/>
</worksheet>
</file>

<file path=xl/worksheets/sheet26.xml><?xml version="1.0" encoding="utf-8"?>
<worksheet xmlns="http://schemas.openxmlformats.org/spreadsheetml/2006/main" xmlns:r="http://schemas.openxmlformats.org/officeDocument/2006/relationships">
  <dimension ref="A1:L30"/>
  <sheetViews>
    <sheetView zoomScalePageLayoutView="0" workbookViewId="0" topLeftCell="A1">
      <selection activeCell="B1" sqref="B1"/>
    </sheetView>
  </sheetViews>
  <sheetFormatPr defaultColWidth="9.140625" defaultRowHeight="12.75"/>
  <cols>
    <col min="1" max="1" width="6.00390625" style="0" customWidth="1"/>
    <col min="2" max="2" width="33.00390625" style="0" customWidth="1"/>
    <col min="3" max="6" width="0" style="0" hidden="1" customWidth="1"/>
  </cols>
  <sheetData>
    <row r="1" spans="1:12" s="18" customFormat="1" ht="12.75">
      <c r="A1" s="1872"/>
      <c r="B1" s="1874" t="s">
        <v>1418</v>
      </c>
      <c r="C1" s="1874"/>
      <c r="D1" s="1874"/>
      <c r="E1" s="1874"/>
      <c r="F1" s="1874"/>
      <c r="G1" s="1874"/>
      <c r="H1" s="1875"/>
      <c r="I1" s="1875"/>
      <c r="J1" s="1875"/>
      <c r="K1" s="1875"/>
      <c r="L1" s="1875"/>
    </row>
    <row r="2" spans="1:12" s="18" customFormat="1" ht="12.75">
      <c r="A2" s="1872"/>
      <c r="B2" s="1966" t="s">
        <v>1085</v>
      </c>
      <c r="C2" s="1966"/>
      <c r="D2" s="1966"/>
      <c r="E2" s="1966"/>
      <c r="F2" s="1966"/>
      <c r="G2" s="1966"/>
      <c r="H2" s="1966"/>
      <c r="I2" s="1966"/>
      <c r="J2" s="1966"/>
      <c r="K2" s="1966"/>
      <c r="L2" s="1966"/>
    </row>
    <row r="3" spans="1:12" s="18" customFormat="1" ht="13.5" thickBot="1">
      <c r="A3" s="1872"/>
      <c r="L3" s="102" t="s">
        <v>762</v>
      </c>
    </row>
    <row r="4" spans="1:12" s="18" customFormat="1" ht="12.75">
      <c r="A4" s="1876"/>
      <c r="B4" s="1877"/>
      <c r="C4" s="1878" t="s">
        <v>1586</v>
      </c>
      <c r="D4" s="1878" t="s">
        <v>1686</v>
      </c>
      <c r="E4" s="1878" t="s">
        <v>1567</v>
      </c>
      <c r="F4" s="1878" t="s">
        <v>1686</v>
      </c>
      <c r="G4" s="1878" t="s">
        <v>629</v>
      </c>
      <c r="H4" s="1878" t="s">
        <v>1686</v>
      </c>
      <c r="I4" s="1878" t="s">
        <v>630</v>
      </c>
      <c r="J4" s="1878" t="s">
        <v>1686</v>
      </c>
      <c r="K4" s="1879" t="s">
        <v>1249</v>
      </c>
      <c r="L4" s="1880" t="s">
        <v>1686</v>
      </c>
    </row>
    <row r="5" spans="1:12" s="18" customFormat="1" ht="13.5">
      <c r="A5" s="1881" t="s">
        <v>1687</v>
      </c>
      <c r="B5" s="1882" t="s">
        <v>1688</v>
      </c>
      <c r="C5" s="1883">
        <f>SUM(C6:C10)</f>
        <v>7052.778</v>
      </c>
      <c r="D5" s="1883">
        <f aca="true" t="shared" si="0" ref="D5:D28">C5/C$28*100</f>
        <v>1.313980650173545</v>
      </c>
      <c r="E5" s="1883">
        <f>SUM(E6:E10)</f>
        <v>9026.445000000002</v>
      </c>
      <c r="F5" s="1883">
        <f aca="true" t="shared" si="1" ref="F5:F28">E5/E$28*100</f>
        <v>1.531432173080969</v>
      </c>
      <c r="G5" s="1883">
        <f>SUM(G6:G10)</f>
        <v>11849.94</v>
      </c>
      <c r="H5" s="1883">
        <f aca="true" t="shared" si="2" ref="H5:H27">G5/G$28*100</f>
        <v>1.8117678356832922</v>
      </c>
      <c r="I5" s="1883">
        <f>SUM(I6:I10)</f>
        <v>17892.3</v>
      </c>
      <c r="J5" s="1883">
        <f aca="true" t="shared" si="3" ref="J5:J27">I5/I$28*100</f>
        <v>2.460816297339524</v>
      </c>
      <c r="K5" s="1883">
        <f>SUM(K6:K10)</f>
        <v>20496.4</v>
      </c>
      <c r="L5" s="1884">
        <f aca="true" t="shared" si="4" ref="L5:L27">K5/K$28*100</f>
        <v>2.497079122579388</v>
      </c>
    </row>
    <row r="6" spans="1:12" s="18" customFormat="1" ht="12.75">
      <c r="A6" s="1885"/>
      <c r="B6" s="1886" t="s">
        <v>1689</v>
      </c>
      <c r="C6" s="1194">
        <v>3700</v>
      </c>
      <c r="D6" s="1887">
        <f t="shared" si="0"/>
        <v>0.689335238631092</v>
      </c>
      <c r="E6" s="1194">
        <v>5471.2</v>
      </c>
      <c r="F6" s="1887">
        <f t="shared" si="1"/>
        <v>0.9282471344322816</v>
      </c>
      <c r="G6" s="1194">
        <v>10834.2</v>
      </c>
      <c r="H6" s="1887">
        <f t="shared" si="2"/>
        <v>1.6564687319395648</v>
      </c>
      <c r="I6" s="1194">
        <v>12051.6</v>
      </c>
      <c r="J6" s="1887">
        <f t="shared" si="3"/>
        <v>1.6575160090663028</v>
      </c>
      <c r="K6" s="1237">
        <v>12500</v>
      </c>
      <c r="L6" s="1888">
        <f t="shared" si="4"/>
        <v>1.5228766530826068</v>
      </c>
    </row>
    <row r="7" spans="1:12" s="18" customFormat="1" ht="12.75">
      <c r="A7" s="1885"/>
      <c r="B7" s="1886" t="s">
        <v>1690</v>
      </c>
      <c r="C7" s="1194">
        <v>2000</v>
      </c>
      <c r="D7" s="1889">
        <f t="shared" si="0"/>
        <v>0.37261364250329293</v>
      </c>
      <c r="E7" s="1194">
        <v>3000</v>
      </c>
      <c r="F7" s="1889">
        <f t="shared" si="1"/>
        <v>0.5089818327417833</v>
      </c>
      <c r="G7" s="1194">
        <v>750</v>
      </c>
      <c r="H7" s="1889">
        <f t="shared" si="2"/>
        <v>0.11466943096441577</v>
      </c>
      <c r="I7" s="1194">
        <v>5500</v>
      </c>
      <c r="J7" s="1889">
        <f t="shared" si="3"/>
        <v>0.7564421363026209</v>
      </c>
      <c r="K7" s="1237">
        <v>6070</v>
      </c>
      <c r="L7" s="1888">
        <f t="shared" si="4"/>
        <v>0.7395089027369139</v>
      </c>
    </row>
    <row r="8" spans="1:12" s="18" customFormat="1" ht="12.75">
      <c r="A8" s="1885"/>
      <c r="B8" s="1886" t="s">
        <v>1691</v>
      </c>
      <c r="C8" s="1194">
        <v>900</v>
      </c>
      <c r="D8" s="1889">
        <f t="shared" si="0"/>
        <v>0.16767613912648185</v>
      </c>
      <c r="E8" s="1194">
        <v>216.915</v>
      </c>
      <c r="F8" s="1889">
        <f t="shared" si="1"/>
        <v>0.03680193141639464</v>
      </c>
      <c r="G8" s="1194">
        <v>0</v>
      </c>
      <c r="H8" s="1889">
        <f t="shared" si="2"/>
        <v>0</v>
      </c>
      <c r="I8" s="1194">
        <v>0</v>
      </c>
      <c r="J8" s="1889">
        <f t="shared" si="3"/>
        <v>0</v>
      </c>
      <c r="K8" s="1237">
        <v>0</v>
      </c>
      <c r="L8" s="1888">
        <f t="shared" si="4"/>
        <v>0</v>
      </c>
    </row>
    <row r="9" spans="1:12" s="18" customFormat="1" ht="12.75">
      <c r="A9" s="1885"/>
      <c r="B9" s="1886" t="s">
        <v>1692</v>
      </c>
      <c r="C9" s="1194">
        <v>247.77800000000002</v>
      </c>
      <c r="D9" s="1889">
        <f t="shared" si="0"/>
        <v>0.046162731556090464</v>
      </c>
      <c r="E9" s="1194">
        <v>250</v>
      </c>
      <c r="F9" s="1889">
        <f t="shared" si="1"/>
        <v>0.042415152728481946</v>
      </c>
      <c r="G9" s="1194">
        <v>250</v>
      </c>
      <c r="H9" s="1889">
        <f t="shared" si="2"/>
        <v>0.03822314365480526</v>
      </c>
      <c r="I9" s="1194">
        <v>340.2</v>
      </c>
      <c r="J9" s="1889">
        <f t="shared" si="3"/>
        <v>0.046789384503663926</v>
      </c>
      <c r="K9" s="1237">
        <v>1926.4</v>
      </c>
      <c r="L9" s="1888">
        <f t="shared" si="4"/>
        <v>0.23469356675986675</v>
      </c>
    </row>
    <row r="10" spans="1:12" s="18" customFormat="1" ht="12.75">
      <c r="A10" s="1885"/>
      <c r="B10" s="1886" t="s">
        <v>1693</v>
      </c>
      <c r="C10" s="1194">
        <v>205</v>
      </c>
      <c r="D10" s="1889">
        <f t="shared" si="0"/>
        <v>0.03819289835658753</v>
      </c>
      <c r="E10" s="1194">
        <v>88.33</v>
      </c>
      <c r="F10" s="1889">
        <f t="shared" si="1"/>
        <v>0.014986121762027241</v>
      </c>
      <c r="G10" s="1194">
        <v>15.74</v>
      </c>
      <c r="H10" s="1889">
        <f t="shared" si="2"/>
        <v>0.0024065291245065393</v>
      </c>
      <c r="I10" s="1194">
        <v>0.5</v>
      </c>
      <c r="J10" s="1889">
        <f t="shared" si="3"/>
        <v>6.876746693660189E-05</v>
      </c>
      <c r="K10" s="1237">
        <v>0</v>
      </c>
      <c r="L10" s="1888">
        <f t="shared" si="4"/>
        <v>0</v>
      </c>
    </row>
    <row r="11" spans="1:12" s="18" customFormat="1" ht="13.5">
      <c r="A11" s="1881" t="s">
        <v>1548</v>
      </c>
      <c r="B11" s="1890" t="s">
        <v>1694</v>
      </c>
      <c r="C11" s="1883">
        <f>SUM(C12:C16)</f>
        <v>5414.9400000000005</v>
      </c>
      <c r="D11" s="1883">
        <f t="shared" si="0"/>
        <v>1.0088402586683909</v>
      </c>
      <c r="E11" s="1883">
        <f>SUM(E12:E16)</f>
        <v>6135.4888</v>
      </c>
      <c r="F11" s="1883">
        <f t="shared" si="1"/>
        <v>1.0409507780635616</v>
      </c>
      <c r="G11" s="1883">
        <f>SUM(G12:G16)</f>
        <v>7360</v>
      </c>
      <c r="H11" s="1883">
        <f t="shared" si="2"/>
        <v>1.125289349197467</v>
      </c>
      <c r="I11" s="1883">
        <f>SUM(I12:I16)</f>
        <v>9614.300000000001</v>
      </c>
      <c r="J11" s="1883">
        <f t="shared" si="3"/>
        <v>1.3223021147371434</v>
      </c>
      <c r="K11" s="1891">
        <f>SUM(K12:K16)</f>
        <v>8561.36</v>
      </c>
      <c r="L11" s="1884">
        <f t="shared" si="4"/>
        <v>1.0430316210108248</v>
      </c>
    </row>
    <row r="12" spans="1:12" s="18" customFormat="1" ht="12.75">
      <c r="A12" s="1885"/>
      <c r="B12" s="1886" t="s">
        <v>1689</v>
      </c>
      <c r="C12" s="1194">
        <v>2431</v>
      </c>
      <c r="D12" s="1887">
        <f t="shared" si="0"/>
        <v>0.45291188246275266</v>
      </c>
      <c r="E12" s="1194">
        <v>1264.4668000000001</v>
      </c>
      <c r="F12" s="1887">
        <f t="shared" si="1"/>
        <v>0.2145302097683794</v>
      </c>
      <c r="G12" s="1194">
        <v>1870</v>
      </c>
      <c r="H12" s="1887">
        <f t="shared" si="2"/>
        <v>0.2859091145379434</v>
      </c>
      <c r="I12" s="1194">
        <v>1647.5</v>
      </c>
      <c r="J12" s="1887">
        <f t="shared" si="3"/>
        <v>0.22658880355610325</v>
      </c>
      <c r="K12" s="1237">
        <v>1912.32</v>
      </c>
      <c r="L12" s="1888">
        <f t="shared" si="4"/>
        <v>0.23297819849783444</v>
      </c>
    </row>
    <row r="13" spans="1:12" s="18" customFormat="1" ht="12.75">
      <c r="A13" s="1885"/>
      <c r="B13" s="1886" t="s">
        <v>1690</v>
      </c>
      <c r="C13" s="1194">
        <v>510</v>
      </c>
      <c r="D13" s="1889">
        <f t="shared" si="0"/>
        <v>0.0950164788383397</v>
      </c>
      <c r="E13" s="1194">
        <v>550</v>
      </c>
      <c r="F13" s="1889">
        <f t="shared" si="1"/>
        <v>0.09331333600266027</v>
      </c>
      <c r="G13" s="1194">
        <v>2790</v>
      </c>
      <c r="H13" s="1889">
        <f t="shared" si="2"/>
        <v>0.42657028318762674</v>
      </c>
      <c r="I13" s="1194">
        <v>4282.1</v>
      </c>
      <c r="J13" s="1889">
        <f t="shared" si="3"/>
        <v>0.588938340338446</v>
      </c>
      <c r="K13" s="1237">
        <v>3511.88</v>
      </c>
      <c r="L13" s="1888">
        <f t="shared" si="4"/>
        <v>0.42785280483421967</v>
      </c>
    </row>
    <row r="14" spans="1:12" s="18" customFormat="1" ht="12.75">
      <c r="A14" s="1885"/>
      <c r="B14" s="1886" t="s">
        <v>1691</v>
      </c>
      <c r="C14" s="1194">
        <v>1500</v>
      </c>
      <c r="D14" s="1889">
        <f t="shared" si="0"/>
        <v>0.2794602318774697</v>
      </c>
      <c r="E14" s="1194">
        <v>2670</v>
      </c>
      <c r="F14" s="1889">
        <f t="shared" si="1"/>
        <v>0.4529938311401872</v>
      </c>
      <c r="G14" s="1194">
        <v>2700</v>
      </c>
      <c r="H14" s="1889">
        <f t="shared" si="2"/>
        <v>0.41280995147189686</v>
      </c>
      <c r="I14" s="1194">
        <v>2359.8</v>
      </c>
      <c r="J14" s="1889">
        <f t="shared" si="3"/>
        <v>0.32455493695398635</v>
      </c>
      <c r="K14" s="1237">
        <v>400</v>
      </c>
      <c r="L14" s="1888">
        <f t="shared" si="4"/>
        <v>0.04873205289864342</v>
      </c>
    </row>
    <row r="15" spans="1:12" s="18" customFormat="1" ht="12.75">
      <c r="A15" s="1885"/>
      <c r="B15" s="1886" t="s">
        <v>1692</v>
      </c>
      <c r="C15" s="1194">
        <v>0</v>
      </c>
      <c r="D15" s="1889">
        <f t="shared" si="0"/>
        <v>0</v>
      </c>
      <c r="E15" s="1194">
        <v>0</v>
      </c>
      <c r="F15" s="1889">
        <f t="shared" si="1"/>
        <v>0</v>
      </c>
      <c r="G15" s="1194">
        <v>0</v>
      </c>
      <c r="H15" s="1889">
        <f t="shared" si="2"/>
        <v>0</v>
      </c>
      <c r="I15" s="1194">
        <v>628.1</v>
      </c>
      <c r="J15" s="1889">
        <f t="shared" si="3"/>
        <v>0.0863856919657593</v>
      </c>
      <c r="K15" s="1237">
        <v>303.04</v>
      </c>
      <c r="L15" s="1888">
        <f t="shared" si="4"/>
        <v>0.03691940327601226</v>
      </c>
    </row>
    <row r="16" spans="1:12" s="18" customFormat="1" ht="12.75">
      <c r="A16" s="1885"/>
      <c r="B16" s="1886" t="s">
        <v>1693</v>
      </c>
      <c r="C16" s="1194">
        <v>973.94</v>
      </c>
      <c r="D16" s="1889">
        <f t="shared" si="0"/>
        <v>0.1814516654898286</v>
      </c>
      <c r="E16" s="1194">
        <v>1651.022</v>
      </c>
      <c r="F16" s="1889">
        <f t="shared" si="1"/>
        <v>0.28011340115233485</v>
      </c>
      <c r="G16" s="1194">
        <v>0</v>
      </c>
      <c r="H16" s="1889">
        <f t="shared" si="2"/>
        <v>0</v>
      </c>
      <c r="I16" s="1194">
        <v>696.8</v>
      </c>
      <c r="J16" s="1889">
        <f t="shared" si="3"/>
        <v>0.0958343419228484</v>
      </c>
      <c r="K16" s="1237">
        <v>2434.12</v>
      </c>
      <c r="L16" s="1888">
        <f t="shared" si="4"/>
        <v>0.2965491615041148</v>
      </c>
    </row>
    <row r="17" spans="1:12" s="18" customFormat="1" ht="12.75">
      <c r="A17" s="1881" t="s">
        <v>1551</v>
      </c>
      <c r="B17" s="1892" t="s">
        <v>1695</v>
      </c>
      <c r="C17" s="1893">
        <f>SUM(C18:C22)</f>
        <v>1637.8380000000002</v>
      </c>
      <c r="D17" s="1883">
        <f t="shared" si="0"/>
        <v>0.3051403915051542</v>
      </c>
      <c r="E17" s="1893">
        <f>SUM(E18:E22)</f>
        <v>2890.9561999999996</v>
      </c>
      <c r="F17" s="1883">
        <f t="shared" si="1"/>
        <v>0.4904813950174071</v>
      </c>
      <c r="G17" s="1893">
        <f>SUM(G18:G22)</f>
        <v>4489.9400000000005</v>
      </c>
      <c r="H17" s="1883">
        <f t="shared" si="2"/>
        <v>0.6864784864858254</v>
      </c>
      <c r="I17" s="1893">
        <f>SUM(I18:I22)</f>
        <v>8278.000000000002</v>
      </c>
      <c r="J17" s="1883">
        <f t="shared" si="3"/>
        <v>1.1385141826023812</v>
      </c>
      <c r="K17" s="1893">
        <f>SUM(K18:K22)</f>
        <v>11935.04</v>
      </c>
      <c r="L17" s="1884">
        <f t="shared" si="4"/>
        <v>1.454047501568563</v>
      </c>
    </row>
    <row r="18" spans="1:12" s="18" customFormat="1" ht="12.75">
      <c r="A18" s="1885"/>
      <c r="B18" s="1886" t="s">
        <v>1689</v>
      </c>
      <c r="C18" s="1194">
        <f>C6-C12</f>
        <v>1269</v>
      </c>
      <c r="D18" s="1887">
        <f t="shared" si="0"/>
        <v>0.2364233561683394</v>
      </c>
      <c r="E18" s="1194">
        <f>E6-E12</f>
        <v>4206.7332</v>
      </c>
      <c r="F18" s="1887">
        <f t="shared" si="1"/>
        <v>0.7137169246639024</v>
      </c>
      <c r="G18" s="1194">
        <f>G6-G12</f>
        <v>8964.2</v>
      </c>
      <c r="H18" s="1887">
        <f t="shared" si="2"/>
        <v>1.3705596174016212</v>
      </c>
      <c r="I18" s="1194">
        <f>I6-I12</f>
        <v>10404.1</v>
      </c>
      <c r="J18" s="1887">
        <f t="shared" si="3"/>
        <v>1.4309272055101998</v>
      </c>
      <c r="K18" s="1194">
        <f>K6-K12</f>
        <v>10587.68</v>
      </c>
      <c r="L18" s="1888">
        <f t="shared" si="4"/>
        <v>1.2898984545847725</v>
      </c>
    </row>
    <row r="19" spans="1:12" s="18" customFormat="1" ht="12.75">
      <c r="A19" s="1885"/>
      <c r="B19" s="1886" t="s">
        <v>1690</v>
      </c>
      <c r="C19" s="1194">
        <f>C7-C13</f>
        <v>1490</v>
      </c>
      <c r="D19" s="1889">
        <f t="shared" si="0"/>
        <v>0.27759716366495324</v>
      </c>
      <c r="E19" s="1194">
        <f>E7-E13</f>
        <v>2450</v>
      </c>
      <c r="F19" s="1889">
        <f t="shared" si="1"/>
        <v>0.41566849673912304</v>
      </c>
      <c r="G19" s="1194">
        <f>G7-G13</f>
        <v>-2040</v>
      </c>
      <c r="H19" s="1889">
        <f t="shared" si="2"/>
        <v>-0.31190085222321096</v>
      </c>
      <c r="I19" s="1194">
        <f>I7-I13</f>
        <v>1217.8999999999996</v>
      </c>
      <c r="J19" s="1889">
        <f t="shared" si="3"/>
        <v>0.16750379596417486</v>
      </c>
      <c r="K19" s="1194">
        <f>K7-K13</f>
        <v>2558.12</v>
      </c>
      <c r="L19" s="1888">
        <f t="shared" si="4"/>
        <v>0.3116560979026942</v>
      </c>
    </row>
    <row r="20" spans="1:12" s="18" customFormat="1" ht="12.75">
      <c r="A20" s="1885"/>
      <c r="B20" s="1886" t="s">
        <v>1691</v>
      </c>
      <c r="C20" s="1194">
        <f>C8-C14</f>
        <v>-600</v>
      </c>
      <c r="D20" s="1889">
        <f t="shared" si="0"/>
        <v>-0.1117840927509879</v>
      </c>
      <c r="E20" s="1194">
        <f>E8-E14</f>
        <v>-2453.085</v>
      </c>
      <c r="F20" s="1889">
        <f t="shared" si="1"/>
        <v>-0.41619189972379256</v>
      </c>
      <c r="G20" s="1194">
        <f>G8-G14</f>
        <v>-2700</v>
      </c>
      <c r="H20" s="1889">
        <f t="shared" si="2"/>
        <v>-0.41280995147189686</v>
      </c>
      <c r="I20" s="1194">
        <f>I8-I14</f>
        <v>-2359.8</v>
      </c>
      <c r="J20" s="1889">
        <f t="shared" si="3"/>
        <v>-0.32455493695398635</v>
      </c>
      <c r="K20" s="1194">
        <f>K8-K14</f>
        <v>-400</v>
      </c>
      <c r="L20" s="1888">
        <f t="shared" si="4"/>
        <v>-0.04873205289864342</v>
      </c>
    </row>
    <row r="21" spans="1:12" s="18" customFormat="1" ht="12.75">
      <c r="A21" s="1885"/>
      <c r="B21" s="1886" t="s">
        <v>1692</v>
      </c>
      <c r="C21" s="1194">
        <f>C9-C15</f>
        <v>247.77800000000002</v>
      </c>
      <c r="D21" s="1889">
        <f t="shared" si="0"/>
        <v>0.046162731556090464</v>
      </c>
      <c r="E21" s="1194">
        <f>E9-E15</f>
        <v>250</v>
      </c>
      <c r="F21" s="1889">
        <f t="shared" si="1"/>
        <v>0.042415152728481946</v>
      </c>
      <c r="G21" s="1194">
        <f>G9-G15</f>
        <v>250</v>
      </c>
      <c r="H21" s="1889">
        <f t="shared" si="2"/>
        <v>0.03822314365480526</v>
      </c>
      <c r="I21" s="1194">
        <f>I9-I15</f>
        <v>-287.90000000000003</v>
      </c>
      <c r="J21" s="1889">
        <f t="shared" si="3"/>
        <v>-0.03959630746209538</v>
      </c>
      <c r="K21" s="1194">
        <f>K9-K15</f>
        <v>1623.3600000000001</v>
      </c>
      <c r="L21" s="1888">
        <f t="shared" si="4"/>
        <v>0.1977741634838545</v>
      </c>
    </row>
    <row r="22" spans="1:12" s="18" customFormat="1" ht="12.75">
      <c r="A22" s="1885"/>
      <c r="B22" s="1886" t="s">
        <v>1693</v>
      </c>
      <c r="C22" s="1194">
        <f>C10-C16</f>
        <v>-768.94</v>
      </c>
      <c r="D22" s="1889">
        <f t="shared" si="0"/>
        <v>-0.14325876713324107</v>
      </c>
      <c r="E22" s="1194">
        <f>E10-E16</f>
        <v>-1562.692</v>
      </c>
      <c r="F22" s="1889">
        <f t="shared" si="1"/>
        <v>-0.2651272793903076</v>
      </c>
      <c r="G22" s="1194">
        <f>G10-G16</f>
        <v>15.74</v>
      </c>
      <c r="H22" s="1889">
        <f t="shared" si="2"/>
        <v>0.0024065291245065393</v>
      </c>
      <c r="I22" s="1194">
        <f>I10-I16</f>
        <v>-696.3</v>
      </c>
      <c r="J22" s="1889">
        <f t="shared" si="3"/>
        <v>-0.0957655744559118</v>
      </c>
      <c r="K22" s="1194">
        <f>K10-K16</f>
        <v>-2434.12</v>
      </c>
      <c r="L22" s="1888">
        <f t="shared" si="4"/>
        <v>-0.2965491615041148</v>
      </c>
    </row>
    <row r="23" spans="1:12" s="18" customFormat="1" ht="12.75">
      <c r="A23" s="1881" t="s">
        <v>1696</v>
      </c>
      <c r="B23" s="1892" t="s">
        <v>1697</v>
      </c>
      <c r="C23" s="1894">
        <v>-753</v>
      </c>
      <c r="D23" s="1895">
        <f t="shared" si="0"/>
        <v>-0.1402890364024898</v>
      </c>
      <c r="E23" s="1894">
        <v>2623</v>
      </c>
      <c r="F23" s="1895">
        <f t="shared" si="1"/>
        <v>0.4450197824272325</v>
      </c>
      <c r="G23" s="1894">
        <v>1071</v>
      </c>
      <c r="H23" s="1895">
        <f t="shared" si="2"/>
        <v>0.16374794741718574</v>
      </c>
      <c r="I23" s="1894">
        <v>-3122.5</v>
      </c>
      <c r="J23" s="1895">
        <f t="shared" si="3"/>
        <v>-0.42945283101907883</v>
      </c>
      <c r="K23" s="1894">
        <v>-2104.4</v>
      </c>
      <c r="L23" s="1896">
        <f t="shared" si="4"/>
        <v>-0.25637933029976306</v>
      </c>
    </row>
    <row r="24" spans="1:12" s="18" customFormat="1" ht="12.75" hidden="1">
      <c r="A24" s="1897"/>
      <c r="B24" s="1898" t="s">
        <v>1698</v>
      </c>
      <c r="C24" s="1899">
        <v>0</v>
      </c>
      <c r="D24" s="1900">
        <f t="shared" si="0"/>
        <v>0</v>
      </c>
      <c r="E24" s="1899">
        <v>0</v>
      </c>
      <c r="F24" s="1900">
        <f t="shared" si="1"/>
        <v>0</v>
      </c>
      <c r="G24" s="1899">
        <v>3168.4</v>
      </c>
      <c r="H24" s="1900">
        <f t="shared" si="2"/>
        <v>0.48442483342354</v>
      </c>
      <c r="I24" s="1899">
        <v>1241.4</v>
      </c>
      <c r="J24" s="1900">
        <f t="shared" si="3"/>
        <v>0.1707358669101952</v>
      </c>
      <c r="K24" s="1899">
        <v>724.6</v>
      </c>
      <c r="L24" s="1901">
        <f t="shared" si="4"/>
        <v>0.08827811382589255</v>
      </c>
    </row>
    <row r="25" spans="1:12" s="18" customFormat="1" ht="12.75" hidden="1">
      <c r="A25" s="1897"/>
      <c r="B25" s="1902" t="s">
        <v>1699</v>
      </c>
      <c r="C25" s="1899">
        <f>C23+C24</f>
        <v>-753</v>
      </c>
      <c r="D25" s="1900">
        <f t="shared" si="0"/>
        <v>-0.1402890364024898</v>
      </c>
      <c r="E25" s="1899">
        <f>E23+E24</f>
        <v>2623</v>
      </c>
      <c r="F25" s="1900">
        <f t="shared" si="1"/>
        <v>0.4450197824272325</v>
      </c>
      <c r="G25" s="1899">
        <f>G23+G24</f>
        <v>4239.4</v>
      </c>
      <c r="H25" s="1900">
        <f t="shared" si="2"/>
        <v>0.6481727808407256</v>
      </c>
      <c r="I25" s="1899">
        <f>I23+I24</f>
        <v>-1881.1</v>
      </c>
      <c r="J25" s="1900">
        <f t="shared" si="3"/>
        <v>-0.2587169641088836</v>
      </c>
      <c r="K25" s="1899">
        <f>K23+K24</f>
        <v>-1379.8000000000002</v>
      </c>
      <c r="L25" s="1901">
        <f t="shared" si="4"/>
        <v>-0.1681012164738705</v>
      </c>
    </row>
    <row r="26" spans="1:12" s="18" customFormat="1" ht="12.75">
      <c r="A26" s="1881" t="s">
        <v>1700</v>
      </c>
      <c r="B26" s="1892" t="s">
        <v>1705</v>
      </c>
      <c r="C26" s="1899">
        <f>C17+C23</f>
        <v>884.8380000000002</v>
      </c>
      <c r="D26" s="1900">
        <f t="shared" si="0"/>
        <v>0.1648513551026644</v>
      </c>
      <c r="E26" s="1899">
        <f>E17+E23</f>
        <v>5513.9562</v>
      </c>
      <c r="F26" s="1900">
        <f t="shared" si="1"/>
        <v>0.9355011774446398</v>
      </c>
      <c r="G26" s="1893">
        <f>G17+G23</f>
        <v>5560.9400000000005</v>
      </c>
      <c r="H26" s="1883">
        <f t="shared" si="2"/>
        <v>0.8502264339030112</v>
      </c>
      <c r="I26" s="1893">
        <f>I17+I23</f>
        <v>5155.500000000002</v>
      </c>
      <c r="J26" s="1883">
        <f t="shared" si="3"/>
        <v>0.7090613515833024</v>
      </c>
      <c r="K26" s="1893">
        <f>K17+K23</f>
        <v>9830.640000000001</v>
      </c>
      <c r="L26" s="1884">
        <f t="shared" si="4"/>
        <v>1.1976681712688</v>
      </c>
    </row>
    <row r="27" spans="1:12" s="18" customFormat="1" ht="12.75" hidden="1">
      <c r="A27" s="1903"/>
      <c r="B27" s="679" t="s">
        <v>1701</v>
      </c>
      <c r="C27" s="1899">
        <f>C17+C25</f>
        <v>884.8380000000002</v>
      </c>
      <c r="D27" s="1900">
        <f t="shared" si="0"/>
        <v>0.1648513551026644</v>
      </c>
      <c r="E27" s="1899">
        <f>E17+E25</f>
        <v>5513.9562</v>
      </c>
      <c r="F27" s="1900">
        <f t="shared" si="1"/>
        <v>0.9355011774446398</v>
      </c>
      <c r="G27" s="1899">
        <f>G17+G25</f>
        <v>8729.34</v>
      </c>
      <c r="H27" s="1900">
        <f t="shared" si="2"/>
        <v>1.3346512673265511</v>
      </c>
      <c r="I27" s="1899">
        <f>I17+I25</f>
        <v>6396.9000000000015</v>
      </c>
      <c r="J27" s="1900">
        <f t="shared" si="3"/>
        <v>0.8797972184934975</v>
      </c>
      <c r="K27" s="1899">
        <f>K17+K25</f>
        <v>10555.240000000002</v>
      </c>
      <c r="L27" s="1901">
        <f t="shared" si="4"/>
        <v>1.2859462850946926</v>
      </c>
    </row>
    <row r="28" spans="1:12" s="18" customFormat="1" ht="13.5" thickBot="1">
      <c r="A28" s="1904" t="s">
        <v>1702</v>
      </c>
      <c r="B28" s="1905" t="s">
        <v>1704</v>
      </c>
      <c r="C28" s="1906">
        <v>536749</v>
      </c>
      <c r="D28" s="1907">
        <f t="shared" si="0"/>
        <v>100</v>
      </c>
      <c r="E28" s="1906">
        <v>589412</v>
      </c>
      <c r="F28" s="1907">
        <f t="shared" si="1"/>
        <v>100</v>
      </c>
      <c r="G28" s="1198">
        <v>654054</v>
      </c>
      <c r="H28" s="1907"/>
      <c r="I28" s="1198">
        <v>727088</v>
      </c>
      <c r="J28" s="1907"/>
      <c r="K28" s="1198">
        <v>820815</v>
      </c>
      <c r="L28" s="1908"/>
    </row>
    <row r="29" spans="1:11" s="18" customFormat="1" ht="13.5" hidden="1" thickBot="1">
      <c r="A29" s="1909"/>
      <c r="B29" s="1166" t="s">
        <v>1703</v>
      </c>
      <c r="C29" s="1909" t="s">
        <v>1460</v>
      </c>
      <c r="D29" s="1909"/>
      <c r="E29" s="1909" t="s">
        <v>1460</v>
      </c>
      <c r="F29" s="1909"/>
      <c r="G29" s="1910">
        <f>G27/G28%</f>
        <v>1.3346512673265511</v>
      </c>
      <c r="H29" s="1910"/>
      <c r="I29" s="1910">
        <f>I27/I28%</f>
        <v>0.8797972184934976</v>
      </c>
      <c r="J29" s="1910"/>
      <c r="K29" s="1910">
        <f>K27/K28%</f>
        <v>1.2859462850946928</v>
      </c>
    </row>
    <row r="30" spans="1:12" ht="12.75">
      <c r="A30" s="966"/>
      <c r="B30" s="797"/>
      <c r="C30" s="797"/>
      <c r="D30" s="797"/>
      <c r="E30" s="797"/>
      <c r="F30" s="797"/>
      <c r="G30" s="797"/>
      <c r="H30" s="797"/>
      <c r="I30" s="797"/>
      <c r="J30" s="797"/>
      <c r="K30" s="797"/>
      <c r="L30" s="797"/>
    </row>
  </sheetData>
  <sheetProtection/>
  <mergeCells count="1">
    <mergeCell ref="B2:L2"/>
  </mergeCells>
  <printOptions horizontalCentered="1"/>
  <pageMargins left="0.5" right="0.2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1">
      <selection activeCell="F20" sqref="F20"/>
    </sheetView>
  </sheetViews>
  <sheetFormatPr defaultColWidth="9.140625" defaultRowHeight="12.75"/>
  <cols>
    <col min="1" max="1" width="4.00390625" style="253" customWidth="1"/>
    <col min="2" max="2" width="23.7109375" style="253" customWidth="1"/>
    <col min="3" max="3" width="10.28125" style="253" customWidth="1"/>
    <col min="4" max="5" width="10.57421875" style="253" customWidth="1"/>
    <col min="6" max="6" width="8.28125" style="253" customWidth="1"/>
    <col min="7" max="7" width="8.140625" style="253" customWidth="1"/>
    <col min="8" max="16384" width="9.140625" style="253" customWidth="1"/>
  </cols>
  <sheetData>
    <row r="1" spans="1:7" s="18" customFormat="1" ht="12.75">
      <c r="A1" s="1966" t="s">
        <v>1565</v>
      </c>
      <c r="B1" s="1966"/>
      <c r="C1" s="1966"/>
      <c r="D1" s="1966"/>
      <c r="E1" s="1966"/>
      <c r="F1" s="1966"/>
      <c r="G1" s="1966"/>
    </row>
    <row r="2" spans="1:7" ht="15.75">
      <c r="A2" s="1967" t="s">
        <v>1332</v>
      </c>
      <c r="B2" s="1967"/>
      <c r="C2" s="1967"/>
      <c r="D2" s="1967"/>
      <c r="E2" s="1967"/>
      <c r="F2" s="1967"/>
      <c r="G2" s="1967"/>
    </row>
    <row r="3" spans="1:7" ht="6" customHeight="1">
      <c r="A3" s="146"/>
      <c r="B3" s="146"/>
      <c r="C3" s="18"/>
      <c r="D3" s="146"/>
      <c r="E3" s="146"/>
      <c r="F3" s="18"/>
      <c r="G3" s="18"/>
    </row>
    <row r="4" spans="1:7" ht="12.75" thickBot="1">
      <c r="A4" s="378"/>
      <c r="F4" s="379"/>
      <c r="G4" s="379" t="s">
        <v>762</v>
      </c>
    </row>
    <row r="5" spans="1:7" ht="12.75" customHeight="1">
      <c r="A5" s="2124"/>
      <c r="B5" s="2126"/>
      <c r="C5" s="2122" t="s">
        <v>1240</v>
      </c>
      <c r="D5" s="2128"/>
      <c r="E5" s="2123"/>
      <c r="F5" s="2122" t="s">
        <v>1309</v>
      </c>
      <c r="G5" s="2123"/>
    </row>
    <row r="6" spans="1:7" ht="13.5" customHeight="1" thickBot="1">
      <c r="A6" s="2125"/>
      <c r="B6" s="2127"/>
      <c r="C6" s="1913">
        <v>2006</v>
      </c>
      <c r="D6" s="1914">
        <v>2007</v>
      </c>
      <c r="E6" s="1915">
        <v>2008</v>
      </c>
      <c r="F6" s="1916" t="s">
        <v>630</v>
      </c>
      <c r="G6" s="1917" t="s">
        <v>1249</v>
      </c>
    </row>
    <row r="7" spans="1:7" ht="13.5" customHeight="1">
      <c r="A7" s="565">
        <v>1</v>
      </c>
      <c r="B7" s="581" t="s">
        <v>1060</v>
      </c>
      <c r="C7" s="585">
        <v>62970.282</v>
      </c>
      <c r="D7" s="380">
        <v>74445.344</v>
      </c>
      <c r="E7" s="566">
        <v>85033.026</v>
      </c>
      <c r="F7" s="594">
        <f>D7-C7</f>
        <v>11475.061999999998</v>
      </c>
      <c r="G7" s="566">
        <f>E7-D7</f>
        <v>10587.682</v>
      </c>
    </row>
    <row r="8" spans="1:7" ht="13.5" customHeight="1">
      <c r="A8" s="567"/>
      <c r="B8" s="582" t="s">
        <v>1061</v>
      </c>
      <c r="C8" s="586">
        <v>60855.106999999996</v>
      </c>
      <c r="D8" s="381">
        <v>72380.344</v>
      </c>
      <c r="E8" s="568">
        <v>82545.351</v>
      </c>
      <c r="F8" s="595">
        <f>D8-C8</f>
        <v>11525.237000000001</v>
      </c>
      <c r="G8" s="568">
        <f aca="true" t="shared" si="0" ref="G8:G38">E8-D8</f>
        <v>10165.006999999998</v>
      </c>
    </row>
    <row r="9" spans="1:7" ht="13.5" customHeight="1">
      <c r="A9" s="569"/>
      <c r="B9" s="583" t="s">
        <v>1062</v>
      </c>
      <c r="C9" s="587">
        <v>9209.282</v>
      </c>
      <c r="D9" s="382">
        <v>13768.844</v>
      </c>
      <c r="E9" s="570">
        <v>17579.026</v>
      </c>
      <c r="F9" s="595">
        <f aca="true" t="shared" si="1" ref="F9:F38">D9-C9</f>
        <v>4559.562</v>
      </c>
      <c r="G9" s="568">
        <f t="shared" si="0"/>
        <v>3810.1820000000025</v>
      </c>
    </row>
    <row r="10" spans="1:7" ht="13.5" customHeight="1">
      <c r="A10" s="569"/>
      <c r="B10" s="583" t="s">
        <v>1063</v>
      </c>
      <c r="C10" s="587">
        <v>51645.825</v>
      </c>
      <c r="D10" s="382">
        <v>58611.5</v>
      </c>
      <c r="E10" s="570">
        <v>64966.325</v>
      </c>
      <c r="F10" s="595">
        <f t="shared" si="1"/>
        <v>6965.675000000003</v>
      </c>
      <c r="G10" s="568">
        <f t="shared" si="0"/>
        <v>6354.824999999997</v>
      </c>
    </row>
    <row r="11" spans="1:7" ht="13.5" customHeight="1">
      <c r="A11" s="567"/>
      <c r="B11" s="582" t="s">
        <v>1064</v>
      </c>
      <c r="C11" s="587">
        <v>2115.175</v>
      </c>
      <c r="D11" s="382">
        <v>2065</v>
      </c>
      <c r="E11" s="570">
        <v>2487.675</v>
      </c>
      <c r="F11" s="595">
        <f t="shared" si="1"/>
        <v>-50.17500000000018</v>
      </c>
      <c r="G11" s="568">
        <f t="shared" si="0"/>
        <v>422.6750000000002</v>
      </c>
    </row>
    <row r="12" spans="1:7" ht="13.5" customHeight="1" hidden="1">
      <c r="A12" s="569"/>
      <c r="B12" s="583" t="s">
        <v>1065</v>
      </c>
      <c r="C12" s="587">
        <v>400</v>
      </c>
      <c r="D12" s="382">
        <v>0</v>
      </c>
      <c r="E12" s="570"/>
      <c r="F12" s="595">
        <f t="shared" si="1"/>
        <v>-400</v>
      </c>
      <c r="G12" s="566">
        <f t="shared" si="0"/>
        <v>0</v>
      </c>
    </row>
    <row r="13" spans="1:7" ht="13.5" customHeight="1">
      <c r="A13" s="565">
        <v>2</v>
      </c>
      <c r="B13" s="581" t="s">
        <v>1066</v>
      </c>
      <c r="C13" s="585">
        <v>17959.214</v>
      </c>
      <c r="D13" s="380">
        <v>19177.121</v>
      </c>
      <c r="E13" s="566">
        <v>21735.433</v>
      </c>
      <c r="F13" s="594">
        <f t="shared" si="1"/>
        <v>1217.9069999999992</v>
      </c>
      <c r="G13" s="566">
        <f t="shared" si="0"/>
        <v>2558.3120000000017</v>
      </c>
    </row>
    <row r="14" spans="1:7" ht="13.5" customHeight="1">
      <c r="A14" s="567"/>
      <c r="B14" s="582" t="s">
        <v>1061</v>
      </c>
      <c r="C14" s="586">
        <v>7789.646000000001</v>
      </c>
      <c r="D14" s="381">
        <v>7798.9220000000005</v>
      </c>
      <c r="E14" s="568">
        <v>7313.183</v>
      </c>
      <c r="F14" s="595">
        <f t="shared" si="1"/>
        <v>9.27599999999984</v>
      </c>
      <c r="G14" s="568">
        <f t="shared" si="0"/>
        <v>-485.7390000000005</v>
      </c>
    </row>
    <row r="15" spans="1:7" ht="13.5" customHeight="1">
      <c r="A15" s="569"/>
      <c r="B15" s="583" t="s">
        <v>1067</v>
      </c>
      <c r="C15" s="587">
        <v>1518.622</v>
      </c>
      <c r="D15" s="382">
        <v>1518.622</v>
      </c>
      <c r="E15" s="570">
        <v>296.483</v>
      </c>
      <c r="F15" s="595">
        <f t="shared" si="1"/>
        <v>0</v>
      </c>
      <c r="G15" s="568">
        <f t="shared" si="0"/>
        <v>-1222.1390000000001</v>
      </c>
    </row>
    <row r="16" spans="1:7" ht="13.5" customHeight="1">
      <c r="A16" s="569"/>
      <c r="B16" s="583" t="s">
        <v>1063</v>
      </c>
      <c r="C16" s="587">
        <v>6271.024</v>
      </c>
      <c r="D16" s="382">
        <v>6280.3</v>
      </c>
      <c r="E16" s="570">
        <v>7016.7</v>
      </c>
      <c r="F16" s="595">
        <f t="shared" si="1"/>
        <v>9.27599999999984</v>
      </c>
      <c r="G16" s="568">
        <f t="shared" si="0"/>
        <v>736.3999999999996</v>
      </c>
    </row>
    <row r="17" spans="1:7" ht="13.5" customHeight="1">
      <c r="A17" s="567"/>
      <c r="B17" s="582" t="s">
        <v>1068</v>
      </c>
      <c r="C17" s="587">
        <v>10169.568</v>
      </c>
      <c r="D17" s="382">
        <v>11378.199</v>
      </c>
      <c r="E17" s="570">
        <v>14422.25</v>
      </c>
      <c r="F17" s="595">
        <f t="shared" si="1"/>
        <v>1208.6310000000012</v>
      </c>
      <c r="G17" s="568">
        <f t="shared" si="0"/>
        <v>3044.0509999999995</v>
      </c>
    </row>
    <row r="18" spans="1:7" ht="13.5" customHeight="1">
      <c r="A18" s="565">
        <v>3</v>
      </c>
      <c r="B18" s="581" t="s">
        <v>1069</v>
      </c>
      <c r="C18" s="585">
        <v>3876.759</v>
      </c>
      <c r="D18" s="380">
        <v>1516.915</v>
      </c>
      <c r="E18" s="566">
        <v>1116.915</v>
      </c>
      <c r="F18" s="594">
        <f t="shared" si="1"/>
        <v>-2359.844</v>
      </c>
      <c r="G18" s="566">
        <f t="shared" si="0"/>
        <v>-400</v>
      </c>
    </row>
    <row r="19" spans="1:7" ht="13.5" customHeight="1">
      <c r="A19" s="567"/>
      <c r="B19" s="582" t="s">
        <v>1061</v>
      </c>
      <c r="C19" s="588">
        <v>254.384</v>
      </c>
      <c r="D19" s="383">
        <v>279.501</v>
      </c>
      <c r="E19" s="571">
        <v>447.164</v>
      </c>
      <c r="F19" s="595">
        <f t="shared" si="1"/>
        <v>25.11699999999999</v>
      </c>
      <c r="G19" s="568">
        <f t="shared" si="0"/>
        <v>167.663</v>
      </c>
    </row>
    <row r="20" spans="1:7" ht="13.5" customHeight="1">
      <c r="A20" s="569"/>
      <c r="B20" s="583" t="s">
        <v>1062</v>
      </c>
      <c r="C20" s="587">
        <v>254.384</v>
      </c>
      <c r="D20" s="382">
        <v>279.501</v>
      </c>
      <c r="E20" s="570">
        <v>447.164</v>
      </c>
      <c r="F20" s="595">
        <f t="shared" si="1"/>
        <v>25.11699999999999</v>
      </c>
      <c r="G20" s="568">
        <f t="shared" si="0"/>
        <v>167.663</v>
      </c>
    </row>
    <row r="21" spans="1:7" ht="13.5" customHeight="1">
      <c r="A21" s="569"/>
      <c r="B21" s="583" t="s">
        <v>1063</v>
      </c>
      <c r="C21" s="587">
        <v>0</v>
      </c>
      <c r="D21" s="382">
        <v>0</v>
      </c>
      <c r="E21" s="570">
        <v>0</v>
      </c>
      <c r="F21" s="595">
        <f t="shared" si="1"/>
        <v>0</v>
      </c>
      <c r="G21" s="568">
        <f t="shared" si="0"/>
        <v>0</v>
      </c>
    </row>
    <row r="22" spans="1:7" ht="13.5" customHeight="1">
      <c r="A22" s="567"/>
      <c r="B22" s="582" t="s">
        <v>1068</v>
      </c>
      <c r="C22" s="587">
        <v>3622.375</v>
      </c>
      <c r="D22" s="382">
        <v>1237.414</v>
      </c>
      <c r="E22" s="570">
        <v>669.751</v>
      </c>
      <c r="F22" s="595">
        <f t="shared" si="1"/>
        <v>-2384.9610000000002</v>
      </c>
      <c r="G22" s="568">
        <f t="shared" si="0"/>
        <v>-567.663</v>
      </c>
    </row>
    <row r="23" spans="1:7" ht="13.5" customHeight="1">
      <c r="A23" s="565">
        <v>4</v>
      </c>
      <c r="B23" s="581" t="s">
        <v>1070</v>
      </c>
      <c r="C23" s="589">
        <v>1678.879</v>
      </c>
      <c r="D23" s="384">
        <v>1390.996</v>
      </c>
      <c r="E23" s="572">
        <v>3014.3610000000003</v>
      </c>
      <c r="F23" s="594">
        <f t="shared" si="1"/>
        <v>-287.8829999999998</v>
      </c>
      <c r="G23" s="566">
        <f t="shared" si="0"/>
        <v>1623.3650000000002</v>
      </c>
    </row>
    <row r="24" spans="1:7" ht="13.5" customHeight="1">
      <c r="A24" s="567"/>
      <c r="B24" s="582" t="s">
        <v>1061</v>
      </c>
      <c r="C24" s="588">
        <v>55.322</v>
      </c>
      <c r="D24" s="383">
        <v>62.695</v>
      </c>
      <c r="E24" s="571">
        <v>562.715</v>
      </c>
      <c r="F24" s="595">
        <f t="shared" si="1"/>
        <v>7.3729999999999976</v>
      </c>
      <c r="G24" s="568">
        <f t="shared" si="0"/>
        <v>500.02000000000004</v>
      </c>
    </row>
    <row r="25" spans="1:7" ht="13.5" customHeight="1">
      <c r="A25" s="569"/>
      <c r="B25" s="583" t="s">
        <v>1062</v>
      </c>
      <c r="C25" s="587">
        <v>55.322</v>
      </c>
      <c r="D25" s="382">
        <v>62.695</v>
      </c>
      <c r="E25" s="570">
        <v>562.715</v>
      </c>
      <c r="F25" s="595">
        <f t="shared" si="1"/>
        <v>7.3729999999999976</v>
      </c>
      <c r="G25" s="568">
        <f t="shared" si="0"/>
        <v>500.02000000000004</v>
      </c>
    </row>
    <row r="26" spans="1:7" ht="13.5" customHeight="1">
      <c r="A26" s="567"/>
      <c r="B26" s="582" t="s">
        <v>1068</v>
      </c>
      <c r="C26" s="587">
        <v>1623.557</v>
      </c>
      <c r="D26" s="382">
        <v>1328.3010000000002</v>
      </c>
      <c r="E26" s="570">
        <v>2451.646</v>
      </c>
      <c r="F26" s="595">
        <f t="shared" si="1"/>
        <v>-295.25599999999986</v>
      </c>
      <c r="G26" s="568">
        <f t="shared" si="0"/>
        <v>1123.345</v>
      </c>
    </row>
    <row r="27" spans="1:7" ht="13.5" customHeight="1">
      <c r="A27" s="565">
        <v>5</v>
      </c>
      <c r="B27" s="581" t="s">
        <v>1071</v>
      </c>
      <c r="C27" s="589">
        <v>3469.774</v>
      </c>
      <c r="D27" s="384">
        <v>2773.491</v>
      </c>
      <c r="E27" s="572">
        <v>339.373</v>
      </c>
      <c r="F27" s="594">
        <f t="shared" si="1"/>
        <v>-696.2829999999999</v>
      </c>
      <c r="G27" s="566">
        <f t="shared" si="0"/>
        <v>-2434.118</v>
      </c>
    </row>
    <row r="28" spans="1:7" ht="13.5" customHeight="1">
      <c r="A28" s="567"/>
      <c r="B28" s="582" t="s">
        <v>1061</v>
      </c>
      <c r="C28" s="588">
        <v>944.6</v>
      </c>
      <c r="D28" s="383">
        <v>944.6</v>
      </c>
      <c r="E28" s="571">
        <v>157.6</v>
      </c>
      <c r="F28" s="595">
        <f t="shared" si="1"/>
        <v>0</v>
      </c>
      <c r="G28" s="568">
        <f t="shared" si="0"/>
        <v>-787</v>
      </c>
    </row>
    <row r="29" spans="1:7" ht="13.5" customHeight="1">
      <c r="A29" s="569"/>
      <c r="B29" s="583" t="s">
        <v>1072</v>
      </c>
      <c r="C29" s="587">
        <v>944.6</v>
      </c>
      <c r="D29" s="382">
        <v>944.6</v>
      </c>
      <c r="E29" s="570">
        <v>157.6</v>
      </c>
      <c r="F29" s="595">
        <f t="shared" si="1"/>
        <v>0</v>
      </c>
      <c r="G29" s="568">
        <f t="shared" si="0"/>
        <v>-787</v>
      </c>
    </row>
    <row r="30" spans="1:7" ht="13.5" customHeight="1">
      <c r="A30" s="567"/>
      <c r="B30" s="582" t="s">
        <v>1073</v>
      </c>
      <c r="C30" s="587">
        <v>2525.174</v>
      </c>
      <c r="D30" s="382">
        <v>1828.891</v>
      </c>
      <c r="E30" s="570">
        <v>181.773</v>
      </c>
      <c r="F30" s="595">
        <f t="shared" si="1"/>
        <v>-696.2829999999999</v>
      </c>
      <c r="G30" s="568">
        <f t="shared" si="0"/>
        <v>-1647.1180000000002</v>
      </c>
    </row>
    <row r="31" spans="1:7" ht="13.5" customHeight="1">
      <c r="A31" s="567"/>
      <c r="B31" s="582" t="s">
        <v>1074</v>
      </c>
      <c r="C31" s="587">
        <v>1051.8</v>
      </c>
      <c r="D31" s="382">
        <v>355.393</v>
      </c>
      <c r="E31" s="570">
        <v>357.393</v>
      </c>
      <c r="F31" s="595">
        <f t="shared" si="1"/>
        <v>-696.4069999999999</v>
      </c>
      <c r="G31" s="568">
        <f t="shared" si="0"/>
        <v>2</v>
      </c>
    </row>
    <row r="32" spans="1:7" ht="13.5" customHeight="1">
      <c r="A32" s="565">
        <v>6</v>
      </c>
      <c r="B32" s="581" t="s">
        <v>1075</v>
      </c>
      <c r="C32" s="590">
        <v>1071</v>
      </c>
      <c r="D32" s="385">
        <v>-3122.5</v>
      </c>
      <c r="E32" s="573">
        <v>-5226.9</v>
      </c>
      <c r="F32" s="594">
        <f t="shared" si="1"/>
        <v>-4193.5</v>
      </c>
      <c r="G32" s="566">
        <f t="shared" si="0"/>
        <v>-2104.3999999999996</v>
      </c>
    </row>
    <row r="33" spans="1:7" ht="13.5" customHeight="1">
      <c r="A33" s="565"/>
      <c r="B33" s="582" t="s">
        <v>940</v>
      </c>
      <c r="C33" s="587">
        <v>1071</v>
      </c>
      <c r="D33" s="382">
        <v>-3122.5</v>
      </c>
      <c r="E33" s="570">
        <v>-5226.9</v>
      </c>
      <c r="F33" s="595">
        <f t="shared" si="1"/>
        <v>-4193.5</v>
      </c>
      <c r="G33" s="568">
        <f t="shared" si="0"/>
        <v>-2104.3999999999996</v>
      </c>
    </row>
    <row r="34" spans="1:9" ht="13.5" customHeight="1">
      <c r="A34" s="565">
        <v>7</v>
      </c>
      <c r="B34" s="581" t="s">
        <v>1076</v>
      </c>
      <c r="C34" s="585">
        <v>91025.908</v>
      </c>
      <c r="D34" s="380">
        <v>96181.367</v>
      </c>
      <c r="E34" s="566">
        <v>106012.208</v>
      </c>
      <c r="F34" s="594">
        <f t="shared" si="1"/>
        <v>5155.459000000003</v>
      </c>
      <c r="G34" s="566">
        <f t="shared" si="0"/>
        <v>9830.841</v>
      </c>
      <c r="I34" s="704"/>
    </row>
    <row r="35" spans="1:7" ht="13.5" customHeight="1">
      <c r="A35" s="565"/>
      <c r="B35" s="581" t="s">
        <v>1077</v>
      </c>
      <c r="C35" s="585">
        <v>70970.059</v>
      </c>
      <c r="D35" s="380">
        <v>78343.562</v>
      </c>
      <c r="E35" s="566">
        <v>85799.113</v>
      </c>
      <c r="F35" s="594">
        <f t="shared" si="1"/>
        <v>7373.5030000000115</v>
      </c>
      <c r="G35" s="566">
        <f t="shared" si="0"/>
        <v>7455.550999999992</v>
      </c>
    </row>
    <row r="36" spans="1:7" ht="13.5" customHeight="1">
      <c r="A36" s="574"/>
      <c r="B36" s="583" t="s">
        <v>1078</v>
      </c>
      <c r="C36" s="591">
        <v>12108.61</v>
      </c>
      <c r="D36" s="386">
        <v>12507.161999999998</v>
      </c>
      <c r="E36" s="575">
        <v>13658.488000000003</v>
      </c>
      <c r="F36" s="595">
        <f t="shared" si="1"/>
        <v>398.55199999999786</v>
      </c>
      <c r="G36" s="568">
        <f t="shared" si="0"/>
        <v>1151.3260000000046</v>
      </c>
    </row>
    <row r="37" spans="1:7" ht="13.5" customHeight="1">
      <c r="A37" s="576"/>
      <c r="B37" s="583" t="s">
        <v>1310</v>
      </c>
      <c r="C37" s="592">
        <v>58861.44899999999</v>
      </c>
      <c r="D37" s="387">
        <v>65836.4</v>
      </c>
      <c r="E37" s="577">
        <v>72140.625</v>
      </c>
      <c r="F37" s="595">
        <f t="shared" si="1"/>
        <v>6974.951000000001</v>
      </c>
      <c r="G37" s="568">
        <f t="shared" si="0"/>
        <v>6304.225000000006</v>
      </c>
    </row>
    <row r="38" spans="1:7" ht="13.5" customHeight="1">
      <c r="A38" s="574"/>
      <c r="B38" s="581" t="s">
        <v>1079</v>
      </c>
      <c r="C38" s="589">
        <v>20055.849</v>
      </c>
      <c r="D38" s="384">
        <v>17837.805</v>
      </c>
      <c r="E38" s="572">
        <v>20213.095</v>
      </c>
      <c r="F38" s="594">
        <f t="shared" si="1"/>
        <v>-2218.043999999998</v>
      </c>
      <c r="G38" s="566">
        <f t="shared" si="0"/>
        <v>2375.290000000001</v>
      </c>
    </row>
    <row r="39" spans="1:7" ht="13.5" customHeight="1" thickBot="1">
      <c r="A39" s="578"/>
      <c r="B39" s="584"/>
      <c r="C39" s="593"/>
      <c r="D39" s="579"/>
      <c r="E39" s="580"/>
      <c r="F39" s="596"/>
      <c r="G39" s="580"/>
    </row>
    <row r="40" spans="1:7" ht="12">
      <c r="A40" s="388"/>
      <c r="B40" s="347"/>
      <c r="C40" s="389"/>
      <c r="D40" s="389"/>
      <c r="E40" s="389"/>
      <c r="F40" s="389"/>
      <c r="G40" s="389"/>
    </row>
    <row r="41" ht="12">
      <c r="A41" s="378"/>
    </row>
    <row r="42" ht="12">
      <c r="A42" s="378"/>
    </row>
    <row r="43" ht="12">
      <c r="A43" s="378"/>
    </row>
    <row r="44" ht="12">
      <c r="G44" s="704"/>
    </row>
    <row r="45" ht="12.75">
      <c r="G45" s="709"/>
    </row>
    <row r="46" ht="12">
      <c r="E46" s="704"/>
    </row>
  </sheetData>
  <sheetProtection/>
  <mergeCells count="6">
    <mergeCell ref="A1:G1"/>
    <mergeCell ref="F5:G5"/>
    <mergeCell ref="A2:G2"/>
    <mergeCell ref="A5:A6"/>
    <mergeCell ref="B5:B6"/>
    <mergeCell ref="C5:E5"/>
  </mergeCells>
  <printOptions horizontalCentered="1"/>
  <pageMargins left="0.78" right="0.6" top="1.2" bottom="1" header="0.5" footer="0.5"/>
  <pageSetup fitToHeight="1" fitToWidth="1" horizontalDpi="300" verticalDpi="300" orientation="portrait" paperSize="9" r:id="rId1"/>
</worksheet>
</file>

<file path=xl/worksheets/sheet28.xml><?xml version="1.0" encoding="utf-8"?>
<worksheet xmlns="http://schemas.openxmlformats.org/spreadsheetml/2006/main" xmlns:r="http://schemas.openxmlformats.org/officeDocument/2006/relationships">
  <dimension ref="B1:I18"/>
  <sheetViews>
    <sheetView zoomScalePageLayoutView="0" workbookViewId="0" topLeftCell="A1">
      <selection activeCell="B1" sqref="B1:I1"/>
    </sheetView>
  </sheetViews>
  <sheetFormatPr defaultColWidth="9.140625" defaultRowHeight="12.75"/>
  <cols>
    <col min="1" max="1" width="5.00390625" style="0" customWidth="1"/>
    <col min="2" max="2" width="18.140625" style="0" customWidth="1"/>
    <col min="3" max="3" width="8.7109375" style="0" customWidth="1"/>
    <col min="5" max="5" width="9.7109375" style="0" customWidth="1"/>
    <col min="6" max="6" width="8.57421875" style="0" customWidth="1"/>
    <col min="7" max="7" width="7.8515625" style="0" customWidth="1"/>
    <col min="8" max="8" width="8.140625" style="0" customWidth="1"/>
    <col min="9" max="9" width="8.28125" style="0" customWidth="1"/>
  </cols>
  <sheetData>
    <row r="1" spans="2:9" s="75" customFormat="1" ht="12.75">
      <c r="B1" s="1966" t="s">
        <v>1799</v>
      </c>
      <c r="C1" s="1966"/>
      <c r="D1" s="1966"/>
      <c r="E1" s="1966"/>
      <c r="F1" s="1966"/>
      <c r="G1" s="1966"/>
      <c r="H1" s="1966"/>
      <c r="I1" s="1966"/>
    </row>
    <row r="2" spans="2:9" ht="15.75">
      <c r="B2" s="1967" t="s">
        <v>1487</v>
      </c>
      <c r="C2" s="1967"/>
      <c r="D2" s="1967"/>
      <c r="E2" s="1967"/>
      <c r="F2" s="1967"/>
      <c r="G2" s="1967"/>
      <c r="H2" s="1967"/>
      <c r="I2" s="1967"/>
    </row>
    <row r="3" spans="2:9" ht="15.75">
      <c r="B3" s="1967" t="s">
        <v>1531</v>
      </c>
      <c r="C3" s="1967"/>
      <c r="D3" s="1967"/>
      <c r="E3" s="1967"/>
      <c r="F3" s="1967"/>
      <c r="G3" s="1967"/>
      <c r="H3" s="1967"/>
      <c r="I3" s="1967"/>
    </row>
    <row r="4" spans="2:7" ht="13.5" thickBot="1">
      <c r="B4" s="797"/>
      <c r="C4" s="797"/>
      <c r="D4" s="797"/>
      <c r="E4" s="797"/>
      <c r="F4" s="797"/>
      <c r="G4" s="797"/>
    </row>
    <row r="5" spans="2:9" ht="19.5" customHeight="1">
      <c r="B5" s="1186"/>
      <c r="C5" s="2122" t="s">
        <v>756</v>
      </c>
      <c r="D5" s="2128"/>
      <c r="E5" s="2128"/>
      <c r="F5" s="2122" t="s">
        <v>1167</v>
      </c>
      <c r="G5" s="2123"/>
      <c r="H5" s="2122" t="s">
        <v>1088</v>
      </c>
      <c r="I5" s="2123"/>
    </row>
    <row r="6" spans="2:9" ht="19.5" customHeight="1" thickBot="1">
      <c r="B6" s="1187"/>
      <c r="C6" s="1188" t="s">
        <v>629</v>
      </c>
      <c r="D6" s="1189" t="s">
        <v>630</v>
      </c>
      <c r="E6" s="1577" t="s">
        <v>1249</v>
      </c>
      <c r="F6" s="1188" t="str">
        <f>D6</f>
        <v>2006/07</v>
      </c>
      <c r="G6" s="1190" t="str">
        <f>E6</f>
        <v>2007/08</v>
      </c>
      <c r="H6" s="1191" t="str">
        <f>D6</f>
        <v>2006/07</v>
      </c>
      <c r="I6" s="1192" t="str">
        <f>E6</f>
        <v>2007/08</v>
      </c>
    </row>
    <row r="7" spans="2:9" ht="19.5" customHeight="1">
      <c r="B7" s="1193" t="s">
        <v>1426</v>
      </c>
      <c r="C7" s="1194">
        <v>21933.5</v>
      </c>
      <c r="D7" s="1194">
        <v>26145.4</v>
      </c>
      <c r="E7" s="1578">
        <v>31154.633</v>
      </c>
      <c r="F7" s="1580">
        <v>19.203045569562534</v>
      </c>
      <c r="G7" s="1195">
        <v>19.15913698011886</v>
      </c>
      <c r="H7" s="1196">
        <v>29.808202061061127</v>
      </c>
      <c r="I7" s="787">
        <v>28.972672092073832</v>
      </c>
    </row>
    <row r="8" spans="2:9" ht="19.5" customHeight="1">
      <c r="B8" s="1193" t="s">
        <v>1427</v>
      </c>
      <c r="C8" s="1194">
        <v>15326.5</v>
      </c>
      <c r="D8" s="1194">
        <v>16699.3</v>
      </c>
      <c r="E8" s="1578">
        <v>19811.022</v>
      </c>
      <c r="F8" s="1580">
        <v>8.957035200469775</v>
      </c>
      <c r="G8" s="1195">
        <v>18.633846927715553</v>
      </c>
      <c r="H8" s="1196">
        <v>19.03876432100018</v>
      </c>
      <c r="I8" s="787">
        <v>18.423527705008134</v>
      </c>
    </row>
    <row r="9" spans="2:9" ht="19.5" customHeight="1">
      <c r="B9" s="1193" t="s">
        <v>1428</v>
      </c>
      <c r="C9" s="1194">
        <v>11026.2</v>
      </c>
      <c r="D9" s="1194">
        <v>15730</v>
      </c>
      <c r="E9" s="1578">
        <v>19094.239</v>
      </c>
      <c r="F9" s="1580">
        <v>42.66020931962055</v>
      </c>
      <c r="G9" s="1195">
        <v>21.387406230133507</v>
      </c>
      <c r="H9" s="1196">
        <v>17.933671637094537</v>
      </c>
      <c r="I9" s="787">
        <v>17.756945665021565</v>
      </c>
    </row>
    <row r="10" spans="2:9" ht="19.5" customHeight="1">
      <c r="B10" s="1193" t="s">
        <v>1429</v>
      </c>
      <c r="C10" s="1194">
        <v>6534.9</v>
      </c>
      <c r="D10" s="1194">
        <v>9343.6</v>
      </c>
      <c r="E10" s="1578">
        <v>11216.555</v>
      </c>
      <c r="F10" s="1580">
        <v>42.97999969395093</v>
      </c>
      <c r="G10" s="1195">
        <v>20.04532514234343</v>
      </c>
      <c r="H10" s="1196">
        <v>10.652578150563034</v>
      </c>
      <c r="I10" s="787">
        <v>10.430986942382251</v>
      </c>
    </row>
    <row r="11" spans="2:9" ht="19.5" customHeight="1">
      <c r="B11" s="1193" t="s">
        <v>1430</v>
      </c>
      <c r="C11" s="1194">
        <v>2597.69</v>
      </c>
      <c r="D11" s="1194">
        <v>2238.7</v>
      </c>
      <c r="E11" s="1578">
        <v>3406.29</v>
      </c>
      <c r="F11" s="1580">
        <v>-13.819585862824297</v>
      </c>
      <c r="G11" s="1195">
        <v>52.15482199490776</v>
      </c>
      <c r="H11" s="1196">
        <v>2.552327443990053</v>
      </c>
      <c r="I11" s="787">
        <v>3.167725430131376</v>
      </c>
    </row>
    <row r="12" spans="2:9" ht="19.5" customHeight="1">
      <c r="B12" s="1193" t="s">
        <v>1455</v>
      </c>
      <c r="C12" s="1194">
        <v>751.35</v>
      </c>
      <c r="D12" s="1194">
        <v>1011</v>
      </c>
      <c r="E12" s="1578">
        <v>1513.94</v>
      </c>
      <c r="F12" s="1580">
        <v>34.557795967258926</v>
      </c>
      <c r="G12" s="1195">
        <v>49.746785361028714</v>
      </c>
      <c r="H12" s="1196">
        <v>1.152634585194061</v>
      </c>
      <c r="I12" s="787">
        <v>1.407908967731196</v>
      </c>
    </row>
    <row r="13" spans="2:9" ht="19.5" customHeight="1">
      <c r="B13" s="1193" t="s">
        <v>1456</v>
      </c>
      <c r="C13" s="1194">
        <v>14111.9</v>
      </c>
      <c r="D13" s="1194">
        <v>16544.1</v>
      </c>
      <c r="E13" s="1578">
        <v>21334.421</v>
      </c>
      <c r="F13" s="1580">
        <v>17.23509945506983</v>
      </c>
      <c r="G13" s="1195">
        <v>28.95486004073959</v>
      </c>
      <c r="H13" s="1196">
        <v>18.861821801096994</v>
      </c>
      <c r="I13" s="787">
        <v>19.840233197651656</v>
      </c>
    </row>
    <row r="14" spans="2:9" ht="19.5" customHeight="1" thickBot="1">
      <c r="B14" s="1197" t="s">
        <v>1457</v>
      </c>
      <c r="C14" s="1198">
        <v>72282.04</v>
      </c>
      <c r="D14" s="1198">
        <v>87712.1</v>
      </c>
      <c r="E14" s="1579">
        <v>107531.1</v>
      </c>
      <c r="F14" s="1581">
        <v>21.347017876086525</v>
      </c>
      <c r="G14" s="1199">
        <v>22.595514187894253</v>
      </c>
      <c r="H14" s="1200">
        <v>100</v>
      </c>
      <c r="I14" s="1201">
        <v>100</v>
      </c>
    </row>
    <row r="15" spans="2:9" ht="12.75">
      <c r="B15" s="253"/>
      <c r="C15" s="1202"/>
      <c r="D15" s="1202"/>
      <c r="E15" s="253"/>
      <c r="F15" s="253"/>
      <c r="G15" s="253"/>
      <c r="H15" s="1203"/>
      <c r="I15" s="253"/>
    </row>
    <row r="16" spans="2:9" ht="12.75">
      <c r="B16" s="253" t="s">
        <v>1458</v>
      </c>
      <c r="C16" s="253"/>
      <c r="D16" s="253"/>
      <c r="E16" s="253"/>
      <c r="F16" s="253"/>
      <c r="G16" s="253"/>
      <c r="H16" s="253"/>
      <c r="I16" s="253"/>
    </row>
    <row r="17" spans="2:9" ht="12.75">
      <c r="B17" s="253"/>
      <c r="C17" s="253"/>
      <c r="D17" s="253"/>
      <c r="E17" s="253"/>
      <c r="F17" s="253"/>
      <c r="G17" s="253" t="s">
        <v>628</v>
      </c>
      <c r="H17" s="253"/>
      <c r="I17" s="253"/>
    </row>
    <row r="18" spans="2:9" ht="12.75">
      <c r="B18" s="253"/>
      <c r="C18" s="253"/>
      <c r="D18" s="253"/>
      <c r="E18" s="253"/>
      <c r="F18" s="253"/>
      <c r="G18" s="253" t="s">
        <v>628</v>
      </c>
      <c r="H18" s="253"/>
      <c r="I18" s="253"/>
    </row>
  </sheetData>
  <sheetProtection/>
  <mergeCells count="6">
    <mergeCell ref="B1:I1"/>
    <mergeCell ref="B2:I2"/>
    <mergeCell ref="B3:I3"/>
    <mergeCell ref="C5:E5"/>
    <mergeCell ref="F5:G5"/>
    <mergeCell ref="H5:I5"/>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E1"/>
    </sheetView>
  </sheetViews>
  <sheetFormatPr defaultColWidth="9.140625" defaultRowHeight="12.75"/>
  <cols>
    <col min="1" max="1" width="11.421875" style="823" customWidth="1"/>
    <col min="2" max="5" width="13.8515625" style="823" customWidth="1"/>
    <col min="6" max="16384" width="9.140625" style="823" customWidth="1"/>
  </cols>
  <sheetData>
    <row r="1" spans="1:5" ht="12.75">
      <c r="A1" s="2001" t="s">
        <v>1800</v>
      </c>
      <c r="B1" s="2001"/>
      <c r="C1" s="2001"/>
      <c r="D1" s="2001"/>
      <c r="E1" s="2001"/>
    </row>
    <row r="2" spans="1:5" ht="16.5" customHeight="1">
      <c r="A2" s="2129" t="s">
        <v>1601</v>
      </c>
      <c r="B2" s="2129"/>
      <c r="C2" s="2129"/>
      <c r="D2" s="2129"/>
      <c r="E2" s="2129"/>
    </row>
    <row r="3" spans="1:7" ht="13.5" thickBot="1">
      <c r="A3" s="18"/>
      <c r="B3" s="18"/>
      <c r="C3" s="102"/>
      <c r="D3" s="102"/>
      <c r="E3" s="102" t="s">
        <v>1181</v>
      </c>
      <c r="G3" s="940"/>
    </row>
    <row r="4" spans="1:5" s="909" customFormat="1" ht="13.5" customHeight="1">
      <c r="A4" s="953" t="s">
        <v>1229</v>
      </c>
      <c r="B4" s="865" t="s">
        <v>1567</v>
      </c>
      <c r="C4" s="825" t="s">
        <v>629</v>
      </c>
      <c r="D4" s="825" t="s">
        <v>630</v>
      </c>
      <c r="E4" s="826" t="s">
        <v>1249</v>
      </c>
    </row>
    <row r="5" spans="1:5" ht="19.5" customHeight="1">
      <c r="A5" s="57" t="s">
        <v>1569</v>
      </c>
      <c r="B5" s="1145">
        <v>0</v>
      </c>
      <c r="C5" s="1146">
        <v>0</v>
      </c>
      <c r="D5" s="1146">
        <v>0</v>
      </c>
      <c r="E5" s="1147">
        <v>0</v>
      </c>
    </row>
    <row r="6" spans="1:5" ht="19.5" customHeight="1">
      <c r="A6" s="57" t="s">
        <v>1570</v>
      </c>
      <c r="B6" s="1145">
        <v>0</v>
      </c>
      <c r="C6" s="1146">
        <v>0</v>
      </c>
      <c r="D6" s="1146">
        <v>0</v>
      </c>
      <c r="E6" s="1147">
        <v>1000</v>
      </c>
    </row>
    <row r="7" spans="1:5" ht="19.5" customHeight="1">
      <c r="A7" s="57" t="s">
        <v>1571</v>
      </c>
      <c r="B7" s="1145">
        <v>500</v>
      </c>
      <c r="C7" s="1146">
        <v>1185</v>
      </c>
      <c r="D7" s="1146">
        <v>0</v>
      </c>
      <c r="E7" s="1147">
        <v>875</v>
      </c>
    </row>
    <row r="8" spans="1:5" ht="19.5" customHeight="1">
      <c r="A8" s="57" t="s">
        <v>1572</v>
      </c>
      <c r="B8" s="1145">
        <v>850</v>
      </c>
      <c r="C8" s="1146">
        <v>0</v>
      </c>
      <c r="D8" s="1146">
        <v>2480</v>
      </c>
      <c r="E8" s="1147">
        <v>2000</v>
      </c>
    </row>
    <row r="9" spans="1:5" ht="19.5" customHeight="1">
      <c r="A9" s="57" t="s">
        <v>1573</v>
      </c>
      <c r="B9" s="1145">
        <v>0</v>
      </c>
      <c r="C9" s="1146">
        <v>0</v>
      </c>
      <c r="D9" s="1146">
        <v>0</v>
      </c>
      <c r="E9" s="1147">
        <v>0</v>
      </c>
    </row>
    <row r="10" spans="1:5" ht="19.5" customHeight="1">
      <c r="A10" s="57" t="s">
        <v>1574</v>
      </c>
      <c r="B10" s="1145">
        <v>850</v>
      </c>
      <c r="C10" s="1146">
        <v>1950</v>
      </c>
      <c r="D10" s="1146">
        <v>0</v>
      </c>
      <c r="E10" s="1147">
        <v>1125</v>
      </c>
    </row>
    <row r="11" spans="1:5" ht="19.5" customHeight="1">
      <c r="A11" s="57" t="s">
        <v>1575</v>
      </c>
      <c r="B11" s="1145">
        <v>0</v>
      </c>
      <c r="C11" s="1146">
        <v>0</v>
      </c>
      <c r="D11" s="1146">
        <v>1000</v>
      </c>
      <c r="E11" s="1147">
        <v>1000</v>
      </c>
    </row>
    <row r="12" spans="1:5" ht="19.5" customHeight="1">
      <c r="A12" s="57" t="s">
        <v>1576</v>
      </c>
      <c r="B12" s="1145">
        <v>141.2</v>
      </c>
      <c r="C12" s="1146">
        <v>0</v>
      </c>
      <c r="D12" s="1146">
        <v>2180</v>
      </c>
      <c r="E12" s="1147">
        <v>0</v>
      </c>
    </row>
    <row r="13" spans="1:5" ht="19.5" customHeight="1">
      <c r="A13" s="57" t="s">
        <v>1577</v>
      </c>
      <c r="B13" s="1145">
        <v>1300</v>
      </c>
      <c r="C13" s="1146">
        <v>2962.5</v>
      </c>
      <c r="D13" s="1146">
        <v>730</v>
      </c>
      <c r="E13" s="1147">
        <v>2125</v>
      </c>
    </row>
    <row r="14" spans="1:5" ht="19.5" customHeight="1">
      <c r="A14" s="57" t="s">
        <v>1163</v>
      </c>
      <c r="B14" s="1145">
        <v>500</v>
      </c>
      <c r="C14" s="1146">
        <v>0</v>
      </c>
      <c r="D14" s="1146">
        <v>0</v>
      </c>
      <c r="E14" s="1204" t="s">
        <v>1460</v>
      </c>
    </row>
    <row r="15" spans="1:5" ht="19.5" customHeight="1">
      <c r="A15" s="57" t="s">
        <v>1164</v>
      </c>
      <c r="B15" s="1145">
        <v>1000</v>
      </c>
      <c r="C15" s="1146">
        <v>2000</v>
      </c>
      <c r="D15" s="1148">
        <v>0</v>
      </c>
      <c r="E15" s="1204" t="s">
        <v>1460</v>
      </c>
    </row>
    <row r="16" spans="1:5" ht="19.5" customHeight="1">
      <c r="A16" s="398" t="s">
        <v>1165</v>
      </c>
      <c r="B16" s="1149">
        <v>330</v>
      </c>
      <c r="C16" s="1149">
        <v>2736.7</v>
      </c>
      <c r="D16" s="1150">
        <f>5300+361.58</f>
        <v>5661.58</v>
      </c>
      <c r="E16" s="1151">
        <v>4375</v>
      </c>
    </row>
    <row r="17" spans="1:5" s="955" customFormat="1" ht="19.5" customHeight="1" thickBot="1">
      <c r="A17" s="954" t="s">
        <v>1168</v>
      </c>
      <c r="B17" s="1152">
        <f>SUM(B5:B16)</f>
        <v>5471.2</v>
      </c>
      <c r="C17" s="1153">
        <f>SUM(C5:C16)</f>
        <v>10834.2</v>
      </c>
      <c r="D17" s="1154">
        <f>SUM(D5:D16)</f>
        <v>12051.58</v>
      </c>
      <c r="E17" s="1155">
        <f>SUM(E5:E16)</f>
        <v>12500</v>
      </c>
    </row>
    <row r="19" s="940" customFormat="1" ht="12.75">
      <c r="A19" s="956"/>
    </row>
  </sheetData>
  <sheetProtection/>
  <mergeCells count="2">
    <mergeCell ref="A1:E1"/>
    <mergeCell ref="A2:E2"/>
  </mergeCells>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531"/>
  <sheetViews>
    <sheetView zoomScalePageLayoutView="0" workbookViewId="0" topLeftCell="A1">
      <selection activeCell="A2" sqref="A2:I2"/>
    </sheetView>
  </sheetViews>
  <sheetFormatPr defaultColWidth="9.140625" defaultRowHeight="12.75"/>
  <cols>
    <col min="1" max="1" width="38.8515625" style="0" customWidth="1"/>
    <col min="2" max="9" width="8.7109375" style="0" customWidth="1"/>
  </cols>
  <sheetData>
    <row r="1" spans="1:9" ht="18.75" customHeight="1">
      <c r="A1" s="1966" t="s">
        <v>832</v>
      </c>
      <c r="B1" s="1966"/>
      <c r="C1" s="1966"/>
      <c r="D1" s="1966"/>
      <c r="E1" s="1966"/>
      <c r="F1" s="1966"/>
      <c r="G1" s="1966"/>
      <c r="H1" s="1966"/>
      <c r="I1" s="1966"/>
    </row>
    <row r="2" spans="1:10" s="1515" customFormat="1" ht="21.75" customHeight="1">
      <c r="A2" s="1967" t="s">
        <v>119</v>
      </c>
      <c r="B2" s="1967"/>
      <c r="C2" s="1967"/>
      <c r="D2" s="1967"/>
      <c r="E2" s="1967"/>
      <c r="F2" s="1967"/>
      <c r="G2" s="1967"/>
      <c r="H2" s="1967"/>
      <c r="I2" s="1967"/>
      <c r="J2" s="1582"/>
    </row>
    <row r="3" spans="1:9" ht="12.75">
      <c r="A3" s="1966" t="s">
        <v>120</v>
      </c>
      <c r="B3" s="1966"/>
      <c r="C3" s="1966"/>
      <c r="D3" s="1966"/>
      <c r="E3" s="1966"/>
      <c r="F3" s="1966"/>
      <c r="G3" s="1966"/>
      <c r="H3" s="1966"/>
      <c r="I3" s="1966"/>
    </row>
    <row r="4" spans="2:9" ht="12.75">
      <c r="B4" s="1539"/>
      <c r="C4" s="1516"/>
      <c r="D4" s="1516"/>
      <c r="E4" s="1516"/>
      <c r="F4" s="1516"/>
      <c r="G4" s="1516"/>
      <c r="H4" s="1516"/>
      <c r="I4" s="1516"/>
    </row>
    <row r="5" spans="1:9" s="1518" customFormat="1" ht="16.5" customHeight="1">
      <c r="A5" s="1771"/>
      <c r="B5" s="1772"/>
      <c r="C5" s="1772"/>
      <c r="D5" s="1772"/>
      <c r="E5" s="1772"/>
      <c r="F5" s="1772"/>
      <c r="G5" s="1772"/>
      <c r="H5" s="1772"/>
      <c r="I5" s="1772"/>
    </row>
    <row r="6" spans="1:9" s="1518" customFormat="1" ht="16.5" customHeight="1">
      <c r="A6" s="1773"/>
      <c r="B6" s="1774" t="s">
        <v>1778</v>
      </c>
      <c r="C6" s="1774" t="s">
        <v>1780</v>
      </c>
      <c r="D6" s="1774" t="s">
        <v>1782</v>
      </c>
      <c r="E6" s="1774" t="s">
        <v>1586</v>
      </c>
      <c r="F6" s="1774" t="s">
        <v>1567</v>
      </c>
      <c r="G6" s="1774" t="s">
        <v>629</v>
      </c>
      <c r="H6" s="1774" t="s">
        <v>630</v>
      </c>
      <c r="I6" s="1774" t="s">
        <v>1272</v>
      </c>
    </row>
    <row r="7" spans="1:9" s="1518" customFormat="1" ht="12.75" customHeight="1">
      <c r="A7" s="1540"/>
      <c r="B7" s="1968" t="s">
        <v>88</v>
      </c>
      <c r="C7" s="1968"/>
      <c r="D7" s="1968"/>
      <c r="E7" s="1968"/>
      <c r="F7" s="1968"/>
      <c r="G7" s="1968"/>
      <c r="H7" s="1968"/>
      <c r="I7" s="1968"/>
    </row>
    <row r="8" spans="1:9" s="1510" customFormat="1" ht="12.75">
      <c r="A8" s="1008" t="s">
        <v>121</v>
      </c>
      <c r="B8" s="1541">
        <v>390017.05288608384</v>
      </c>
      <c r="C8" s="1541">
        <v>415843.1919671522</v>
      </c>
      <c r="D8" s="1541">
        <v>450090.1917926666</v>
      </c>
      <c r="E8" s="1541">
        <v>473685.2417227973</v>
      </c>
      <c r="F8" s="1541">
        <v>521301.2319574919</v>
      </c>
      <c r="G8" s="1541">
        <v>595327.3275085387</v>
      </c>
      <c r="H8" s="1541">
        <v>656276.3482871015</v>
      </c>
      <c r="I8" s="1541">
        <v>726685.1886286419</v>
      </c>
    </row>
    <row r="9" spans="1:9" s="823" customFormat="1" ht="12.75">
      <c r="A9" s="797" t="s">
        <v>122</v>
      </c>
      <c r="B9" s="1542">
        <v>35785.03569684335</v>
      </c>
      <c r="C9" s="1542">
        <v>38585.79926930541</v>
      </c>
      <c r="D9" s="1542">
        <v>42651.972747584296</v>
      </c>
      <c r="E9" s="1542">
        <v>46397.18494826217</v>
      </c>
      <c r="F9" s="1542">
        <v>52452.67725395343</v>
      </c>
      <c r="G9" s="1542">
        <v>56794</v>
      </c>
      <c r="H9" s="1542">
        <v>66847</v>
      </c>
      <c r="I9" s="1542">
        <v>81482</v>
      </c>
    </row>
    <row r="10" spans="1:9" s="823" customFormat="1" ht="12.75">
      <c r="A10" s="797" t="s">
        <v>123</v>
      </c>
      <c r="B10" s="1524">
        <v>348989</v>
      </c>
      <c r="C10" s="1524">
        <v>371402</v>
      </c>
      <c r="D10" s="1524">
        <v>400468</v>
      </c>
      <c r="E10" s="1524">
        <v>419290</v>
      </c>
      <c r="F10" s="1524">
        <v>459530</v>
      </c>
      <c r="G10" s="1524">
        <v>527814.3275085387</v>
      </c>
      <c r="H10" s="1524">
        <v>576914.3482871015</v>
      </c>
      <c r="I10" s="1524">
        <v>631231.1886286419</v>
      </c>
    </row>
    <row r="11" spans="1:9" s="823" customFormat="1" ht="12.75">
      <c r="A11" s="797" t="s">
        <v>124</v>
      </c>
      <c r="B11" s="1524">
        <v>5243.017189240474</v>
      </c>
      <c r="C11" s="1524">
        <v>5855.392697846771</v>
      </c>
      <c r="D11" s="1524">
        <v>6970.219045082344</v>
      </c>
      <c r="E11" s="1524">
        <v>7998.0567745350745</v>
      </c>
      <c r="F11" s="1524">
        <v>9318.554703538495</v>
      </c>
      <c r="G11" s="1524">
        <v>10719</v>
      </c>
      <c r="H11" s="1524">
        <v>12515</v>
      </c>
      <c r="I11" s="1524">
        <v>13972</v>
      </c>
    </row>
    <row r="12" spans="1:9" s="1510" customFormat="1" ht="12.75">
      <c r="A12" s="1008" t="s">
        <v>125</v>
      </c>
      <c r="B12" s="1543">
        <v>98648.69274060118</v>
      </c>
      <c r="C12" s="1543">
        <v>93019.8906852311</v>
      </c>
      <c r="D12" s="1543">
        <v>105383.18726919583</v>
      </c>
      <c r="E12" s="1543">
        <v>131670.5131733937</v>
      </c>
      <c r="F12" s="1543">
        <v>155906.61969071106</v>
      </c>
      <c r="G12" s="1543">
        <v>175603.07374652146</v>
      </c>
      <c r="H12" s="1543">
        <v>203741.03067092397</v>
      </c>
      <c r="I12" s="1543">
        <v>262582.3640667305</v>
      </c>
    </row>
    <row r="13" spans="1:9" s="1510" customFormat="1" ht="12.75">
      <c r="A13" s="1008" t="s">
        <v>126</v>
      </c>
      <c r="B13" s="1543">
        <v>84750.55066110421</v>
      </c>
      <c r="C13" s="1543">
        <v>89889.25454923333</v>
      </c>
      <c r="D13" s="1543">
        <v>98072.83118090821</v>
      </c>
      <c r="E13" s="1543">
        <v>109181.29981135085</v>
      </c>
      <c r="F13" s="1543">
        <v>117538.89536185321</v>
      </c>
      <c r="G13" s="1543">
        <v>135532.27311945066</v>
      </c>
      <c r="H13" s="1543">
        <v>148420.5638551957</v>
      </c>
      <c r="I13" s="1543">
        <v>172746.1712527248</v>
      </c>
    </row>
    <row r="14" spans="1:9" ht="13.5" customHeight="1">
      <c r="A14" s="823" t="s">
        <v>127</v>
      </c>
      <c r="B14" s="1524">
        <v>18063.42346552785</v>
      </c>
      <c r="C14" s="1524">
        <v>17439.382402356052</v>
      </c>
      <c r="D14" s="1524">
        <v>14719.04055619243</v>
      </c>
      <c r="E14" s="1524">
        <v>14955.130017681931</v>
      </c>
      <c r="F14" s="1524">
        <v>17212.82299806665</v>
      </c>
      <c r="G14" s="1524">
        <v>17509</v>
      </c>
      <c r="H14" s="1524">
        <v>20843</v>
      </c>
      <c r="I14" s="1524">
        <v>25521</v>
      </c>
    </row>
    <row r="15" spans="1:9" ht="14.25" customHeight="1">
      <c r="A15" s="823" t="s">
        <v>128</v>
      </c>
      <c r="B15" s="1524">
        <v>66687.12719557635</v>
      </c>
      <c r="C15" s="1524">
        <v>72449.87214687729</v>
      </c>
      <c r="D15" s="1524">
        <v>83353.79062471578</v>
      </c>
      <c r="E15" s="1524">
        <v>94226.16979366892</v>
      </c>
      <c r="F15" s="1524">
        <v>100326.07236378656</v>
      </c>
      <c r="G15" s="1524">
        <v>118023.27311945066</v>
      </c>
      <c r="H15" s="1524">
        <v>127577.56385519571</v>
      </c>
      <c r="I15" s="1524">
        <v>147225.1712527248</v>
      </c>
    </row>
    <row r="16" spans="1:9" s="1510" customFormat="1" ht="14.25" customHeight="1">
      <c r="A16" s="1008" t="s">
        <v>129</v>
      </c>
      <c r="B16" s="1543">
        <v>13898.142079496974</v>
      </c>
      <c r="C16" s="1543">
        <v>3130.6361359977745</v>
      </c>
      <c r="D16" s="1543">
        <v>7310.356088287619</v>
      </c>
      <c r="E16" s="1543">
        <v>22489.21336204285</v>
      </c>
      <c r="F16" s="1543">
        <v>38367.72432885785</v>
      </c>
      <c r="G16" s="1543">
        <v>40070.8006270708</v>
      </c>
      <c r="H16" s="1543">
        <v>55320.46681572826</v>
      </c>
      <c r="I16" s="1543">
        <v>89836.19281400568</v>
      </c>
    </row>
    <row r="17" spans="1:9" s="1510" customFormat="1" ht="14.25" customHeight="1">
      <c r="A17" s="1008" t="s">
        <v>130</v>
      </c>
      <c r="B17" s="1543">
        <v>488665.74562668503</v>
      </c>
      <c r="C17" s="1543">
        <v>508863.08265238325</v>
      </c>
      <c r="D17" s="1543">
        <v>555473.3790618625</v>
      </c>
      <c r="E17" s="1543">
        <v>605355.754896191</v>
      </c>
      <c r="F17" s="1543">
        <v>677207.851648203</v>
      </c>
      <c r="G17" s="1543">
        <v>770930.4012550602</v>
      </c>
      <c r="H17" s="1543">
        <v>860017.3789580255</v>
      </c>
      <c r="I17" s="1543">
        <v>989267.5526953724</v>
      </c>
    </row>
    <row r="18" spans="1:9" s="1510" customFormat="1" ht="12.75">
      <c r="A18" s="1008" t="s">
        <v>131</v>
      </c>
      <c r="B18" s="1543">
        <v>-47147.2</v>
      </c>
      <c r="C18" s="1543">
        <v>-49420.1</v>
      </c>
      <c r="D18" s="1543">
        <v>-63242.6</v>
      </c>
      <c r="E18" s="1543">
        <v>-68606.7</v>
      </c>
      <c r="F18" s="1543">
        <v>-87796.3</v>
      </c>
      <c r="G18" s="1543">
        <v>-116875.9</v>
      </c>
      <c r="H18" s="1543">
        <v>-132928.4</v>
      </c>
      <c r="I18" s="1543">
        <v>-168453.80066101567</v>
      </c>
    </row>
    <row r="19" spans="1:9" s="823" customFormat="1" ht="12.75">
      <c r="A19" s="797" t="s">
        <v>132</v>
      </c>
      <c r="B19" s="1524">
        <v>146757.4</v>
      </c>
      <c r="C19" s="1524">
        <v>130911.8</v>
      </c>
      <c r="D19" s="1524">
        <v>140522.2</v>
      </c>
      <c r="E19" s="1524">
        <v>158150.9</v>
      </c>
      <c r="F19" s="1524">
        <v>173754.3</v>
      </c>
      <c r="G19" s="1524">
        <v>204828</v>
      </c>
      <c r="H19" s="1524">
        <v>227907.3</v>
      </c>
      <c r="I19" s="1524">
        <v>267290.24581613584</v>
      </c>
    </row>
    <row r="20" spans="1:9" s="823" customFormat="1" ht="12.75">
      <c r="A20" s="797" t="s">
        <v>133</v>
      </c>
      <c r="B20" s="1524">
        <v>99610.2</v>
      </c>
      <c r="C20" s="1524">
        <v>81491.7</v>
      </c>
      <c r="D20" s="1524">
        <v>77279.6</v>
      </c>
      <c r="E20" s="1524">
        <v>89544.2</v>
      </c>
      <c r="F20" s="1524">
        <v>85958</v>
      </c>
      <c r="G20" s="1524">
        <v>87952.1</v>
      </c>
      <c r="H20" s="1524">
        <v>94978.9</v>
      </c>
      <c r="I20" s="1524">
        <v>98836.44515512015</v>
      </c>
    </row>
    <row r="21" spans="1:9" s="1510" customFormat="1" ht="12.75">
      <c r="A21" s="1544" t="s">
        <v>134</v>
      </c>
      <c r="B21" s="1541">
        <v>441518.545626685</v>
      </c>
      <c r="C21" s="1541">
        <v>459442.9826523833</v>
      </c>
      <c r="D21" s="1541">
        <v>492230.7790618625</v>
      </c>
      <c r="E21" s="1541">
        <v>536749.054896191</v>
      </c>
      <c r="F21" s="1541">
        <v>589411.5516482029</v>
      </c>
      <c r="G21" s="1541">
        <v>654054.5012550602</v>
      </c>
      <c r="H21" s="1541">
        <v>727088.9789580255</v>
      </c>
      <c r="I21" s="1541">
        <v>820813.7520343567</v>
      </c>
    </row>
    <row r="22" spans="1:9" s="823" customFormat="1" ht="12.75">
      <c r="A22" s="797" t="s">
        <v>135</v>
      </c>
      <c r="B22" s="1542">
        <v>1701</v>
      </c>
      <c r="C22" s="1542">
        <v>-604.9</v>
      </c>
      <c r="D22" s="1542">
        <v>-675.7</v>
      </c>
      <c r="E22" s="1542">
        <v>-1683.9</v>
      </c>
      <c r="F22" s="1542">
        <v>1636.5</v>
      </c>
      <c r="G22" s="1542">
        <v>4955.5</v>
      </c>
      <c r="H22" s="1542">
        <v>7431.8</v>
      </c>
      <c r="I22" s="1542">
        <v>10187</v>
      </c>
    </row>
    <row r="23" spans="1:9" s="1510" customFormat="1" ht="12.75">
      <c r="A23" s="1008" t="s">
        <v>136</v>
      </c>
      <c r="B23" s="1541">
        <v>443219.545626685</v>
      </c>
      <c r="C23" s="1541">
        <v>458838.08265238325</v>
      </c>
      <c r="D23" s="1541">
        <v>491555.0790618625</v>
      </c>
      <c r="E23" s="1541">
        <v>535065.154896191</v>
      </c>
      <c r="F23" s="1541">
        <v>591048.0516482029</v>
      </c>
      <c r="G23" s="1541">
        <v>659010.0012550602</v>
      </c>
      <c r="H23" s="1541">
        <v>734520.7789580255</v>
      </c>
      <c r="I23" s="1541">
        <v>831000.7520343567</v>
      </c>
    </row>
    <row r="24" spans="1:9" s="823" customFormat="1" ht="12.75">
      <c r="A24" s="797" t="s">
        <v>137</v>
      </c>
      <c r="B24" s="1542">
        <v>65595</v>
      </c>
      <c r="C24" s="1542">
        <v>68186.1</v>
      </c>
      <c r="D24" s="1542">
        <v>75533</v>
      </c>
      <c r="E24" s="1542">
        <v>84888.6</v>
      </c>
      <c r="F24" s="1542">
        <v>97704.4</v>
      </c>
      <c r="G24" s="1542">
        <v>126145.7</v>
      </c>
      <c r="H24" s="1542">
        <v>128992</v>
      </c>
      <c r="I24" s="1542">
        <v>158381.47912200404</v>
      </c>
    </row>
    <row r="25" spans="1:9" s="1510" customFormat="1" ht="12.75">
      <c r="A25" s="1545" t="s">
        <v>138</v>
      </c>
      <c r="B25" s="1546">
        <v>508814.545626685</v>
      </c>
      <c r="C25" s="1546">
        <v>527024.1826523832</v>
      </c>
      <c r="D25" s="1546">
        <v>567088.0790618625</v>
      </c>
      <c r="E25" s="1546">
        <v>619953.754896191</v>
      </c>
      <c r="F25" s="1546">
        <v>688752.451648203</v>
      </c>
      <c r="G25" s="1546">
        <v>785155.7012550602</v>
      </c>
      <c r="H25" s="1546">
        <v>863512.7789580255</v>
      </c>
      <c r="I25" s="1546">
        <v>989382.2311563607</v>
      </c>
    </row>
    <row r="26" spans="1:9" ht="12.75">
      <c r="A26" s="1547"/>
      <c r="B26" s="1965" t="s">
        <v>139</v>
      </c>
      <c r="C26" s="1965"/>
      <c r="D26" s="1965"/>
      <c r="E26" s="1965"/>
      <c r="F26" s="1965"/>
      <c r="G26" s="1965"/>
      <c r="H26" s="1965"/>
      <c r="I26" s="1548"/>
    </row>
    <row r="27" spans="1:9" s="1008" customFormat="1" ht="12.75">
      <c r="A27" s="1008" t="s">
        <v>121</v>
      </c>
      <c r="B27" s="1549">
        <v>88.33537271520481</v>
      </c>
      <c r="C27" s="1549">
        <v>90.51029347895843</v>
      </c>
      <c r="D27" s="1549">
        <v>91.43885570310918</v>
      </c>
      <c r="E27" s="1549">
        <v>88.25078263331261</v>
      </c>
      <c r="F27" s="1549">
        <v>88.44435276162292</v>
      </c>
      <c r="G27" s="1549">
        <v>91.02105808708137</v>
      </c>
      <c r="H27" s="1549">
        <v>90.26080263623251</v>
      </c>
      <c r="I27" s="1549">
        <v>88.53228723660872</v>
      </c>
    </row>
    <row r="28" spans="1:9" s="797" customFormat="1" ht="12.75">
      <c r="A28" s="958" t="s">
        <v>122</v>
      </c>
      <c r="B28" s="1550">
        <v>8.104990390845437</v>
      </c>
      <c r="C28" s="1550">
        <v>8.398386900273893</v>
      </c>
      <c r="D28" s="1550">
        <v>8.665035703146042</v>
      </c>
      <c r="E28" s="1550">
        <v>8.644111158655981</v>
      </c>
      <c r="F28" s="1550">
        <v>8.899160036357824</v>
      </c>
      <c r="G28" s="1550">
        <v>8.683374228144356</v>
      </c>
      <c r="H28" s="1550">
        <v>9.19378534602421</v>
      </c>
      <c r="I28" s="1550">
        <v>9.926977928677468</v>
      </c>
    </row>
    <row r="29" spans="1:9" s="797" customFormat="1" ht="12.75">
      <c r="A29" s="958" t="s">
        <v>123</v>
      </c>
      <c r="B29" s="1550">
        <v>79.04288584404763</v>
      </c>
      <c r="C29" s="1550">
        <v>80.83745187615685</v>
      </c>
      <c r="D29" s="1550">
        <v>81.35777302736895</v>
      </c>
      <c r="E29" s="1550">
        <v>78.1165790932025</v>
      </c>
      <c r="F29" s="1550">
        <v>77.96419983880394</v>
      </c>
      <c r="G29" s="1550">
        <v>80.6988296075816</v>
      </c>
      <c r="H29" s="1550">
        <v>79.3457699102886</v>
      </c>
      <c r="I29" s="1550">
        <v>76.90309611213976</v>
      </c>
    </row>
    <row r="30" spans="1:9" s="797" customFormat="1" ht="12.75">
      <c r="A30" s="958" t="s">
        <v>124</v>
      </c>
      <c r="B30" s="1550">
        <v>1.1874964803117414</v>
      </c>
      <c r="C30" s="1550">
        <v>1.2744547025276884</v>
      </c>
      <c r="D30" s="1550">
        <v>1.4160469725941989</v>
      </c>
      <c r="E30" s="1550">
        <v>1.490092381454109</v>
      </c>
      <c r="F30" s="1550">
        <v>1.5809928864611702</v>
      </c>
      <c r="G30" s="1550">
        <v>1.6388542513554136</v>
      </c>
      <c r="H30" s="1550">
        <v>1.721247379919712</v>
      </c>
      <c r="I30" s="1550">
        <v>1.7022131957914826</v>
      </c>
    </row>
    <row r="31" spans="1:9" s="1008" customFormat="1" ht="12.75">
      <c r="A31" s="1551" t="s">
        <v>125</v>
      </c>
      <c r="B31" s="1549">
        <v>22.34304622483766</v>
      </c>
      <c r="C31" s="1549">
        <v>20.246231675631098</v>
      </c>
      <c r="D31" s="1549">
        <v>21.40930469038213</v>
      </c>
      <c r="E31" s="1549">
        <v>24.531112252979973</v>
      </c>
      <c r="F31" s="1549">
        <v>26.45123246307967</v>
      </c>
      <c r="G31" s="1549">
        <v>26.848385480041504</v>
      </c>
      <c r="H31" s="1549">
        <v>28.021471452214907</v>
      </c>
      <c r="I31" s="1549">
        <v>31.99049277816432</v>
      </c>
    </row>
    <row r="32" spans="1:9" s="1008" customFormat="1" ht="12.75">
      <c r="A32" s="1008" t="s">
        <v>126</v>
      </c>
      <c r="B32" s="1549">
        <v>19.19524140051932</v>
      </c>
      <c r="C32" s="1549">
        <v>19.564833492569406</v>
      </c>
      <c r="D32" s="1549">
        <v>19.924156585214803</v>
      </c>
      <c r="E32" s="1549">
        <v>20.341218827570522</v>
      </c>
      <c r="F32" s="1549">
        <v>19.941735962448128</v>
      </c>
      <c r="G32" s="1549">
        <v>20.721862300370812</v>
      </c>
      <c r="H32" s="1549">
        <v>20.412984951015737</v>
      </c>
      <c r="I32" s="1549">
        <v>21.045720886690773</v>
      </c>
    </row>
    <row r="33" spans="1:9" ht="12.75">
      <c r="A33" s="823" t="s">
        <v>127</v>
      </c>
      <c r="B33" s="1552">
        <v>4.091203788481612</v>
      </c>
      <c r="C33" s="1552">
        <v>3.7957664086363403</v>
      </c>
      <c r="D33" s="1552">
        <v>2.9902722833068864</v>
      </c>
      <c r="E33" s="1552">
        <v>2.786242450035483</v>
      </c>
      <c r="F33" s="1552">
        <v>2.920340286839224</v>
      </c>
      <c r="G33" s="1552">
        <v>2.676994037408521</v>
      </c>
      <c r="H33" s="1552">
        <v>2.8666367670528614</v>
      </c>
      <c r="I33" s="1552">
        <v>3.109231532335702</v>
      </c>
    </row>
    <row r="34" spans="1:9" ht="12.75">
      <c r="A34" s="823" t="s">
        <v>128</v>
      </c>
      <c r="B34" s="1552">
        <v>15.104037612037702</v>
      </c>
      <c r="C34" s="1552">
        <v>15.769067083933066</v>
      </c>
      <c r="D34" s="1552">
        <v>16.933884301907916</v>
      </c>
      <c r="E34" s="1552">
        <v>17.554976377535038</v>
      </c>
      <c r="F34" s="1552">
        <v>17.021395675608904</v>
      </c>
      <c r="G34" s="1552">
        <v>18.04486826296229</v>
      </c>
      <c r="H34" s="1552">
        <v>17.546348183962877</v>
      </c>
      <c r="I34" s="1552">
        <v>17.93648935435507</v>
      </c>
    </row>
    <row r="35" spans="1:9" s="1008" customFormat="1" ht="12.75">
      <c r="A35" s="1551" t="s">
        <v>129</v>
      </c>
      <c r="B35" s="1549">
        <v>3.1478048243183427</v>
      </c>
      <c r="C35" s="1549">
        <v>0.6813981830616899</v>
      </c>
      <c r="D35" s="1549">
        <v>1.4851481051673263</v>
      </c>
      <c r="E35" s="1549">
        <v>4.189893425409448</v>
      </c>
      <c r="F35" s="1549">
        <v>6.509496500631543</v>
      </c>
      <c r="G35" s="1549">
        <v>6.126523179670692</v>
      </c>
      <c r="H35" s="1549">
        <v>7.608486501199173</v>
      </c>
      <c r="I35" s="1549">
        <v>10.94477189147355</v>
      </c>
    </row>
    <row r="36" spans="1:9" s="1008" customFormat="1" ht="12.75">
      <c r="A36" s="1551" t="s">
        <v>130</v>
      </c>
      <c r="B36" s="1549">
        <v>110.67841894004246</v>
      </c>
      <c r="C36" s="1549">
        <v>115.25293505624103</v>
      </c>
      <c r="D36" s="1549">
        <v>125.8097501370937</v>
      </c>
      <c r="E36" s="1549">
        <v>137.10766193002328</v>
      </c>
      <c r="F36" s="1549">
        <v>153.38151893189084</v>
      </c>
      <c r="G36" s="1549">
        <v>174.6088378146863</v>
      </c>
      <c r="H36" s="1549">
        <v>194.78624113905096</v>
      </c>
      <c r="I36" s="1549">
        <v>120.52278001477303</v>
      </c>
    </row>
    <row r="37" spans="1:9" s="1008" customFormat="1" ht="12.75">
      <c r="A37" s="1551" t="s">
        <v>131</v>
      </c>
      <c r="B37" s="1549">
        <v>-10.678418940042473</v>
      </c>
      <c r="C37" s="1549">
        <v>-10.756525154589527</v>
      </c>
      <c r="D37" s="1549">
        <v>-12.848160393491323</v>
      </c>
      <c r="E37" s="1549">
        <v>-12.78189488629258</v>
      </c>
      <c r="F37" s="1549">
        <v>-14.895585224702593</v>
      </c>
      <c r="G37" s="1549">
        <v>-17.869443567122882</v>
      </c>
      <c r="H37" s="1549">
        <v>-18.28227408844742</v>
      </c>
      <c r="I37" s="1549">
        <v>-20.522780014773037</v>
      </c>
    </row>
    <row r="38" spans="1:9" s="797" customFormat="1" ht="12.75">
      <c r="A38" s="958" t="s">
        <v>132</v>
      </c>
      <c r="B38" s="1550">
        <v>33.23923795583596</v>
      </c>
      <c r="C38" s="1550">
        <v>28.49359005207584</v>
      </c>
      <c r="D38" s="1550">
        <v>28.54803193490253</v>
      </c>
      <c r="E38" s="1550">
        <v>29.464588443585964</v>
      </c>
      <c r="F38" s="1550">
        <v>29.47928311111677</v>
      </c>
      <c r="G38" s="1550">
        <v>31.316656273591438</v>
      </c>
      <c r="H38" s="1550">
        <v>31.345173231288513</v>
      </c>
      <c r="I38" s="1550">
        <v>32.56405550633951</v>
      </c>
    </row>
    <row r="39" spans="1:9" s="797" customFormat="1" ht="12.75">
      <c r="A39" s="958" t="s">
        <v>133</v>
      </c>
      <c r="B39" s="1550">
        <v>22.560819015793488</v>
      </c>
      <c r="C39" s="1550">
        <v>17.737064897486313</v>
      </c>
      <c r="D39" s="1550">
        <v>15.699871541411204</v>
      </c>
      <c r="E39" s="1550">
        <v>16.682693557293387</v>
      </c>
      <c r="F39" s="1550">
        <v>14.583697886414182</v>
      </c>
      <c r="G39" s="1550">
        <v>13.447212706468559</v>
      </c>
      <c r="H39" s="1550">
        <v>13.062899142841097</v>
      </c>
      <c r="I39" s="1550">
        <v>12.041275491566468</v>
      </c>
    </row>
    <row r="40" spans="1:9" s="1008" customFormat="1" ht="12.75">
      <c r="A40" s="1551" t="s">
        <v>134</v>
      </c>
      <c r="B40" s="1549">
        <v>100</v>
      </c>
      <c r="C40" s="1549">
        <v>100</v>
      </c>
      <c r="D40" s="1549">
        <v>100</v>
      </c>
      <c r="E40" s="1549">
        <v>100</v>
      </c>
      <c r="F40" s="1549">
        <v>100</v>
      </c>
      <c r="G40" s="1549">
        <v>100</v>
      </c>
      <c r="H40" s="1549">
        <v>100</v>
      </c>
      <c r="I40" s="1549">
        <v>100</v>
      </c>
    </row>
    <row r="41" spans="1:9" s="1008" customFormat="1" ht="12.75">
      <c r="A41" s="797" t="s">
        <v>135</v>
      </c>
      <c r="B41" s="1550">
        <v>0.38526127992780584</v>
      </c>
      <c r="C41" s="1550">
        <v>-0.13165942735873065</v>
      </c>
      <c r="D41" s="1550">
        <v>-0.13727300866634337</v>
      </c>
      <c r="E41" s="1550">
        <v>-0.3137220242196182</v>
      </c>
      <c r="F41" s="1550">
        <v>0.2776498009622933</v>
      </c>
      <c r="G41" s="1550">
        <v>0.7576585728698341</v>
      </c>
      <c r="H41" s="1550">
        <v>1.0221307453525623</v>
      </c>
      <c r="I41" s="1550">
        <v>1.2410854441402688</v>
      </c>
    </row>
    <row r="42" spans="1:9" s="1008" customFormat="1" ht="12.75">
      <c r="A42" s="1008" t="s">
        <v>136</v>
      </c>
      <c r="B42" s="1549">
        <v>100.38526127992779</v>
      </c>
      <c r="C42" s="1549">
        <v>99.86834057264127</v>
      </c>
      <c r="D42" s="1549">
        <v>99.86272699133364</v>
      </c>
      <c r="E42" s="1549">
        <v>99.68627797578038</v>
      </c>
      <c r="F42" s="1549">
        <v>100.2776498009623</v>
      </c>
      <c r="G42" s="1549">
        <v>100.75765857286983</v>
      </c>
      <c r="H42" s="1549">
        <v>101.02213074535258</v>
      </c>
      <c r="I42" s="1549">
        <v>101.24108544414028</v>
      </c>
    </row>
    <row r="43" spans="1:9" s="1008" customFormat="1" ht="12.75">
      <c r="A43" s="797" t="s">
        <v>137</v>
      </c>
      <c r="B43" s="1550">
        <v>14.856680574288314</v>
      </c>
      <c r="C43" s="1550">
        <v>14.841036336295494</v>
      </c>
      <c r="D43" s="1550">
        <v>15.345037980753165</v>
      </c>
      <c r="E43" s="1550">
        <v>15.815323608984786</v>
      </c>
      <c r="F43" s="1550">
        <v>16.576600802407754</v>
      </c>
      <c r="G43" s="1550">
        <v>19.286726069148667</v>
      </c>
      <c r="H43" s="1550">
        <v>17.74088230368386</v>
      </c>
      <c r="I43" s="1550">
        <v>19.295665883942778</v>
      </c>
    </row>
    <row r="44" spans="1:9" s="1008" customFormat="1" ht="12.75">
      <c r="A44" s="1545" t="s">
        <v>138</v>
      </c>
      <c r="B44" s="1553">
        <v>115.24194185421612</v>
      </c>
      <c r="C44" s="1553">
        <v>114.70937690893675</v>
      </c>
      <c r="D44" s="1553">
        <v>115.20776497208682</v>
      </c>
      <c r="E44" s="1553">
        <v>115.50160158476517</v>
      </c>
      <c r="F44" s="1553">
        <v>116.85425060337005</v>
      </c>
      <c r="G44" s="1553">
        <v>120.0443846420185</v>
      </c>
      <c r="H44" s="1553">
        <v>118.76301304903643</v>
      </c>
      <c r="I44" s="1553">
        <v>120.53675132808304</v>
      </c>
    </row>
    <row r="45" spans="1:9" s="1008" customFormat="1" ht="12.75">
      <c r="A45" s="1536" t="s">
        <v>115</v>
      </c>
      <c r="B45" s="1549"/>
      <c r="C45" s="1549"/>
      <c r="D45" s="1549"/>
      <c r="E45" s="1549"/>
      <c r="F45" s="1549"/>
      <c r="G45" s="1549"/>
      <c r="H45" s="1549"/>
      <c r="I45" s="1549"/>
    </row>
    <row r="46" spans="1:9" s="1008" customFormat="1" ht="12.75">
      <c r="A46" s="1536" t="s">
        <v>116</v>
      </c>
      <c r="B46" s="1549"/>
      <c r="C46" s="1549"/>
      <c r="D46" s="1549"/>
      <c r="E46" s="1549"/>
      <c r="F46" s="1549"/>
      <c r="G46" s="1549"/>
      <c r="H46" s="1549"/>
      <c r="I46" s="1549"/>
    </row>
    <row r="47" spans="1:8" ht="12.75">
      <c r="A47" s="1536" t="s">
        <v>117</v>
      </c>
      <c r="B47" s="1554"/>
      <c r="C47" s="1554"/>
      <c r="D47" s="1554"/>
      <c r="E47" s="1554"/>
      <c r="F47" s="1554"/>
      <c r="G47" s="1554"/>
      <c r="H47" s="1554"/>
    </row>
    <row r="48" spans="1:8" ht="12.75">
      <c r="A48" s="1536" t="s">
        <v>118</v>
      </c>
      <c r="B48" s="1554"/>
      <c r="C48" s="1554"/>
      <c r="D48" s="1554"/>
      <c r="E48" s="1554"/>
      <c r="F48" s="1554"/>
      <c r="G48" s="1554"/>
      <c r="H48" s="1554"/>
    </row>
    <row r="49" spans="2:8" ht="12.75">
      <c r="B49" s="1554"/>
      <c r="C49" s="1554"/>
      <c r="D49" s="1554"/>
      <c r="E49" s="1554"/>
      <c r="F49" s="1554"/>
      <c r="G49" s="1554"/>
      <c r="H49" s="1554"/>
    </row>
    <row r="50" spans="2:8" ht="12.75">
      <c r="B50" s="1554"/>
      <c r="C50" s="1554"/>
      <c r="D50" s="1554"/>
      <c r="E50" s="1554"/>
      <c r="F50" s="1554"/>
      <c r="G50" s="1554"/>
      <c r="H50" s="1554"/>
    </row>
    <row r="51" spans="2:8" ht="12.75">
      <c r="B51" s="1554"/>
      <c r="C51" s="1554"/>
      <c r="D51" s="1554"/>
      <c r="E51" s="1554"/>
      <c r="F51" s="1554"/>
      <c r="G51" s="1554"/>
      <c r="H51" s="1554"/>
    </row>
    <row r="52" spans="2:8" ht="12.75">
      <c r="B52" s="1554"/>
      <c r="C52" s="1554"/>
      <c r="D52" s="1554"/>
      <c r="E52" s="1554"/>
      <c r="F52" s="1554"/>
      <c r="G52" s="1554"/>
      <c r="H52" s="1554"/>
    </row>
    <row r="53" spans="2:8" ht="12.75">
      <c r="B53" s="1554"/>
      <c r="C53" s="1554"/>
      <c r="D53" s="1554"/>
      <c r="E53" s="1554"/>
      <c r="F53" s="1554"/>
      <c r="G53" s="1554"/>
      <c r="H53" s="1554"/>
    </row>
    <row r="54" spans="2:8" ht="12.75">
      <c r="B54" s="1554"/>
      <c r="C54" s="1554"/>
      <c r="D54" s="1554"/>
      <c r="E54" s="1554"/>
      <c r="F54" s="1554"/>
      <c r="G54" s="1554"/>
      <c r="H54" s="1554"/>
    </row>
    <row r="55" spans="2:8" ht="12.75">
      <c r="B55" s="1554"/>
      <c r="C55" s="1554"/>
      <c r="D55" s="1554"/>
      <c r="E55" s="1554"/>
      <c r="F55" s="1554"/>
      <c r="G55" s="1554"/>
      <c r="H55" s="1554"/>
    </row>
    <row r="56" spans="2:8" ht="12.75">
      <c r="B56" s="1554"/>
      <c r="C56" s="1554"/>
      <c r="D56" s="1554"/>
      <c r="E56" s="1554"/>
      <c r="F56" s="1554"/>
      <c r="G56" s="1554"/>
      <c r="H56" s="1554"/>
    </row>
    <row r="57" spans="2:8" ht="12.75">
      <c r="B57" s="1554"/>
      <c r="C57" s="1554"/>
      <c r="D57" s="1554"/>
      <c r="E57" s="1554"/>
      <c r="F57" s="1554"/>
      <c r="G57" s="1554"/>
      <c r="H57" s="1554"/>
    </row>
    <row r="58" spans="2:8" ht="12.75">
      <c r="B58" s="1554"/>
      <c r="C58" s="1554"/>
      <c r="D58" s="1554"/>
      <c r="E58" s="1554"/>
      <c r="F58" s="1554"/>
      <c r="G58" s="1554"/>
      <c r="H58" s="1554"/>
    </row>
    <row r="59" spans="2:8" ht="12.75">
      <c r="B59" s="1554"/>
      <c r="C59" s="1554"/>
      <c r="D59" s="1554"/>
      <c r="E59" s="1554"/>
      <c r="F59" s="1554"/>
      <c r="G59" s="1554"/>
      <c r="H59" s="1554"/>
    </row>
    <row r="60" spans="2:8" ht="12.75">
      <c r="B60" s="1554"/>
      <c r="C60" s="1554"/>
      <c r="D60" s="1554"/>
      <c r="E60" s="1554"/>
      <c r="F60" s="1554"/>
      <c r="G60" s="1554"/>
      <c r="H60" s="1554"/>
    </row>
    <row r="61" spans="2:8" ht="12.75">
      <c r="B61" s="1554"/>
      <c r="C61" s="1554"/>
      <c r="D61" s="1554"/>
      <c r="E61" s="1554"/>
      <c r="F61" s="1554"/>
      <c r="G61" s="1554"/>
      <c r="H61" s="1554"/>
    </row>
    <row r="62" spans="2:8" ht="12.75">
      <c r="B62" s="1554"/>
      <c r="C62" s="1554"/>
      <c r="D62" s="1554"/>
      <c r="E62" s="1554"/>
      <c r="F62" s="1554"/>
      <c r="G62" s="1554"/>
      <c r="H62" s="1554"/>
    </row>
    <row r="63" spans="2:8" ht="12.75">
      <c r="B63" s="1554"/>
      <c r="C63" s="1554"/>
      <c r="D63" s="1554"/>
      <c r="E63" s="1554"/>
      <c r="F63" s="1554"/>
      <c r="G63" s="1554"/>
      <c r="H63" s="1554"/>
    </row>
    <row r="64" spans="2:8" ht="12.75">
      <c r="B64" s="1554"/>
      <c r="C64" s="1554"/>
      <c r="D64" s="1554"/>
      <c r="E64" s="1554"/>
      <c r="F64" s="1554"/>
      <c r="G64" s="1554"/>
      <c r="H64" s="1554"/>
    </row>
    <row r="65" spans="2:8" ht="12.75">
      <c r="B65" s="1554"/>
      <c r="C65" s="1554"/>
      <c r="D65" s="1554"/>
      <c r="E65" s="1554"/>
      <c r="F65" s="1554"/>
      <c r="G65" s="1554"/>
      <c r="H65" s="1554"/>
    </row>
    <row r="66" spans="2:8" ht="12.75">
      <c r="B66" s="1554"/>
      <c r="C66" s="1554"/>
      <c r="D66" s="1554"/>
      <c r="E66" s="1554"/>
      <c r="F66" s="1554"/>
      <c r="G66" s="1554"/>
      <c r="H66" s="1554"/>
    </row>
    <row r="67" spans="2:8" ht="12.75">
      <c r="B67" s="1554"/>
      <c r="C67" s="1554"/>
      <c r="D67" s="1554"/>
      <c r="E67" s="1554"/>
      <c r="F67" s="1554"/>
      <c r="G67" s="1554"/>
      <c r="H67" s="1554"/>
    </row>
    <row r="68" spans="2:8" ht="12.75">
      <c r="B68" s="1554"/>
      <c r="C68" s="1554"/>
      <c r="D68" s="1554"/>
      <c r="E68" s="1554"/>
      <c r="F68" s="1554"/>
      <c r="G68" s="1554"/>
      <c r="H68" s="1554"/>
    </row>
    <row r="69" spans="2:8" ht="12.75">
      <c r="B69" s="1554"/>
      <c r="C69" s="1554"/>
      <c r="D69" s="1554"/>
      <c r="E69" s="1554"/>
      <c r="F69" s="1554"/>
      <c r="G69" s="1554"/>
      <c r="H69" s="1554"/>
    </row>
    <row r="70" spans="2:8" ht="12.75">
      <c r="B70" s="1554"/>
      <c r="C70" s="1554"/>
      <c r="D70" s="1554"/>
      <c r="E70" s="1554"/>
      <c r="F70" s="1554"/>
      <c r="G70" s="1554"/>
      <c r="H70" s="1554"/>
    </row>
    <row r="71" spans="2:8" ht="12.75">
      <c r="B71" s="1554"/>
      <c r="C71" s="1554"/>
      <c r="D71" s="1554"/>
      <c r="E71" s="1554"/>
      <c r="F71" s="1554"/>
      <c r="G71" s="1554"/>
      <c r="H71" s="1554"/>
    </row>
    <row r="72" spans="2:8" ht="12.75">
      <c r="B72" s="1554"/>
      <c r="C72" s="1554"/>
      <c r="D72" s="1554"/>
      <c r="E72" s="1554"/>
      <c r="F72" s="1554"/>
      <c r="G72" s="1554"/>
      <c r="H72" s="1554"/>
    </row>
    <row r="73" spans="2:8" ht="12.75">
      <c r="B73" s="1554"/>
      <c r="C73" s="1554"/>
      <c r="D73" s="1554"/>
      <c r="E73" s="1554"/>
      <c r="F73" s="1554"/>
      <c r="G73" s="1554"/>
      <c r="H73" s="1554"/>
    </row>
    <row r="74" spans="2:8" ht="12.75">
      <c r="B74" s="1554"/>
      <c r="C74" s="1554"/>
      <c r="D74" s="1554"/>
      <c r="E74" s="1554"/>
      <c r="F74" s="1554"/>
      <c r="G74" s="1554"/>
      <c r="H74" s="1554"/>
    </row>
    <row r="75" spans="2:8" ht="12.75">
      <c r="B75" s="1554"/>
      <c r="C75" s="1554"/>
      <c r="D75" s="1554"/>
      <c r="E75" s="1554"/>
      <c r="F75" s="1554"/>
      <c r="G75" s="1554"/>
      <c r="H75" s="1554"/>
    </row>
    <row r="76" spans="2:8" ht="12.75">
      <c r="B76" s="1554"/>
      <c r="C76" s="1554"/>
      <c r="D76" s="1554"/>
      <c r="E76" s="1554"/>
      <c r="F76" s="1554"/>
      <c r="G76" s="1554"/>
      <c r="H76" s="1554"/>
    </row>
    <row r="77" spans="2:8" ht="12.75">
      <c r="B77" s="1554"/>
      <c r="C77" s="1554"/>
      <c r="D77" s="1554"/>
      <c r="E77" s="1554"/>
      <c r="F77" s="1554"/>
      <c r="G77" s="1554"/>
      <c r="H77" s="1554"/>
    </row>
    <row r="78" spans="2:8" ht="12.75">
      <c r="B78" s="1554"/>
      <c r="C78" s="1554"/>
      <c r="D78" s="1554"/>
      <c r="E78" s="1554"/>
      <c r="F78" s="1554"/>
      <c r="G78" s="1554"/>
      <c r="H78" s="1554"/>
    </row>
    <row r="79" spans="2:8" ht="12.75">
      <c r="B79" s="1554"/>
      <c r="C79" s="1554"/>
      <c r="D79" s="1554"/>
      <c r="E79" s="1554"/>
      <c r="F79" s="1554"/>
      <c r="G79" s="1554"/>
      <c r="H79" s="1554"/>
    </row>
    <row r="80" spans="2:8" ht="12.75">
      <c r="B80" s="1554"/>
      <c r="C80" s="1554"/>
      <c r="D80" s="1554"/>
      <c r="E80" s="1554"/>
      <c r="F80" s="1554"/>
      <c r="G80" s="1554"/>
      <c r="H80" s="1554"/>
    </row>
    <row r="81" spans="2:8" ht="12.75">
      <c r="B81" s="1554"/>
      <c r="C81" s="1554"/>
      <c r="D81" s="1554"/>
      <c r="E81" s="1554"/>
      <c r="F81" s="1554"/>
      <c r="G81" s="1554"/>
      <c r="H81" s="1554"/>
    </row>
    <row r="82" spans="2:8" ht="12.75">
      <c r="B82" s="1554"/>
      <c r="C82" s="1554"/>
      <c r="D82" s="1554"/>
      <c r="E82" s="1554"/>
      <c r="F82" s="1554"/>
      <c r="G82" s="1554"/>
      <c r="H82" s="1554"/>
    </row>
    <row r="83" spans="2:8" ht="12.75">
      <c r="B83" s="1554"/>
      <c r="C83" s="1554"/>
      <c r="D83" s="1554"/>
      <c r="E83" s="1554"/>
      <c r="F83" s="1554"/>
      <c r="G83" s="1554"/>
      <c r="H83" s="1554"/>
    </row>
    <row r="84" spans="2:8" ht="12.75">
      <c r="B84" s="1554"/>
      <c r="C84" s="1554"/>
      <c r="D84" s="1554"/>
      <c r="E84" s="1554"/>
      <c r="F84" s="1554"/>
      <c r="G84" s="1554"/>
      <c r="H84" s="1554"/>
    </row>
    <row r="85" spans="2:8" ht="12.75">
      <c r="B85" s="1554"/>
      <c r="C85" s="1554"/>
      <c r="D85" s="1554"/>
      <c r="E85" s="1554"/>
      <c r="F85" s="1554"/>
      <c r="G85" s="1554"/>
      <c r="H85" s="1554"/>
    </row>
    <row r="86" spans="2:8" ht="12.75">
      <c r="B86" s="1554"/>
      <c r="C86" s="1554"/>
      <c r="D86" s="1554"/>
      <c r="E86" s="1554"/>
      <c r="F86" s="1554"/>
      <c r="G86" s="1554"/>
      <c r="H86" s="1554"/>
    </row>
    <row r="87" spans="2:8" ht="12.75">
      <c r="B87" s="1554"/>
      <c r="C87" s="1554"/>
      <c r="D87" s="1554"/>
      <c r="E87" s="1554"/>
      <c r="F87" s="1554"/>
      <c r="G87" s="1554"/>
      <c r="H87" s="1554"/>
    </row>
    <row r="88" spans="2:8" ht="12.75">
      <c r="B88" s="1554"/>
      <c r="C88" s="1554"/>
      <c r="D88" s="1554"/>
      <c r="E88" s="1554"/>
      <c r="F88" s="1554"/>
      <c r="G88" s="1554"/>
      <c r="H88" s="1554"/>
    </row>
    <row r="89" spans="2:8" ht="12.75">
      <c r="B89" s="1554"/>
      <c r="C89" s="1554"/>
      <c r="D89" s="1554"/>
      <c r="E89" s="1554"/>
      <c r="F89" s="1554"/>
      <c r="G89" s="1554"/>
      <c r="H89" s="1554"/>
    </row>
    <row r="90" spans="2:8" ht="12.75">
      <c r="B90" s="1554"/>
      <c r="C90" s="1554"/>
      <c r="D90" s="1554"/>
      <c r="E90" s="1554"/>
      <c r="F90" s="1554"/>
      <c r="G90" s="1554"/>
      <c r="H90" s="1554"/>
    </row>
    <row r="91" spans="2:8" ht="12.75">
      <c r="B91" s="1554"/>
      <c r="C91" s="1554"/>
      <c r="D91" s="1554"/>
      <c r="E91" s="1554"/>
      <c r="F91" s="1554"/>
      <c r="G91" s="1554"/>
      <c r="H91" s="1554"/>
    </row>
    <row r="92" spans="2:8" ht="12.75">
      <c r="B92" s="1554"/>
      <c r="C92" s="1554"/>
      <c r="D92" s="1554"/>
      <c r="E92" s="1554"/>
      <c r="F92" s="1554"/>
      <c r="G92" s="1554"/>
      <c r="H92" s="1554"/>
    </row>
    <row r="93" spans="2:8" ht="12.75">
      <c r="B93" s="1554"/>
      <c r="C93" s="1554"/>
      <c r="D93" s="1554"/>
      <c r="E93" s="1554"/>
      <c r="F93" s="1554"/>
      <c r="G93" s="1554"/>
      <c r="H93" s="1554"/>
    </row>
    <row r="94" spans="2:8" ht="12.75">
      <c r="B94" s="1554"/>
      <c r="C94" s="1554"/>
      <c r="D94" s="1554"/>
      <c r="E94" s="1554"/>
      <c r="F94" s="1554"/>
      <c r="G94" s="1554"/>
      <c r="H94" s="1554"/>
    </row>
    <row r="95" spans="2:8" ht="12.75">
      <c r="B95" s="1554"/>
      <c r="C95" s="1554"/>
      <c r="D95" s="1554"/>
      <c r="E95" s="1554"/>
      <c r="F95" s="1554"/>
      <c r="G95" s="1554"/>
      <c r="H95" s="1554"/>
    </row>
    <row r="96" spans="2:8" ht="12.75">
      <c r="B96" s="1554"/>
      <c r="C96" s="1554"/>
      <c r="D96" s="1554"/>
      <c r="E96" s="1554"/>
      <c r="F96" s="1554"/>
      <c r="G96" s="1554"/>
      <c r="H96" s="1554"/>
    </row>
    <row r="97" spans="2:8" ht="12.75">
      <c r="B97" s="1554"/>
      <c r="C97" s="1554"/>
      <c r="D97" s="1554"/>
      <c r="E97" s="1554"/>
      <c r="F97" s="1554"/>
      <c r="G97" s="1554"/>
      <c r="H97" s="1554"/>
    </row>
    <row r="98" spans="2:8" ht="12.75">
      <c r="B98" s="1554"/>
      <c r="C98" s="1554"/>
      <c r="D98" s="1554"/>
      <c r="E98" s="1554"/>
      <c r="F98" s="1554"/>
      <c r="G98" s="1554"/>
      <c r="H98" s="1554"/>
    </row>
    <row r="99" spans="2:8" ht="12.75">
      <c r="B99" s="1554"/>
      <c r="C99" s="1554"/>
      <c r="D99" s="1554"/>
      <c r="E99" s="1554"/>
      <c r="F99" s="1554"/>
      <c r="G99" s="1554"/>
      <c r="H99" s="1554"/>
    </row>
    <row r="100" spans="2:8" ht="12.75">
      <c r="B100" s="1554"/>
      <c r="C100" s="1554"/>
      <c r="D100" s="1554"/>
      <c r="E100" s="1554"/>
      <c r="F100" s="1554"/>
      <c r="G100" s="1554"/>
      <c r="H100" s="1554"/>
    </row>
    <row r="101" spans="2:8" ht="12.75">
      <c r="B101" s="1554"/>
      <c r="C101" s="1554"/>
      <c r="D101" s="1554"/>
      <c r="E101" s="1554"/>
      <c r="F101" s="1554"/>
      <c r="G101" s="1554"/>
      <c r="H101" s="1554"/>
    </row>
    <row r="102" spans="2:8" ht="12.75">
      <c r="B102" s="1554"/>
      <c r="C102" s="1554"/>
      <c r="D102" s="1554"/>
      <c r="E102" s="1554"/>
      <c r="F102" s="1554"/>
      <c r="G102" s="1554"/>
      <c r="H102" s="1554"/>
    </row>
    <row r="103" spans="2:8" ht="12.75">
      <c r="B103" s="1554"/>
      <c r="C103" s="1554"/>
      <c r="D103" s="1554"/>
      <c r="E103" s="1554"/>
      <c r="F103" s="1554"/>
      <c r="G103" s="1554"/>
      <c r="H103" s="1554"/>
    </row>
    <row r="104" spans="2:8" ht="12.75">
      <c r="B104" s="1554"/>
      <c r="C104" s="1554"/>
      <c r="D104" s="1554"/>
      <c r="E104" s="1554"/>
      <c r="F104" s="1554"/>
      <c r="G104" s="1554"/>
      <c r="H104" s="1554"/>
    </row>
    <row r="105" spans="2:8" ht="12.75">
      <c r="B105" s="1554"/>
      <c r="C105" s="1554"/>
      <c r="D105" s="1554"/>
      <c r="E105" s="1554"/>
      <c r="F105" s="1554"/>
      <c r="G105" s="1554"/>
      <c r="H105" s="1554"/>
    </row>
    <row r="106" spans="2:8" ht="12.75">
      <c r="B106" s="1554"/>
      <c r="C106" s="1554"/>
      <c r="D106" s="1554"/>
      <c r="E106" s="1554"/>
      <c r="F106" s="1554"/>
      <c r="G106" s="1554"/>
      <c r="H106" s="1554"/>
    </row>
    <row r="107" spans="2:8" ht="12.75">
      <c r="B107" s="1554"/>
      <c r="C107" s="1554"/>
      <c r="D107" s="1554"/>
      <c r="E107" s="1554"/>
      <c r="F107" s="1554"/>
      <c r="G107" s="1554"/>
      <c r="H107" s="1554"/>
    </row>
    <row r="108" spans="2:8" ht="12.75">
      <c r="B108" s="1554"/>
      <c r="C108" s="1554"/>
      <c r="D108" s="1554"/>
      <c r="E108" s="1554"/>
      <c r="F108" s="1554"/>
      <c r="G108" s="1554"/>
      <c r="H108" s="1554"/>
    </row>
    <row r="109" spans="2:8" ht="12.75">
      <c r="B109" s="1554"/>
      <c r="C109" s="1554"/>
      <c r="D109" s="1554"/>
      <c r="E109" s="1554"/>
      <c r="F109" s="1554"/>
      <c r="G109" s="1554"/>
      <c r="H109" s="1554"/>
    </row>
    <row r="110" spans="2:8" ht="12.75">
      <c r="B110" s="1554"/>
      <c r="C110" s="1554"/>
      <c r="D110" s="1554"/>
      <c r="E110" s="1554"/>
      <c r="F110" s="1554"/>
      <c r="G110" s="1554"/>
      <c r="H110" s="1554"/>
    </row>
    <row r="111" spans="2:8" ht="12.75">
      <c r="B111" s="1554"/>
      <c r="C111" s="1554"/>
      <c r="D111" s="1554"/>
      <c r="E111" s="1554"/>
      <c r="F111" s="1554"/>
      <c r="G111" s="1554"/>
      <c r="H111" s="1554"/>
    </row>
    <row r="112" spans="2:8" ht="12.75">
      <c r="B112" s="1554"/>
      <c r="C112" s="1554"/>
      <c r="D112" s="1554"/>
      <c r="E112" s="1554"/>
      <c r="F112" s="1554"/>
      <c r="G112" s="1554"/>
      <c r="H112" s="1554"/>
    </row>
    <row r="113" spans="2:8" ht="12.75">
      <c r="B113" s="1554"/>
      <c r="C113" s="1554"/>
      <c r="D113" s="1554"/>
      <c r="E113" s="1554"/>
      <c r="F113" s="1554"/>
      <c r="G113" s="1554"/>
      <c r="H113" s="1554"/>
    </row>
    <row r="114" spans="2:8" ht="12.75">
      <c r="B114" s="1554"/>
      <c r="C114" s="1554"/>
      <c r="D114" s="1554"/>
      <c r="E114" s="1554"/>
      <c r="F114" s="1554"/>
      <c r="G114" s="1554"/>
      <c r="H114" s="1554"/>
    </row>
    <row r="115" spans="2:8" ht="12.75">
      <c r="B115" s="1554"/>
      <c r="C115" s="1554"/>
      <c r="D115" s="1554"/>
      <c r="E115" s="1554"/>
      <c r="F115" s="1554"/>
      <c r="G115" s="1554"/>
      <c r="H115" s="1554"/>
    </row>
    <row r="116" spans="2:8" ht="12.75">
      <c r="B116" s="1554"/>
      <c r="C116" s="1554"/>
      <c r="D116" s="1554"/>
      <c r="E116" s="1554"/>
      <c r="F116" s="1554"/>
      <c r="G116" s="1554"/>
      <c r="H116" s="1554"/>
    </row>
    <row r="117" spans="2:8" ht="12.75">
      <c r="B117" s="1554"/>
      <c r="C117" s="1554"/>
      <c r="D117" s="1554"/>
      <c r="E117" s="1554"/>
      <c r="F117" s="1554"/>
      <c r="G117" s="1554"/>
      <c r="H117" s="1554"/>
    </row>
    <row r="118" spans="2:8" ht="12.75">
      <c r="B118" s="1554"/>
      <c r="C118" s="1554"/>
      <c r="D118" s="1554"/>
      <c r="E118" s="1554"/>
      <c r="F118" s="1554"/>
      <c r="G118" s="1554"/>
      <c r="H118" s="1554"/>
    </row>
    <row r="119" spans="2:8" ht="12.75">
      <c r="B119" s="1554"/>
      <c r="C119" s="1554"/>
      <c r="D119" s="1554"/>
      <c r="E119" s="1554"/>
      <c r="F119" s="1554"/>
      <c r="G119" s="1554"/>
      <c r="H119" s="1554"/>
    </row>
    <row r="120" spans="2:8" ht="12.75">
      <c r="B120" s="1554"/>
      <c r="C120" s="1554"/>
      <c r="D120" s="1554"/>
      <c r="E120" s="1554"/>
      <c r="F120" s="1554"/>
      <c r="G120" s="1554"/>
      <c r="H120" s="1554"/>
    </row>
    <row r="121" spans="2:8" ht="12.75">
      <c r="B121" s="1554"/>
      <c r="C121" s="1554"/>
      <c r="D121" s="1554"/>
      <c r="E121" s="1554"/>
      <c r="F121" s="1554"/>
      <c r="G121" s="1554"/>
      <c r="H121" s="1554"/>
    </row>
    <row r="122" spans="2:8" ht="12.75">
      <c r="B122" s="1554"/>
      <c r="C122" s="1554"/>
      <c r="D122" s="1554"/>
      <c r="E122" s="1554"/>
      <c r="F122" s="1554"/>
      <c r="G122" s="1554"/>
      <c r="H122" s="1554"/>
    </row>
    <row r="123" spans="2:8" ht="12.75">
      <c r="B123" s="1554"/>
      <c r="C123" s="1554"/>
      <c r="D123" s="1554"/>
      <c r="E123" s="1554"/>
      <c r="F123" s="1554"/>
      <c r="G123" s="1554"/>
      <c r="H123" s="1554"/>
    </row>
    <row r="124" spans="2:8" ht="12.75">
      <c r="B124" s="1554"/>
      <c r="C124" s="1554"/>
      <c r="D124" s="1554"/>
      <c r="E124" s="1554"/>
      <c r="F124" s="1554"/>
      <c r="G124" s="1554"/>
      <c r="H124" s="1554"/>
    </row>
    <row r="125" spans="2:8" ht="12.75">
      <c r="B125" s="1554"/>
      <c r="C125" s="1554"/>
      <c r="D125" s="1554"/>
      <c r="E125" s="1554"/>
      <c r="F125" s="1554"/>
      <c r="G125" s="1554"/>
      <c r="H125" s="1554"/>
    </row>
    <row r="126" spans="2:8" ht="12.75">
      <c r="B126" s="1554"/>
      <c r="C126" s="1554"/>
      <c r="D126" s="1554"/>
      <c r="E126" s="1554"/>
      <c r="F126" s="1554"/>
      <c r="G126" s="1554"/>
      <c r="H126" s="1554"/>
    </row>
    <row r="127" spans="2:8" ht="12.75">
      <c r="B127" s="1554"/>
      <c r="C127" s="1554"/>
      <c r="D127" s="1554"/>
      <c r="E127" s="1554"/>
      <c r="F127" s="1554"/>
      <c r="G127" s="1554"/>
      <c r="H127" s="1554"/>
    </row>
    <row r="128" spans="2:8" ht="12.75">
      <c r="B128" s="1554"/>
      <c r="C128" s="1554"/>
      <c r="D128" s="1554"/>
      <c r="E128" s="1554"/>
      <c r="F128" s="1554"/>
      <c r="G128" s="1554"/>
      <c r="H128" s="1554"/>
    </row>
    <row r="129" spans="2:8" ht="12.75">
      <c r="B129" s="1554"/>
      <c r="C129" s="1554"/>
      <c r="D129" s="1554"/>
      <c r="E129" s="1554"/>
      <c r="F129" s="1554"/>
      <c r="G129" s="1554"/>
      <c r="H129" s="1554"/>
    </row>
    <row r="130" spans="2:8" ht="12.75">
      <c r="B130" s="1554"/>
      <c r="C130" s="1554"/>
      <c r="D130" s="1554"/>
      <c r="E130" s="1554"/>
      <c r="F130" s="1554"/>
      <c r="G130" s="1554"/>
      <c r="H130" s="1554"/>
    </row>
    <row r="131" spans="2:8" ht="12.75">
      <c r="B131" s="1554"/>
      <c r="C131" s="1554"/>
      <c r="D131" s="1554"/>
      <c r="E131" s="1554"/>
      <c r="F131" s="1554"/>
      <c r="G131" s="1554"/>
      <c r="H131" s="1554"/>
    </row>
    <row r="132" spans="2:8" ht="12.75">
      <c r="B132" s="1554"/>
      <c r="C132" s="1554"/>
      <c r="D132" s="1554"/>
      <c r="E132" s="1554"/>
      <c r="F132" s="1554"/>
      <c r="G132" s="1554"/>
      <c r="H132" s="1554"/>
    </row>
    <row r="133" spans="2:8" ht="12.75">
      <c r="B133" s="1554"/>
      <c r="C133" s="1554"/>
      <c r="D133" s="1554"/>
      <c r="E133" s="1554"/>
      <c r="F133" s="1554"/>
      <c r="G133" s="1554"/>
      <c r="H133" s="1554"/>
    </row>
    <row r="134" spans="2:8" ht="12.75">
      <c r="B134" s="1554"/>
      <c r="C134" s="1554"/>
      <c r="D134" s="1554"/>
      <c r="E134" s="1554"/>
      <c r="F134" s="1554"/>
      <c r="G134" s="1554"/>
      <c r="H134" s="1554"/>
    </row>
    <row r="135" spans="2:8" ht="12.75">
      <c r="B135" s="1554"/>
      <c r="C135" s="1554"/>
      <c r="D135" s="1554"/>
      <c r="E135" s="1554"/>
      <c r="F135" s="1554"/>
      <c r="G135" s="1554"/>
      <c r="H135" s="1554"/>
    </row>
    <row r="136" spans="2:8" ht="12.75">
      <c r="B136" s="1554"/>
      <c r="C136" s="1554"/>
      <c r="D136" s="1554"/>
      <c r="E136" s="1554"/>
      <c r="F136" s="1554"/>
      <c r="G136" s="1554"/>
      <c r="H136" s="1554"/>
    </row>
    <row r="137" spans="2:8" ht="12.75">
      <c r="B137" s="1554"/>
      <c r="C137" s="1554"/>
      <c r="D137" s="1554"/>
      <c r="E137" s="1554"/>
      <c r="F137" s="1554"/>
      <c r="G137" s="1554"/>
      <c r="H137" s="1554"/>
    </row>
    <row r="138" spans="2:8" ht="12.75">
      <c r="B138" s="1554"/>
      <c r="C138" s="1554"/>
      <c r="D138" s="1554"/>
      <c r="E138" s="1554"/>
      <c r="F138" s="1554"/>
      <c r="G138" s="1554"/>
      <c r="H138" s="1554"/>
    </row>
    <row r="139" spans="2:8" ht="12.75">
      <c r="B139" s="1554"/>
      <c r="C139" s="1554"/>
      <c r="D139" s="1554"/>
      <c r="E139" s="1554"/>
      <c r="F139" s="1554"/>
      <c r="G139" s="1554"/>
      <c r="H139" s="1554"/>
    </row>
    <row r="140" spans="2:8" ht="12.75">
      <c r="B140" s="1554"/>
      <c r="C140" s="1554"/>
      <c r="D140" s="1554"/>
      <c r="E140" s="1554"/>
      <c r="F140" s="1554"/>
      <c r="G140" s="1554"/>
      <c r="H140" s="1554"/>
    </row>
    <row r="141" spans="2:8" ht="12.75">
      <c r="B141" s="1554"/>
      <c r="C141" s="1554"/>
      <c r="D141" s="1554"/>
      <c r="E141" s="1554"/>
      <c r="F141" s="1554"/>
      <c r="G141" s="1554"/>
      <c r="H141" s="1554"/>
    </row>
    <row r="142" spans="2:8" ht="12.75">
      <c r="B142" s="1554"/>
      <c r="C142" s="1554"/>
      <c r="D142" s="1554"/>
      <c r="E142" s="1554"/>
      <c r="F142" s="1554"/>
      <c r="G142" s="1554"/>
      <c r="H142" s="1554"/>
    </row>
    <row r="143" spans="2:8" ht="12.75">
      <c r="B143" s="1554"/>
      <c r="C143" s="1554"/>
      <c r="D143" s="1554"/>
      <c r="E143" s="1554"/>
      <c r="F143" s="1554"/>
      <c r="G143" s="1554"/>
      <c r="H143" s="1554"/>
    </row>
    <row r="144" spans="2:8" ht="12.75">
      <c r="B144" s="1554"/>
      <c r="C144" s="1554"/>
      <c r="D144" s="1554"/>
      <c r="E144" s="1554"/>
      <c r="F144" s="1554"/>
      <c r="G144" s="1554"/>
      <c r="H144" s="1554"/>
    </row>
    <row r="145" spans="2:8" ht="12.75">
      <c r="B145" s="1554"/>
      <c r="C145" s="1554"/>
      <c r="D145" s="1554"/>
      <c r="E145" s="1554"/>
      <c r="F145" s="1554"/>
      <c r="G145" s="1554"/>
      <c r="H145" s="1554"/>
    </row>
    <row r="146" spans="2:8" ht="12.75">
      <c r="B146" s="1554"/>
      <c r="C146" s="1554"/>
      <c r="D146" s="1554"/>
      <c r="E146" s="1554"/>
      <c r="F146" s="1554"/>
      <c r="G146" s="1554"/>
      <c r="H146" s="1554"/>
    </row>
    <row r="147" spans="2:8" ht="12.75">
      <c r="B147" s="1554"/>
      <c r="C147" s="1554"/>
      <c r="D147" s="1554"/>
      <c r="E147" s="1554"/>
      <c r="F147" s="1554"/>
      <c r="G147" s="1554"/>
      <c r="H147" s="1554"/>
    </row>
    <row r="148" spans="2:8" ht="12.75">
      <c r="B148" s="1554"/>
      <c r="C148" s="1554"/>
      <c r="D148" s="1554"/>
      <c r="E148" s="1554"/>
      <c r="F148" s="1554"/>
      <c r="G148" s="1554"/>
      <c r="H148" s="1554"/>
    </row>
    <row r="149" spans="2:8" ht="12.75">
      <c r="B149" s="1554"/>
      <c r="C149" s="1554"/>
      <c r="D149" s="1554"/>
      <c r="E149" s="1554"/>
      <c r="F149" s="1554"/>
      <c r="G149" s="1554"/>
      <c r="H149" s="1554"/>
    </row>
    <row r="150" spans="2:8" ht="12.75">
      <c r="B150" s="1554"/>
      <c r="C150" s="1554"/>
      <c r="D150" s="1554"/>
      <c r="E150" s="1554"/>
      <c r="F150" s="1554"/>
      <c r="G150" s="1554"/>
      <c r="H150" s="1554"/>
    </row>
    <row r="151" spans="2:8" ht="12.75">
      <c r="B151" s="1554"/>
      <c r="C151" s="1554"/>
      <c r="D151" s="1554"/>
      <c r="E151" s="1554"/>
      <c r="F151" s="1554"/>
      <c r="G151" s="1554"/>
      <c r="H151" s="1554"/>
    </row>
    <row r="152" spans="2:8" ht="12.75">
      <c r="B152" s="1554"/>
      <c r="C152" s="1554"/>
      <c r="D152" s="1554"/>
      <c r="E152" s="1554"/>
      <c r="F152" s="1554"/>
      <c r="G152" s="1554"/>
      <c r="H152" s="1554"/>
    </row>
    <row r="153" spans="2:8" ht="12.75">
      <c r="B153" s="1554"/>
      <c r="C153" s="1554"/>
      <c r="D153" s="1554"/>
      <c r="E153" s="1554"/>
      <c r="F153" s="1554"/>
      <c r="G153" s="1554"/>
      <c r="H153" s="1554"/>
    </row>
    <row r="154" spans="2:8" ht="12.75">
      <c r="B154" s="1554"/>
      <c r="C154" s="1554"/>
      <c r="D154" s="1554"/>
      <c r="E154" s="1554"/>
      <c r="F154" s="1554"/>
      <c r="G154" s="1554"/>
      <c r="H154" s="1554"/>
    </row>
    <row r="155" spans="2:8" ht="12.75">
      <c r="B155" s="1554"/>
      <c r="C155" s="1554"/>
      <c r="D155" s="1554"/>
      <c r="E155" s="1554"/>
      <c r="F155" s="1554"/>
      <c r="G155" s="1554"/>
      <c r="H155" s="1554"/>
    </row>
    <row r="156" spans="2:8" ht="12.75">
      <c r="B156" s="1554"/>
      <c r="C156" s="1554"/>
      <c r="D156" s="1554"/>
      <c r="E156" s="1554"/>
      <c r="F156" s="1554"/>
      <c r="G156" s="1554"/>
      <c r="H156" s="1554"/>
    </row>
    <row r="157" spans="2:8" ht="12.75">
      <c r="B157" s="1554"/>
      <c r="C157" s="1554"/>
      <c r="D157" s="1554"/>
      <c r="E157" s="1554"/>
      <c r="F157" s="1554"/>
      <c r="G157" s="1554"/>
      <c r="H157" s="1554"/>
    </row>
    <row r="158" spans="2:8" ht="12.75">
      <c r="B158" s="1554"/>
      <c r="C158" s="1554"/>
      <c r="D158" s="1554"/>
      <c r="E158" s="1554"/>
      <c r="F158" s="1554"/>
      <c r="G158" s="1554"/>
      <c r="H158" s="1554"/>
    </row>
    <row r="159" spans="2:8" ht="12.75">
      <c r="B159" s="1554"/>
      <c r="C159" s="1554"/>
      <c r="D159" s="1554"/>
      <c r="E159" s="1554"/>
      <c r="F159" s="1554"/>
      <c r="G159" s="1554"/>
      <c r="H159" s="1554"/>
    </row>
    <row r="160" spans="2:8" ht="12.75">
      <c r="B160" s="1554"/>
      <c r="C160" s="1554"/>
      <c r="D160" s="1554"/>
      <c r="E160" s="1554"/>
      <c r="F160" s="1554"/>
      <c r="G160" s="1554"/>
      <c r="H160" s="1554"/>
    </row>
    <row r="161" spans="2:8" ht="12.75">
      <c r="B161" s="1554"/>
      <c r="C161" s="1554"/>
      <c r="D161" s="1554"/>
      <c r="E161" s="1554"/>
      <c r="F161" s="1554"/>
      <c r="G161" s="1554"/>
      <c r="H161" s="1554"/>
    </row>
    <row r="162" spans="2:8" ht="12.75">
      <c r="B162" s="1554"/>
      <c r="C162" s="1554"/>
      <c r="D162" s="1554"/>
      <c r="E162" s="1554"/>
      <c r="F162" s="1554"/>
      <c r="G162" s="1554"/>
      <c r="H162" s="1554"/>
    </row>
    <row r="163" spans="2:8" ht="12.75">
      <c r="B163" s="1554"/>
      <c r="C163" s="1554"/>
      <c r="D163" s="1554"/>
      <c r="E163" s="1554"/>
      <c r="F163" s="1554"/>
      <c r="G163" s="1554"/>
      <c r="H163" s="1554"/>
    </row>
    <row r="164" spans="2:8" ht="12.75">
      <c r="B164" s="1554"/>
      <c r="C164" s="1554"/>
      <c r="D164" s="1554"/>
      <c r="E164" s="1554"/>
      <c r="F164" s="1554"/>
      <c r="G164" s="1554"/>
      <c r="H164" s="1554"/>
    </row>
    <row r="165" spans="2:8" ht="12.75">
      <c r="B165" s="1554"/>
      <c r="C165" s="1554"/>
      <c r="D165" s="1554"/>
      <c r="E165" s="1554"/>
      <c r="F165" s="1554"/>
      <c r="G165" s="1554"/>
      <c r="H165" s="1554"/>
    </row>
    <row r="166" spans="2:8" ht="12.75">
      <c r="B166" s="1554"/>
      <c r="C166" s="1554"/>
      <c r="D166" s="1554"/>
      <c r="E166" s="1554"/>
      <c r="F166" s="1554"/>
      <c r="G166" s="1554"/>
      <c r="H166" s="1554"/>
    </row>
    <row r="167" spans="2:8" ht="12.75">
      <c r="B167" s="1554"/>
      <c r="C167" s="1554"/>
      <c r="D167" s="1554"/>
      <c r="E167" s="1554"/>
      <c r="F167" s="1554"/>
      <c r="G167" s="1554"/>
      <c r="H167" s="1554"/>
    </row>
    <row r="168" spans="2:8" ht="12.75">
      <c r="B168" s="1554"/>
      <c r="C168" s="1554"/>
      <c r="D168" s="1554"/>
      <c r="E168" s="1554"/>
      <c r="F168" s="1554"/>
      <c r="G168" s="1554"/>
      <c r="H168" s="1554"/>
    </row>
    <row r="169" spans="2:8" ht="12.75">
      <c r="B169" s="1554"/>
      <c r="C169" s="1554"/>
      <c r="D169" s="1554"/>
      <c r="E169" s="1554"/>
      <c r="F169" s="1554"/>
      <c r="G169" s="1554"/>
      <c r="H169" s="1554"/>
    </row>
    <row r="170" spans="2:8" ht="12.75">
      <c r="B170" s="1554"/>
      <c r="C170" s="1554"/>
      <c r="D170" s="1554"/>
      <c r="E170" s="1554"/>
      <c r="F170" s="1554"/>
      <c r="G170" s="1554"/>
      <c r="H170" s="1554"/>
    </row>
    <row r="171" spans="2:8" ht="12.75">
      <c r="B171" s="1554"/>
      <c r="C171" s="1554"/>
      <c r="D171" s="1554"/>
      <c r="E171" s="1554"/>
      <c r="F171" s="1554"/>
      <c r="G171" s="1554"/>
      <c r="H171" s="1554"/>
    </row>
    <row r="172" spans="2:8" ht="12.75">
      <c r="B172" s="1554"/>
      <c r="C172" s="1554"/>
      <c r="D172" s="1554"/>
      <c r="E172" s="1554"/>
      <c r="F172" s="1554"/>
      <c r="G172" s="1554"/>
      <c r="H172" s="1554"/>
    </row>
    <row r="173" spans="2:8" ht="12.75">
      <c r="B173" s="1554"/>
      <c r="C173" s="1554"/>
      <c r="D173" s="1554"/>
      <c r="E173" s="1554"/>
      <c r="F173" s="1554"/>
      <c r="G173" s="1554"/>
      <c r="H173" s="1554"/>
    </row>
    <row r="174" spans="2:8" ht="12.75">
      <c r="B174" s="1554"/>
      <c r="C174" s="1554"/>
      <c r="D174" s="1554"/>
      <c r="E174" s="1554"/>
      <c r="F174" s="1554"/>
      <c r="G174" s="1554"/>
      <c r="H174" s="1554"/>
    </row>
    <row r="175" spans="2:8" ht="12.75">
      <c r="B175" s="1554"/>
      <c r="C175" s="1554"/>
      <c r="D175" s="1554"/>
      <c r="E175" s="1554"/>
      <c r="F175" s="1554"/>
      <c r="G175" s="1554"/>
      <c r="H175" s="1554"/>
    </row>
    <row r="176" spans="2:8" ht="12.75">
      <c r="B176" s="1554"/>
      <c r="C176" s="1554"/>
      <c r="D176" s="1554"/>
      <c r="E176" s="1554"/>
      <c r="F176" s="1554"/>
      <c r="G176" s="1554"/>
      <c r="H176" s="1554"/>
    </row>
    <row r="177" spans="2:8" ht="12.75">
      <c r="B177" s="1554"/>
      <c r="C177" s="1554"/>
      <c r="D177" s="1554"/>
      <c r="E177" s="1554"/>
      <c r="F177" s="1554"/>
      <c r="G177" s="1554"/>
      <c r="H177" s="1554"/>
    </row>
    <row r="178" spans="2:8" ht="12.75">
      <c r="B178" s="1554"/>
      <c r="C178" s="1554"/>
      <c r="D178" s="1554"/>
      <c r="E178" s="1554"/>
      <c r="F178" s="1554"/>
      <c r="G178" s="1554"/>
      <c r="H178" s="1554"/>
    </row>
    <row r="179" spans="2:8" ht="12.75">
      <c r="B179" s="1554"/>
      <c r="C179" s="1554"/>
      <c r="D179" s="1554"/>
      <c r="E179" s="1554"/>
      <c r="F179" s="1554"/>
      <c r="G179" s="1554"/>
      <c r="H179" s="1554"/>
    </row>
    <row r="180" spans="2:8" ht="12.75">
      <c r="B180" s="1554"/>
      <c r="C180" s="1554"/>
      <c r="D180" s="1554"/>
      <c r="E180" s="1554"/>
      <c r="F180" s="1554"/>
      <c r="G180" s="1554"/>
      <c r="H180" s="1554"/>
    </row>
    <row r="181" spans="2:8" ht="12.75">
      <c r="B181" s="1554"/>
      <c r="C181" s="1554"/>
      <c r="D181" s="1554"/>
      <c r="E181" s="1554"/>
      <c r="F181" s="1554"/>
      <c r="G181" s="1554"/>
      <c r="H181" s="1554"/>
    </row>
    <row r="182" spans="2:8" ht="12.75">
      <c r="B182" s="1554"/>
      <c r="C182" s="1554"/>
      <c r="D182" s="1554"/>
      <c r="E182" s="1554"/>
      <c r="F182" s="1554"/>
      <c r="G182" s="1554"/>
      <c r="H182" s="1554"/>
    </row>
    <row r="183" spans="2:8" ht="12.75">
      <c r="B183" s="1554"/>
      <c r="C183" s="1554"/>
      <c r="D183" s="1554"/>
      <c r="E183" s="1554"/>
      <c r="F183" s="1554"/>
      <c r="G183" s="1554"/>
      <c r="H183" s="1554"/>
    </row>
    <row r="184" spans="2:8" ht="12.75">
      <c r="B184" s="1554"/>
      <c r="C184" s="1554"/>
      <c r="D184" s="1554"/>
      <c r="E184" s="1554"/>
      <c r="F184" s="1554"/>
      <c r="G184" s="1554"/>
      <c r="H184" s="1554"/>
    </row>
    <row r="185" spans="2:8" ht="12.75">
      <c r="B185" s="1554"/>
      <c r="C185" s="1554"/>
      <c r="D185" s="1554"/>
      <c r="E185" s="1554"/>
      <c r="F185" s="1554"/>
      <c r="G185" s="1554"/>
      <c r="H185" s="1554"/>
    </row>
    <row r="186" spans="2:8" ht="12.75">
      <c r="B186" s="1554"/>
      <c r="C186" s="1554"/>
      <c r="D186" s="1554"/>
      <c r="E186" s="1554"/>
      <c r="F186" s="1554"/>
      <c r="G186" s="1554"/>
      <c r="H186" s="1554"/>
    </row>
    <row r="187" spans="2:8" ht="12.75">
      <c r="B187" s="1554"/>
      <c r="C187" s="1554"/>
      <c r="D187" s="1554"/>
      <c r="E187" s="1554"/>
      <c r="F187" s="1554"/>
      <c r="G187" s="1554"/>
      <c r="H187" s="1554"/>
    </row>
    <row r="188" spans="2:8" ht="12.75">
      <c r="B188" s="1554"/>
      <c r="C188" s="1554"/>
      <c r="D188" s="1554"/>
      <c r="E188" s="1554"/>
      <c r="F188" s="1554"/>
      <c r="G188" s="1554"/>
      <c r="H188" s="1554"/>
    </row>
    <row r="189" spans="2:8" ht="12.75">
      <c r="B189" s="1554"/>
      <c r="C189" s="1554"/>
      <c r="D189" s="1554"/>
      <c r="E189" s="1554"/>
      <c r="F189" s="1554"/>
      <c r="G189" s="1554"/>
      <c r="H189" s="1554"/>
    </row>
    <row r="190" spans="2:8" ht="12.75">
      <c r="B190" s="1554"/>
      <c r="C190" s="1554"/>
      <c r="D190" s="1554"/>
      <c r="E190" s="1554"/>
      <c r="F190" s="1554"/>
      <c r="G190" s="1554"/>
      <c r="H190" s="1554"/>
    </row>
    <row r="191" spans="2:8" ht="12.75">
      <c r="B191" s="1554"/>
      <c r="C191" s="1554"/>
      <c r="D191" s="1554"/>
      <c r="E191" s="1554"/>
      <c r="F191" s="1554"/>
      <c r="G191" s="1554"/>
      <c r="H191" s="1554"/>
    </row>
    <row r="192" spans="2:8" ht="12.75">
      <c r="B192" s="1554"/>
      <c r="C192" s="1554"/>
      <c r="D192" s="1554"/>
      <c r="E192" s="1554"/>
      <c r="F192" s="1554"/>
      <c r="G192" s="1554"/>
      <c r="H192" s="1554"/>
    </row>
    <row r="193" spans="2:8" ht="12.75">
      <c r="B193" s="1554"/>
      <c r="C193" s="1554"/>
      <c r="D193" s="1554"/>
      <c r="E193" s="1554"/>
      <c r="F193" s="1554"/>
      <c r="G193" s="1554"/>
      <c r="H193" s="1554"/>
    </row>
    <row r="194" spans="2:8" ht="12.75">
      <c r="B194" s="1554"/>
      <c r="C194" s="1554"/>
      <c r="D194" s="1554"/>
      <c r="E194" s="1554"/>
      <c r="F194" s="1554"/>
      <c r="G194" s="1554"/>
      <c r="H194" s="1554"/>
    </row>
    <row r="195" spans="2:8" ht="12.75">
      <c r="B195" s="1554"/>
      <c r="C195" s="1554"/>
      <c r="D195" s="1554"/>
      <c r="E195" s="1554"/>
      <c r="F195" s="1554"/>
      <c r="G195" s="1554"/>
      <c r="H195" s="1554"/>
    </row>
    <row r="196" spans="2:8" ht="12.75">
      <c r="B196" s="1554"/>
      <c r="C196" s="1554"/>
      <c r="D196" s="1554"/>
      <c r="E196" s="1554"/>
      <c r="F196" s="1554"/>
      <c r="G196" s="1554"/>
      <c r="H196" s="1554"/>
    </row>
    <row r="197" spans="2:8" ht="12.75">
      <c r="B197" s="1554"/>
      <c r="C197" s="1554"/>
      <c r="D197" s="1554"/>
      <c r="E197" s="1554"/>
      <c r="F197" s="1554"/>
      <c r="G197" s="1554"/>
      <c r="H197" s="1554"/>
    </row>
    <row r="198" spans="2:8" ht="12.75">
      <c r="B198" s="1554"/>
      <c r="C198" s="1554"/>
      <c r="D198" s="1554"/>
      <c r="E198" s="1554"/>
      <c r="F198" s="1554"/>
      <c r="G198" s="1554"/>
      <c r="H198" s="1554"/>
    </row>
    <row r="199" spans="2:8" ht="12.75">
      <c r="B199" s="1554"/>
      <c r="C199" s="1554"/>
      <c r="D199" s="1554"/>
      <c r="E199" s="1554"/>
      <c r="F199" s="1554"/>
      <c r="G199" s="1554"/>
      <c r="H199" s="1554"/>
    </row>
    <row r="200" spans="2:8" ht="12.75">
      <c r="B200" s="1554"/>
      <c r="C200" s="1554"/>
      <c r="D200" s="1554"/>
      <c r="E200" s="1554"/>
      <c r="F200" s="1554"/>
      <c r="G200" s="1554"/>
      <c r="H200" s="1554"/>
    </row>
    <row r="201" spans="2:8" ht="12.75">
      <c r="B201" s="1554"/>
      <c r="C201" s="1554"/>
      <c r="D201" s="1554"/>
      <c r="E201" s="1554"/>
      <c r="F201" s="1554"/>
      <c r="G201" s="1554"/>
      <c r="H201" s="1554"/>
    </row>
    <row r="202" spans="2:8" ht="12.75">
      <c r="B202" s="1554"/>
      <c r="C202" s="1554"/>
      <c r="D202" s="1554"/>
      <c r="E202" s="1554"/>
      <c r="F202" s="1554"/>
      <c r="G202" s="1554"/>
      <c r="H202" s="1554"/>
    </row>
    <row r="203" spans="2:8" ht="12.75">
      <c r="B203" s="1554"/>
      <c r="C203" s="1554"/>
      <c r="D203" s="1554"/>
      <c r="E203" s="1554"/>
      <c r="F203" s="1554"/>
      <c r="G203" s="1554"/>
      <c r="H203" s="1554"/>
    </row>
    <row r="204" spans="2:8" ht="12.75">
      <c r="B204" s="1554"/>
      <c r="C204" s="1554"/>
      <c r="D204" s="1554"/>
      <c r="E204" s="1554"/>
      <c r="F204" s="1554"/>
      <c r="G204" s="1554"/>
      <c r="H204" s="1554"/>
    </row>
    <row r="205" spans="2:8" ht="12.75">
      <c r="B205" s="1554"/>
      <c r="C205" s="1554"/>
      <c r="D205" s="1554"/>
      <c r="E205" s="1554"/>
      <c r="F205" s="1554"/>
      <c r="G205" s="1554"/>
      <c r="H205" s="1554"/>
    </row>
    <row r="206" spans="2:8" ht="12.75">
      <c r="B206" s="1554"/>
      <c r="C206" s="1554"/>
      <c r="D206" s="1554"/>
      <c r="E206" s="1554"/>
      <c r="F206" s="1554"/>
      <c r="G206" s="1554"/>
      <c r="H206" s="1554"/>
    </row>
    <row r="207" spans="2:8" ht="12.75">
      <c r="B207" s="1554"/>
      <c r="C207" s="1554"/>
      <c r="D207" s="1554"/>
      <c r="E207" s="1554"/>
      <c r="F207" s="1554"/>
      <c r="G207" s="1554"/>
      <c r="H207" s="1554"/>
    </row>
    <row r="208" spans="2:8" ht="12.75">
      <c r="B208" s="1554"/>
      <c r="C208" s="1554"/>
      <c r="D208" s="1554"/>
      <c r="E208" s="1554"/>
      <c r="F208" s="1554"/>
      <c r="G208" s="1554"/>
      <c r="H208" s="1554"/>
    </row>
    <row r="209" spans="2:8" ht="12.75">
      <c r="B209" s="1554"/>
      <c r="C209" s="1554"/>
      <c r="D209" s="1554"/>
      <c r="E209" s="1554"/>
      <c r="F209" s="1554"/>
      <c r="G209" s="1554"/>
      <c r="H209" s="1554"/>
    </row>
    <row r="210" spans="2:8" ht="12.75">
      <c r="B210" s="1554"/>
      <c r="C210" s="1554"/>
      <c r="D210" s="1554"/>
      <c r="E210" s="1554"/>
      <c r="F210" s="1554"/>
      <c r="G210" s="1554"/>
      <c r="H210" s="1554"/>
    </row>
    <row r="211" spans="2:8" ht="12.75">
      <c r="B211" s="1554"/>
      <c r="C211" s="1554"/>
      <c r="D211" s="1554"/>
      <c r="E211" s="1554"/>
      <c r="F211" s="1554"/>
      <c r="G211" s="1554"/>
      <c r="H211" s="1554"/>
    </row>
    <row r="212" spans="2:8" ht="12.75">
      <c r="B212" s="1554"/>
      <c r="C212" s="1554"/>
      <c r="D212" s="1554"/>
      <c r="E212" s="1554"/>
      <c r="F212" s="1554"/>
      <c r="G212" s="1554"/>
      <c r="H212" s="1554"/>
    </row>
    <row r="213" spans="2:8" ht="12.75">
      <c r="B213" s="1554"/>
      <c r="C213" s="1554"/>
      <c r="D213" s="1554"/>
      <c r="E213" s="1554"/>
      <c r="F213" s="1554"/>
      <c r="G213" s="1554"/>
      <c r="H213" s="1554"/>
    </row>
    <row r="214" spans="2:8" ht="12.75">
      <c r="B214" s="1554"/>
      <c r="C214" s="1554"/>
      <c r="D214" s="1554"/>
      <c r="E214" s="1554"/>
      <c r="F214" s="1554"/>
      <c r="G214" s="1554"/>
      <c r="H214" s="1554"/>
    </row>
    <row r="215" spans="2:8" ht="12.75">
      <c r="B215" s="1554"/>
      <c r="C215" s="1554"/>
      <c r="D215" s="1554"/>
      <c r="E215" s="1554"/>
      <c r="F215" s="1554"/>
      <c r="G215" s="1554"/>
      <c r="H215" s="1554"/>
    </row>
    <row r="216" spans="2:8" ht="12.75">
      <c r="B216" s="1554"/>
      <c r="C216" s="1554"/>
      <c r="D216" s="1554"/>
      <c r="E216" s="1554"/>
      <c r="F216" s="1554"/>
      <c r="G216" s="1554"/>
      <c r="H216" s="1554"/>
    </row>
    <row r="217" spans="2:8" ht="12.75">
      <c r="B217" s="1554"/>
      <c r="C217" s="1554"/>
      <c r="D217" s="1554"/>
      <c r="E217" s="1554"/>
      <c r="F217" s="1554"/>
      <c r="G217" s="1554"/>
      <c r="H217" s="1554"/>
    </row>
    <row r="218" spans="2:8" ht="12.75">
      <c r="B218" s="1554"/>
      <c r="C218" s="1554"/>
      <c r="D218" s="1554"/>
      <c r="E218" s="1554"/>
      <c r="F218" s="1554"/>
      <c r="G218" s="1554"/>
      <c r="H218" s="1554"/>
    </row>
    <row r="219" spans="2:8" ht="12.75">
      <c r="B219" s="1554"/>
      <c r="C219" s="1554"/>
      <c r="D219" s="1554"/>
      <c r="E219" s="1554"/>
      <c r="F219" s="1554"/>
      <c r="G219" s="1554"/>
      <c r="H219" s="1554"/>
    </row>
    <row r="220" spans="2:8" ht="12.75">
      <c r="B220" s="1554"/>
      <c r="C220" s="1554"/>
      <c r="D220" s="1554"/>
      <c r="E220" s="1554"/>
      <c r="F220" s="1554"/>
      <c r="G220" s="1554"/>
      <c r="H220" s="1554"/>
    </row>
    <row r="221" spans="2:8" ht="12.75">
      <c r="B221" s="1554"/>
      <c r="C221" s="1554"/>
      <c r="D221" s="1554"/>
      <c r="E221" s="1554"/>
      <c r="F221" s="1554"/>
      <c r="G221" s="1554"/>
      <c r="H221" s="1554"/>
    </row>
    <row r="222" spans="2:8" ht="12.75">
      <c r="B222" s="1554"/>
      <c r="C222" s="1554"/>
      <c r="D222" s="1554"/>
      <c r="E222" s="1554"/>
      <c r="F222" s="1554"/>
      <c r="G222" s="1554"/>
      <c r="H222" s="1554"/>
    </row>
    <row r="223" spans="2:8" ht="12.75">
      <c r="B223" s="1554"/>
      <c r="C223" s="1554"/>
      <c r="D223" s="1554"/>
      <c r="E223" s="1554"/>
      <c r="F223" s="1554"/>
      <c r="G223" s="1554"/>
      <c r="H223" s="1554"/>
    </row>
    <row r="224" spans="2:8" ht="12.75">
      <c r="B224" s="1554"/>
      <c r="C224" s="1554"/>
      <c r="D224" s="1554"/>
      <c r="E224" s="1554"/>
      <c r="F224" s="1554"/>
      <c r="G224" s="1554"/>
      <c r="H224" s="1554"/>
    </row>
    <row r="225" spans="2:8" ht="12.75">
      <c r="B225" s="1554"/>
      <c r="C225" s="1554"/>
      <c r="D225" s="1554"/>
      <c r="E225" s="1554"/>
      <c r="F225" s="1554"/>
      <c r="G225" s="1554"/>
      <c r="H225" s="1554"/>
    </row>
    <row r="226" spans="2:8" ht="12.75">
      <c r="B226" s="1554"/>
      <c r="C226" s="1554"/>
      <c r="D226" s="1554"/>
      <c r="E226" s="1554"/>
      <c r="F226" s="1554"/>
      <c r="G226" s="1554"/>
      <c r="H226" s="1554"/>
    </row>
    <row r="227" spans="2:8" ht="12.75">
      <c r="B227" s="1554"/>
      <c r="C227" s="1554"/>
      <c r="D227" s="1554"/>
      <c r="E227" s="1554"/>
      <c r="F227" s="1554"/>
      <c r="G227" s="1554"/>
      <c r="H227" s="1554"/>
    </row>
    <row r="228" spans="2:8" ht="12.75">
      <c r="B228" s="1554"/>
      <c r="C228" s="1554"/>
      <c r="D228" s="1554"/>
      <c r="E228" s="1554"/>
      <c r="F228" s="1554"/>
      <c r="G228" s="1554"/>
      <c r="H228" s="1554"/>
    </row>
    <row r="229" spans="2:8" ht="12.75">
      <c r="B229" s="1554"/>
      <c r="C229" s="1554"/>
      <c r="D229" s="1554"/>
      <c r="E229" s="1554"/>
      <c r="F229" s="1554"/>
      <c r="G229" s="1554"/>
      <c r="H229" s="1554"/>
    </row>
    <row r="230" spans="2:8" ht="12.75">
      <c r="B230" s="1554"/>
      <c r="C230" s="1554"/>
      <c r="D230" s="1554"/>
      <c r="E230" s="1554"/>
      <c r="F230" s="1554"/>
      <c r="G230" s="1554"/>
      <c r="H230" s="1554"/>
    </row>
    <row r="231" spans="2:8" ht="12.75">
      <c r="B231" s="1554"/>
      <c r="C231" s="1554"/>
      <c r="D231" s="1554"/>
      <c r="E231" s="1554"/>
      <c r="F231" s="1554"/>
      <c r="G231" s="1554"/>
      <c r="H231" s="1554"/>
    </row>
    <row r="232" spans="2:8" ht="12.75">
      <c r="B232" s="1554"/>
      <c r="C232" s="1554"/>
      <c r="D232" s="1554"/>
      <c r="E232" s="1554"/>
      <c r="F232" s="1554"/>
      <c r="G232" s="1554"/>
      <c r="H232" s="1554"/>
    </row>
    <row r="233" spans="2:8" ht="12.75">
      <c r="B233" s="1554"/>
      <c r="C233" s="1554"/>
      <c r="D233" s="1554"/>
      <c r="E233" s="1554"/>
      <c r="F233" s="1554"/>
      <c r="G233" s="1554"/>
      <c r="H233" s="1554"/>
    </row>
    <row r="234" spans="2:8" ht="12.75">
      <c r="B234" s="1554"/>
      <c r="C234" s="1554"/>
      <c r="D234" s="1554"/>
      <c r="E234" s="1554"/>
      <c r="F234" s="1554"/>
      <c r="G234" s="1554"/>
      <c r="H234" s="1554"/>
    </row>
    <row r="235" spans="2:8" ht="12.75">
      <c r="B235" s="1554"/>
      <c r="C235" s="1554"/>
      <c r="D235" s="1554"/>
      <c r="E235" s="1554"/>
      <c r="F235" s="1554"/>
      <c r="G235" s="1554"/>
      <c r="H235" s="1554"/>
    </row>
    <row r="236" spans="2:8" ht="12.75">
      <c r="B236" s="1554"/>
      <c r="C236" s="1554"/>
      <c r="D236" s="1554"/>
      <c r="E236" s="1554"/>
      <c r="F236" s="1554"/>
      <c r="G236" s="1554"/>
      <c r="H236" s="1554"/>
    </row>
    <row r="237" spans="2:8" ht="12.75">
      <c r="B237" s="1554"/>
      <c r="C237" s="1554"/>
      <c r="D237" s="1554"/>
      <c r="E237" s="1554"/>
      <c r="F237" s="1554"/>
      <c r="G237" s="1554"/>
      <c r="H237" s="1554"/>
    </row>
    <row r="238" spans="2:8" ht="12.75">
      <c r="B238" s="1554"/>
      <c r="C238" s="1554"/>
      <c r="D238" s="1554"/>
      <c r="E238" s="1554"/>
      <c r="F238" s="1554"/>
      <c r="G238" s="1554"/>
      <c r="H238" s="1554"/>
    </row>
    <row r="239" spans="2:8" ht="12.75">
      <c r="B239" s="1554"/>
      <c r="C239" s="1554"/>
      <c r="D239" s="1554"/>
      <c r="E239" s="1554"/>
      <c r="F239" s="1554"/>
      <c r="G239" s="1554"/>
      <c r="H239" s="1554"/>
    </row>
    <row r="240" spans="2:8" ht="12.75">
      <c r="B240" s="1554"/>
      <c r="C240" s="1554"/>
      <c r="D240" s="1554"/>
      <c r="E240" s="1554"/>
      <c r="F240" s="1554"/>
      <c r="G240" s="1554"/>
      <c r="H240" s="1554"/>
    </row>
    <row r="241" spans="2:8" ht="12.75">
      <c r="B241" s="1554"/>
      <c r="C241" s="1554"/>
      <c r="D241" s="1554"/>
      <c r="E241" s="1554"/>
      <c r="F241" s="1554"/>
      <c r="G241" s="1554"/>
      <c r="H241" s="1554"/>
    </row>
    <row r="242" spans="2:8" ht="12.75">
      <c r="B242" s="1554"/>
      <c r="C242" s="1554"/>
      <c r="D242" s="1554"/>
      <c r="E242" s="1554"/>
      <c r="F242" s="1554"/>
      <c r="G242" s="1554"/>
      <c r="H242" s="1554"/>
    </row>
    <row r="243" spans="2:8" ht="12.75">
      <c r="B243" s="1554"/>
      <c r="C243" s="1554"/>
      <c r="D243" s="1554"/>
      <c r="E243" s="1554"/>
      <c r="F243" s="1554"/>
      <c r="G243" s="1554"/>
      <c r="H243" s="1554"/>
    </row>
    <row r="244" spans="2:8" ht="12.75">
      <c r="B244" s="1554"/>
      <c r="C244" s="1554"/>
      <c r="D244" s="1554"/>
      <c r="E244" s="1554"/>
      <c r="F244" s="1554"/>
      <c r="G244" s="1554"/>
      <c r="H244" s="1554"/>
    </row>
    <row r="245" spans="2:8" ht="12.75">
      <c r="B245" s="1554"/>
      <c r="C245" s="1554"/>
      <c r="D245" s="1554"/>
      <c r="E245" s="1554"/>
      <c r="F245" s="1554"/>
      <c r="G245" s="1554"/>
      <c r="H245" s="1554"/>
    </row>
    <row r="246" spans="2:8" ht="12.75">
      <c r="B246" s="1554"/>
      <c r="C246" s="1554"/>
      <c r="D246" s="1554"/>
      <c r="E246" s="1554"/>
      <c r="F246" s="1554"/>
      <c r="G246" s="1554"/>
      <c r="H246" s="1554"/>
    </row>
    <row r="247" spans="2:8" ht="12.75">
      <c r="B247" s="1554"/>
      <c r="C247" s="1554"/>
      <c r="D247" s="1554"/>
      <c r="E247" s="1554"/>
      <c r="F247" s="1554"/>
      <c r="G247" s="1554"/>
      <c r="H247" s="1554"/>
    </row>
    <row r="248" spans="2:8" ht="12.75">
      <c r="B248" s="1554"/>
      <c r="C248" s="1554"/>
      <c r="D248" s="1554"/>
      <c r="E248" s="1554"/>
      <c r="F248" s="1554"/>
      <c r="G248" s="1554"/>
      <c r="H248" s="1554"/>
    </row>
    <row r="249" spans="2:8" ht="12.75">
      <c r="B249" s="1554"/>
      <c r="C249" s="1554"/>
      <c r="D249" s="1554"/>
      <c r="E249" s="1554"/>
      <c r="F249" s="1554"/>
      <c r="G249" s="1554"/>
      <c r="H249" s="1554"/>
    </row>
    <row r="250" spans="2:8" ht="12.75">
      <c r="B250" s="1554"/>
      <c r="C250" s="1554"/>
      <c r="D250" s="1554"/>
      <c r="E250" s="1554"/>
      <c r="F250" s="1554"/>
      <c r="G250" s="1554"/>
      <c r="H250" s="1554"/>
    </row>
    <row r="251" spans="2:8" ht="12.75">
      <c r="B251" s="1554"/>
      <c r="C251" s="1554"/>
      <c r="D251" s="1554"/>
      <c r="E251" s="1554"/>
      <c r="F251" s="1554"/>
      <c r="G251" s="1554"/>
      <c r="H251" s="1554"/>
    </row>
    <row r="252" spans="2:8" ht="12.75">
      <c r="B252" s="1554"/>
      <c r="C252" s="1554"/>
      <c r="D252" s="1554"/>
      <c r="E252" s="1554"/>
      <c r="F252" s="1554"/>
      <c r="G252" s="1554"/>
      <c r="H252" s="1554"/>
    </row>
    <row r="253" spans="2:8" ht="12.75">
      <c r="B253" s="1554"/>
      <c r="C253" s="1554"/>
      <c r="D253" s="1554"/>
      <c r="E253" s="1554"/>
      <c r="F253" s="1554"/>
      <c r="G253" s="1554"/>
      <c r="H253" s="1554"/>
    </row>
    <row r="254" spans="2:8" ht="12.75">
      <c r="B254" s="1554"/>
      <c r="C254" s="1554"/>
      <c r="D254" s="1554"/>
      <c r="E254" s="1554"/>
      <c r="F254" s="1554"/>
      <c r="G254" s="1554"/>
      <c r="H254" s="1554"/>
    </row>
    <row r="255" spans="2:8" ht="12.75">
      <c r="B255" s="1554"/>
      <c r="C255" s="1554"/>
      <c r="D255" s="1554"/>
      <c r="E255" s="1554"/>
      <c r="F255" s="1554"/>
      <c r="G255" s="1554"/>
      <c r="H255" s="1554"/>
    </row>
    <row r="256" spans="2:8" ht="12.75">
      <c r="B256" s="1554"/>
      <c r="C256" s="1554"/>
      <c r="D256" s="1554"/>
      <c r="E256" s="1554"/>
      <c r="F256" s="1554"/>
      <c r="G256" s="1554"/>
      <c r="H256" s="1554"/>
    </row>
    <row r="257" spans="2:8" ht="12.75">
      <c r="B257" s="1554"/>
      <c r="C257" s="1554"/>
      <c r="D257" s="1554"/>
      <c r="E257" s="1554"/>
      <c r="F257" s="1554"/>
      <c r="G257" s="1554"/>
      <c r="H257" s="1554"/>
    </row>
    <row r="258" spans="2:8" ht="12.75">
      <c r="B258" s="1554"/>
      <c r="C258" s="1554"/>
      <c r="D258" s="1554"/>
      <c r="E258" s="1554"/>
      <c r="F258" s="1554"/>
      <c r="G258" s="1554"/>
      <c r="H258" s="1554"/>
    </row>
    <row r="259" spans="2:8" ht="12.75">
      <c r="B259" s="1554"/>
      <c r="C259" s="1554"/>
      <c r="D259" s="1554"/>
      <c r="E259" s="1554"/>
      <c r="F259" s="1554"/>
      <c r="G259" s="1554"/>
      <c r="H259" s="1554"/>
    </row>
    <row r="260" spans="2:8" ht="12.75">
      <c r="B260" s="1554"/>
      <c r="C260" s="1554"/>
      <c r="D260" s="1554"/>
      <c r="E260" s="1554"/>
      <c r="F260" s="1554"/>
      <c r="G260" s="1554"/>
      <c r="H260" s="1554"/>
    </row>
    <row r="261" spans="2:8" ht="12.75">
      <c r="B261" s="1554"/>
      <c r="C261" s="1554"/>
      <c r="D261" s="1554"/>
      <c r="E261" s="1554"/>
      <c r="F261" s="1554"/>
      <c r="G261" s="1554"/>
      <c r="H261" s="1554"/>
    </row>
    <row r="262" spans="2:8" ht="12.75">
      <c r="B262" s="1554"/>
      <c r="C262" s="1554"/>
      <c r="D262" s="1554"/>
      <c r="E262" s="1554"/>
      <c r="F262" s="1554"/>
      <c r="G262" s="1554"/>
      <c r="H262" s="1554"/>
    </row>
    <row r="263" spans="2:8" ht="12.75">
      <c r="B263" s="1554"/>
      <c r="C263" s="1554"/>
      <c r="D263" s="1554"/>
      <c r="E263" s="1554"/>
      <c r="F263" s="1554"/>
      <c r="G263" s="1554"/>
      <c r="H263" s="1554"/>
    </row>
    <row r="264" spans="2:8" ht="12.75">
      <c r="B264" s="1554"/>
      <c r="C264" s="1554"/>
      <c r="D264" s="1554"/>
      <c r="E264" s="1554"/>
      <c r="F264" s="1554"/>
      <c r="G264" s="1554"/>
      <c r="H264" s="1554"/>
    </row>
    <row r="265" spans="2:8" ht="12.75">
      <c r="B265" s="1554"/>
      <c r="C265" s="1554"/>
      <c r="D265" s="1554"/>
      <c r="E265" s="1554"/>
      <c r="F265" s="1554"/>
      <c r="G265" s="1554"/>
      <c r="H265" s="1554"/>
    </row>
    <row r="266" spans="2:8" ht="12.75">
      <c r="B266" s="1554"/>
      <c r="C266" s="1554"/>
      <c r="D266" s="1554"/>
      <c r="E266" s="1554"/>
      <c r="F266" s="1554"/>
      <c r="G266" s="1554"/>
      <c r="H266" s="1554"/>
    </row>
    <row r="267" spans="2:8" ht="12.75">
      <c r="B267" s="1554"/>
      <c r="C267" s="1554"/>
      <c r="D267" s="1554"/>
      <c r="E267" s="1554"/>
      <c r="F267" s="1554"/>
      <c r="G267" s="1554"/>
      <c r="H267" s="1554"/>
    </row>
    <row r="268" spans="2:8" ht="12.75">
      <c r="B268" s="1554"/>
      <c r="C268" s="1554"/>
      <c r="D268" s="1554"/>
      <c r="E268" s="1554"/>
      <c r="F268" s="1554"/>
      <c r="G268" s="1554"/>
      <c r="H268" s="1554"/>
    </row>
    <row r="269" spans="2:8" ht="12.75">
      <c r="B269" s="1554"/>
      <c r="C269" s="1554"/>
      <c r="D269" s="1554"/>
      <c r="E269" s="1554"/>
      <c r="F269" s="1554"/>
      <c r="G269" s="1554"/>
      <c r="H269" s="1554"/>
    </row>
    <row r="270" spans="2:8" ht="12.75">
      <c r="B270" s="1554"/>
      <c r="C270" s="1554"/>
      <c r="D270" s="1554"/>
      <c r="E270" s="1554"/>
      <c r="F270" s="1554"/>
      <c r="G270" s="1554"/>
      <c r="H270" s="1554"/>
    </row>
    <row r="271" spans="2:8" ht="12.75">
      <c r="B271" s="1554"/>
      <c r="C271" s="1554"/>
      <c r="D271" s="1554"/>
      <c r="E271" s="1554"/>
      <c r="F271" s="1554"/>
      <c r="G271" s="1554"/>
      <c r="H271" s="1554"/>
    </row>
    <row r="272" spans="2:8" ht="12.75">
      <c r="B272" s="1554"/>
      <c r="C272" s="1554"/>
      <c r="D272" s="1554"/>
      <c r="E272" s="1554"/>
      <c r="F272" s="1554"/>
      <c r="G272" s="1554"/>
      <c r="H272" s="1554"/>
    </row>
    <row r="273" spans="2:8" ht="12.75">
      <c r="B273" s="1554"/>
      <c r="C273" s="1554"/>
      <c r="D273" s="1554"/>
      <c r="E273" s="1554"/>
      <c r="F273" s="1554"/>
      <c r="G273" s="1554"/>
      <c r="H273" s="1554"/>
    </row>
    <row r="274" spans="2:8" ht="12.75">
      <c r="B274" s="1554"/>
      <c r="C274" s="1554"/>
      <c r="D274" s="1554"/>
      <c r="E274" s="1554"/>
      <c r="F274" s="1554"/>
      <c r="G274" s="1554"/>
      <c r="H274" s="1554"/>
    </row>
    <row r="275" spans="2:8" ht="12.75">
      <c r="B275" s="1554"/>
      <c r="C275" s="1554"/>
      <c r="D275" s="1554"/>
      <c r="E275" s="1554"/>
      <c r="F275" s="1554"/>
      <c r="G275" s="1554"/>
      <c r="H275" s="1554"/>
    </row>
    <row r="276" spans="2:8" ht="12.75">
      <c r="B276" s="1554"/>
      <c r="C276" s="1554"/>
      <c r="D276" s="1554"/>
      <c r="E276" s="1554"/>
      <c r="F276" s="1554"/>
      <c r="G276" s="1554"/>
      <c r="H276" s="1554"/>
    </row>
    <row r="277" spans="2:8" ht="12.75">
      <c r="B277" s="1554"/>
      <c r="C277" s="1554"/>
      <c r="D277" s="1554"/>
      <c r="E277" s="1554"/>
      <c r="F277" s="1554"/>
      <c r="G277" s="1554"/>
      <c r="H277" s="1554"/>
    </row>
    <row r="278" spans="2:8" ht="12.75">
      <c r="B278" s="1554"/>
      <c r="C278" s="1554"/>
      <c r="D278" s="1554"/>
      <c r="E278" s="1554"/>
      <c r="F278" s="1554"/>
      <c r="G278" s="1554"/>
      <c r="H278" s="1554"/>
    </row>
    <row r="279" spans="2:8" ht="12.75">
      <c r="B279" s="1554"/>
      <c r="C279" s="1554"/>
      <c r="D279" s="1554"/>
      <c r="E279" s="1554"/>
      <c r="F279" s="1554"/>
      <c r="G279" s="1554"/>
      <c r="H279" s="1554"/>
    </row>
    <row r="280" spans="2:8" ht="12.75">
      <c r="B280" s="1554"/>
      <c r="C280" s="1554"/>
      <c r="D280" s="1554"/>
      <c r="E280" s="1554"/>
      <c r="F280" s="1554"/>
      <c r="G280" s="1554"/>
      <c r="H280" s="1554"/>
    </row>
    <row r="281" spans="2:8" ht="12.75">
      <c r="B281" s="1554"/>
      <c r="C281" s="1554"/>
      <c r="D281" s="1554"/>
      <c r="E281" s="1554"/>
      <c r="F281" s="1554"/>
      <c r="G281" s="1554"/>
      <c r="H281" s="1554"/>
    </row>
    <row r="282" spans="2:8" ht="12.75">
      <c r="B282" s="1554"/>
      <c r="C282" s="1554"/>
      <c r="D282" s="1554"/>
      <c r="E282" s="1554"/>
      <c r="F282" s="1554"/>
      <c r="G282" s="1554"/>
      <c r="H282" s="1554"/>
    </row>
    <row r="283" spans="2:8" ht="12.75">
      <c r="B283" s="1554"/>
      <c r="C283" s="1554"/>
      <c r="D283" s="1554"/>
      <c r="E283" s="1554"/>
      <c r="F283" s="1554"/>
      <c r="G283" s="1554"/>
      <c r="H283" s="1554"/>
    </row>
    <row r="284" spans="2:8" ht="12.75">
      <c r="B284" s="1554"/>
      <c r="C284" s="1554"/>
      <c r="D284" s="1554"/>
      <c r="E284" s="1554"/>
      <c r="F284" s="1554"/>
      <c r="G284" s="1554"/>
      <c r="H284" s="1554"/>
    </row>
    <row r="285" spans="2:8" ht="12.75">
      <c r="B285" s="1554"/>
      <c r="C285" s="1554"/>
      <c r="D285" s="1554"/>
      <c r="E285" s="1554"/>
      <c r="F285" s="1554"/>
      <c r="G285" s="1554"/>
      <c r="H285" s="1554"/>
    </row>
    <row r="286" spans="2:8" ht="12.75">
      <c r="B286" s="1554"/>
      <c r="C286" s="1554"/>
      <c r="D286" s="1554"/>
      <c r="E286" s="1554"/>
      <c r="F286" s="1554"/>
      <c r="G286" s="1554"/>
      <c r="H286" s="1554"/>
    </row>
    <row r="287" spans="2:8" ht="12.75">
      <c r="B287" s="1554"/>
      <c r="C287" s="1554"/>
      <c r="D287" s="1554"/>
      <c r="E287" s="1554"/>
      <c r="F287" s="1554"/>
      <c r="G287" s="1554"/>
      <c r="H287" s="1554"/>
    </row>
    <row r="288" spans="2:8" ht="12.75">
      <c r="B288" s="1554"/>
      <c r="C288" s="1554"/>
      <c r="D288" s="1554"/>
      <c r="E288" s="1554"/>
      <c r="F288" s="1554"/>
      <c r="G288" s="1554"/>
      <c r="H288" s="1554"/>
    </row>
    <row r="289" spans="2:8" ht="12.75">
      <c r="B289" s="1554"/>
      <c r="C289" s="1554"/>
      <c r="D289" s="1554"/>
      <c r="E289" s="1554"/>
      <c r="F289" s="1554"/>
      <c r="G289" s="1554"/>
      <c r="H289" s="1554"/>
    </row>
    <row r="290" spans="2:8" ht="12.75">
      <c r="B290" s="1554"/>
      <c r="C290" s="1554"/>
      <c r="D290" s="1554"/>
      <c r="E290" s="1554"/>
      <c r="F290" s="1554"/>
      <c r="G290" s="1554"/>
      <c r="H290" s="1554"/>
    </row>
    <row r="291" spans="2:8" ht="12.75">
      <c r="B291" s="1554"/>
      <c r="C291" s="1554"/>
      <c r="D291" s="1554"/>
      <c r="E291" s="1554"/>
      <c r="F291" s="1554"/>
      <c r="G291" s="1554"/>
      <c r="H291" s="1554"/>
    </row>
    <row r="292" spans="2:8" ht="12.75">
      <c r="B292" s="1554"/>
      <c r="C292" s="1554"/>
      <c r="D292" s="1554"/>
      <c r="E292" s="1554"/>
      <c r="F292" s="1554"/>
      <c r="G292" s="1554"/>
      <c r="H292" s="1554"/>
    </row>
    <row r="293" spans="2:8" ht="12.75">
      <c r="B293" s="1554"/>
      <c r="C293" s="1554"/>
      <c r="D293" s="1554"/>
      <c r="E293" s="1554"/>
      <c r="F293" s="1554"/>
      <c r="G293" s="1554"/>
      <c r="H293" s="1554"/>
    </row>
    <row r="294" spans="2:8" ht="12.75">
      <c r="B294" s="1554"/>
      <c r="C294" s="1554"/>
      <c r="D294" s="1554"/>
      <c r="E294" s="1554"/>
      <c r="F294" s="1554"/>
      <c r="G294" s="1554"/>
      <c r="H294" s="1554"/>
    </row>
    <row r="295" spans="2:8" ht="12.75">
      <c r="B295" s="1554"/>
      <c r="C295" s="1554"/>
      <c r="D295" s="1554"/>
      <c r="E295" s="1554"/>
      <c r="F295" s="1554"/>
      <c r="G295" s="1554"/>
      <c r="H295" s="1554"/>
    </row>
    <row r="296" spans="2:8" ht="12.75">
      <c r="B296" s="1554"/>
      <c r="C296" s="1554"/>
      <c r="D296" s="1554"/>
      <c r="E296" s="1554"/>
      <c r="F296" s="1554"/>
      <c r="G296" s="1554"/>
      <c r="H296" s="1554"/>
    </row>
    <row r="297" spans="2:8" ht="12.75">
      <c r="B297" s="1554"/>
      <c r="C297" s="1554"/>
      <c r="D297" s="1554"/>
      <c r="E297" s="1554"/>
      <c r="F297" s="1554"/>
      <c r="G297" s="1554"/>
      <c r="H297" s="1554"/>
    </row>
    <row r="298" spans="2:8" ht="12.75">
      <c r="B298" s="1554"/>
      <c r="C298" s="1554"/>
      <c r="D298" s="1554"/>
      <c r="E298" s="1554"/>
      <c r="F298" s="1554"/>
      <c r="G298" s="1554"/>
      <c r="H298" s="1554"/>
    </row>
    <row r="299" spans="2:8" ht="12.75">
      <c r="B299" s="1554"/>
      <c r="C299" s="1554"/>
      <c r="D299" s="1554"/>
      <c r="E299" s="1554"/>
      <c r="F299" s="1554"/>
      <c r="G299" s="1554"/>
      <c r="H299" s="1554"/>
    </row>
    <row r="300" spans="2:8" ht="12.75">
      <c r="B300" s="1554"/>
      <c r="C300" s="1554"/>
      <c r="D300" s="1554"/>
      <c r="E300" s="1554"/>
      <c r="F300" s="1554"/>
      <c r="G300" s="1554"/>
      <c r="H300" s="1554"/>
    </row>
    <row r="301" spans="2:8" ht="12.75">
      <c r="B301" s="1554"/>
      <c r="C301" s="1554"/>
      <c r="D301" s="1554"/>
      <c r="E301" s="1554"/>
      <c r="F301" s="1554"/>
      <c r="G301" s="1554"/>
      <c r="H301" s="1554"/>
    </row>
    <row r="302" spans="2:8" ht="12.75">
      <c r="B302" s="1554"/>
      <c r="C302" s="1554"/>
      <c r="D302" s="1554"/>
      <c r="E302" s="1554"/>
      <c r="F302" s="1554"/>
      <c r="G302" s="1554"/>
      <c r="H302" s="1554"/>
    </row>
    <row r="303" spans="2:8" ht="12.75">
      <c r="B303" s="1554"/>
      <c r="C303" s="1554"/>
      <c r="D303" s="1554"/>
      <c r="E303" s="1554"/>
      <c r="F303" s="1554"/>
      <c r="G303" s="1554"/>
      <c r="H303" s="1554"/>
    </row>
    <row r="304" spans="2:8" ht="12.75">
      <c r="B304" s="1554"/>
      <c r="C304" s="1554"/>
      <c r="D304" s="1554"/>
      <c r="E304" s="1554"/>
      <c r="F304" s="1554"/>
      <c r="G304" s="1554"/>
      <c r="H304" s="1554"/>
    </row>
    <row r="305" spans="2:8" ht="12.75">
      <c r="B305" s="1554"/>
      <c r="C305" s="1554"/>
      <c r="D305" s="1554"/>
      <c r="E305" s="1554"/>
      <c r="F305" s="1554"/>
      <c r="G305" s="1554"/>
      <c r="H305" s="1554"/>
    </row>
    <row r="306" spans="2:8" ht="12.75">
      <c r="B306" s="1554"/>
      <c r="C306" s="1554"/>
      <c r="D306" s="1554"/>
      <c r="E306" s="1554"/>
      <c r="F306" s="1554"/>
      <c r="G306" s="1554"/>
      <c r="H306" s="1554"/>
    </row>
    <row r="307" spans="2:8" ht="12.75">
      <c r="B307" s="1554"/>
      <c r="C307" s="1554"/>
      <c r="D307" s="1554"/>
      <c r="E307" s="1554"/>
      <c r="F307" s="1554"/>
      <c r="G307" s="1554"/>
      <c r="H307" s="1554"/>
    </row>
    <row r="308" spans="2:8" ht="12.75">
      <c r="B308" s="1554"/>
      <c r="C308" s="1554"/>
      <c r="D308" s="1554"/>
      <c r="E308" s="1554"/>
      <c r="F308" s="1554"/>
      <c r="G308" s="1554"/>
      <c r="H308" s="1554"/>
    </row>
    <row r="309" spans="2:8" ht="12.75">
      <c r="B309" s="1554"/>
      <c r="C309" s="1554"/>
      <c r="D309" s="1554"/>
      <c r="E309" s="1554"/>
      <c r="F309" s="1554"/>
      <c r="G309" s="1554"/>
      <c r="H309" s="1554"/>
    </row>
    <row r="310" spans="2:8" ht="12.75">
      <c r="B310" s="1554"/>
      <c r="C310" s="1554"/>
      <c r="D310" s="1554"/>
      <c r="E310" s="1554"/>
      <c r="F310" s="1554"/>
      <c r="G310" s="1554"/>
      <c r="H310" s="1554"/>
    </row>
    <row r="311" spans="2:8" ht="12.75">
      <c r="B311" s="1554"/>
      <c r="C311" s="1554"/>
      <c r="D311" s="1554"/>
      <c r="E311" s="1554"/>
      <c r="F311" s="1554"/>
      <c r="G311" s="1554"/>
      <c r="H311" s="1554"/>
    </row>
    <row r="312" spans="2:8" ht="12.75">
      <c r="B312" s="1554"/>
      <c r="C312" s="1554"/>
      <c r="D312" s="1554"/>
      <c r="E312" s="1554"/>
      <c r="F312" s="1554"/>
      <c r="G312" s="1554"/>
      <c r="H312" s="1554"/>
    </row>
    <row r="313" spans="2:8" ht="12.75">
      <c r="B313" s="1554"/>
      <c r="C313" s="1554"/>
      <c r="D313" s="1554"/>
      <c r="E313" s="1554"/>
      <c r="F313" s="1554"/>
      <c r="G313" s="1554"/>
      <c r="H313" s="1554"/>
    </row>
    <row r="314" spans="2:8" ht="12.75">
      <c r="B314" s="1554"/>
      <c r="C314" s="1554"/>
      <c r="D314" s="1554"/>
      <c r="E314" s="1554"/>
      <c r="F314" s="1554"/>
      <c r="G314" s="1554"/>
      <c r="H314" s="1554"/>
    </row>
    <row r="315" spans="2:8" ht="12.75">
      <c r="B315" s="1554"/>
      <c r="C315" s="1554"/>
      <c r="D315" s="1554"/>
      <c r="E315" s="1554"/>
      <c r="F315" s="1554"/>
      <c r="G315" s="1554"/>
      <c r="H315" s="1554"/>
    </row>
    <row r="316" spans="2:8" ht="12.75">
      <c r="B316" s="1554"/>
      <c r="C316" s="1554"/>
      <c r="D316" s="1554"/>
      <c r="E316" s="1554"/>
      <c r="F316" s="1554"/>
      <c r="G316" s="1554"/>
      <c r="H316" s="1554"/>
    </row>
    <row r="317" spans="2:8" ht="12.75">
      <c r="B317" s="1554"/>
      <c r="C317" s="1554"/>
      <c r="D317" s="1554"/>
      <c r="E317" s="1554"/>
      <c r="F317" s="1554"/>
      <c r="G317" s="1554"/>
      <c r="H317" s="1554"/>
    </row>
    <row r="318" spans="2:8" ht="12.75">
      <c r="B318" s="1554"/>
      <c r="C318" s="1554"/>
      <c r="D318" s="1554"/>
      <c r="E318" s="1554"/>
      <c r="F318" s="1554"/>
      <c r="G318" s="1554"/>
      <c r="H318" s="1554"/>
    </row>
    <row r="319" spans="2:8" ht="12.75">
      <c r="B319" s="1554"/>
      <c r="C319" s="1554"/>
      <c r="D319" s="1554"/>
      <c r="E319" s="1554"/>
      <c r="F319" s="1554"/>
      <c r="G319" s="1554"/>
      <c r="H319" s="1554"/>
    </row>
    <row r="320" spans="2:8" ht="12.75">
      <c r="B320" s="1554"/>
      <c r="C320" s="1554"/>
      <c r="D320" s="1554"/>
      <c r="E320" s="1554"/>
      <c r="F320" s="1554"/>
      <c r="G320" s="1554"/>
      <c r="H320" s="1554"/>
    </row>
    <row r="321" spans="2:8" ht="12.75">
      <c r="B321" s="1554"/>
      <c r="C321" s="1554"/>
      <c r="D321" s="1554"/>
      <c r="E321" s="1554"/>
      <c r="F321" s="1554"/>
      <c r="G321" s="1554"/>
      <c r="H321" s="1554"/>
    </row>
    <row r="322" spans="2:8" ht="12.75">
      <c r="B322" s="1554"/>
      <c r="C322" s="1554"/>
      <c r="D322" s="1554"/>
      <c r="E322" s="1554"/>
      <c r="F322" s="1554"/>
      <c r="G322" s="1554"/>
      <c r="H322" s="1554"/>
    </row>
    <row r="323" spans="2:8" ht="12.75">
      <c r="B323" s="1554"/>
      <c r="C323" s="1554"/>
      <c r="D323" s="1554"/>
      <c r="E323" s="1554"/>
      <c r="F323" s="1554"/>
      <c r="G323" s="1554"/>
      <c r="H323" s="1554"/>
    </row>
    <row r="324" spans="2:8" ht="12.75">
      <c r="B324" s="1554"/>
      <c r="C324" s="1554"/>
      <c r="D324" s="1554"/>
      <c r="E324" s="1554"/>
      <c r="F324" s="1554"/>
      <c r="G324" s="1554"/>
      <c r="H324" s="1554"/>
    </row>
    <row r="325" spans="2:8" ht="12.75">
      <c r="B325" s="1554"/>
      <c r="C325" s="1554"/>
      <c r="D325" s="1554"/>
      <c r="E325" s="1554"/>
      <c r="F325" s="1554"/>
      <c r="G325" s="1554"/>
      <c r="H325" s="1554"/>
    </row>
    <row r="326" spans="2:8" ht="12.75">
      <c r="B326" s="1554"/>
      <c r="C326" s="1554"/>
      <c r="D326" s="1554"/>
      <c r="E326" s="1554"/>
      <c r="F326" s="1554"/>
      <c r="G326" s="1554"/>
      <c r="H326" s="1554"/>
    </row>
    <row r="327" spans="2:8" ht="12.75">
      <c r="B327" s="1554"/>
      <c r="C327" s="1554"/>
      <c r="D327" s="1554"/>
      <c r="E327" s="1554"/>
      <c r="F327" s="1554"/>
      <c r="G327" s="1554"/>
      <c r="H327" s="1554"/>
    </row>
    <row r="328" spans="2:8" ht="12.75">
      <c r="B328" s="1554"/>
      <c r="C328" s="1554"/>
      <c r="D328" s="1554"/>
      <c r="E328" s="1554"/>
      <c r="F328" s="1554"/>
      <c r="G328" s="1554"/>
      <c r="H328" s="1554"/>
    </row>
    <row r="329" spans="2:8" ht="12.75">
      <c r="B329" s="1554"/>
      <c r="C329" s="1554"/>
      <c r="D329" s="1554"/>
      <c r="E329" s="1554"/>
      <c r="F329" s="1554"/>
      <c r="G329" s="1554"/>
      <c r="H329" s="1554"/>
    </row>
    <row r="330" spans="2:8" ht="12.75">
      <c r="B330" s="1554"/>
      <c r="C330" s="1554"/>
      <c r="D330" s="1554"/>
      <c r="E330" s="1554"/>
      <c r="F330" s="1554"/>
      <c r="G330" s="1554"/>
      <c r="H330" s="1554"/>
    </row>
    <row r="331" spans="2:8" ht="12.75">
      <c r="B331" s="1554"/>
      <c r="C331" s="1554"/>
      <c r="D331" s="1554"/>
      <c r="E331" s="1554"/>
      <c r="F331" s="1554"/>
      <c r="G331" s="1554"/>
      <c r="H331" s="1554"/>
    </row>
    <row r="332" spans="2:8" ht="12.75">
      <c r="B332" s="1554"/>
      <c r="C332" s="1554"/>
      <c r="D332" s="1554"/>
      <c r="E332" s="1554"/>
      <c r="F332" s="1554"/>
      <c r="G332" s="1554"/>
      <c r="H332" s="1554"/>
    </row>
    <row r="333" spans="2:8" ht="12.75">
      <c r="B333" s="1554"/>
      <c r="C333" s="1554"/>
      <c r="D333" s="1554"/>
      <c r="E333" s="1554"/>
      <c r="F333" s="1554"/>
      <c r="G333" s="1554"/>
      <c r="H333" s="1554"/>
    </row>
    <row r="334" spans="2:8" ht="12.75">
      <c r="B334" s="1554"/>
      <c r="C334" s="1554"/>
      <c r="D334" s="1554"/>
      <c r="E334" s="1554"/>
      <c r="F334" s="1554"/>
      <c r="G334" s="1554"/>
      <c r="H334" s="1554"/>
    </row>
    <row r="335" spans="2:8" ht="12.75">
      <c r="B335" s="1554"/>
      <c r="C335" s="1554"/>
      <c r="D335" s="1554"/>
      <c r="E335" s="1554"/>
      <c r="F335" s="1554"/>
      <c r="G335" s="1554"/>
      <c r="H335" s="1554"/>
    </row>
    <row r="336" spans="2:8" ht="12.75">
      <c r="B336" s="1554"/>
      <c r="C336" s="1554"/>
      <c r="D336" s="1554"/>
      <c r="E336" s="1554"/>
      <c r="F336" s="1554"/>
      <c r="G336" s="1554"/>
      <c r="H336" s="1554"/>
    </row>
    <row r="337" spans="2:8" ht="12.75">
      <c r="B337" s="1554"/>
      <c r="C337" s="1554"/>
      <c r="D337" s="1554"/>
      <c r="E337" s="1554"/>
      <c r="F337" s="1554"/>
      <c r="G337" s="1554"/>
      <c r="H337" s="1554"/>
    </row>
    <row r="338" spans="2:8" ht="12.75">
      <c r="B338" s="1554"/>
      <c r="C338" s="1554"/>
      <c r="D338" s="1554"/>
      <c r="E338" s="1554"/>
      <c r="F338" s="1554"/>
      <c r="G338" s="1554"/>
      <c r="H338" s="1554"/>
    </row>
    <row r="339" spans="2:8" ht="12.75">
      <c r="B339" s="1554"/>
      <c r="C339" s="1554"/>
      <c r="D339" s="1554"/>
      <c r="E339" s="1554"/>
      <c r="F339" s="1554"/>
      <c r="G339" s="1554"/>
      <c r="H339" s="1554"/>
    </row>
    <row r="340" spans="2:8" ht="12.75">
      <c r="B340" s="1554"/>
      <c r="C340" s="1554"/>
      <c r="D340" s="1554"/>
      <c r="E340" s="1554"/>
      <c r="F340" s="1554"/>
      <c r="G340" s="1554"/>
      <c r="H340" s="1554"/>
    </row>
    <row r="341" spans="2:8" ht="12.75">
      <c r="B341" s="1554"/>
      <c r="C341" s="1554"/>
      <c r="D341" s="1554"/>
      <c r="E341" s="1554"/>
      <c r="F341" s="1554"/>
      <c r="G341" s="1554"/>
      <c r="H341" s="1554"/>
    </row>
    <row r="342" spans="2:8" ht="12.75">
      <c r="B342" s="1554"/>
      <c r="C342" s="1554"/>
      <c r="D342" s="1554"/>
      <c r="E342" s="1554"/>
      <c r="F342" s="1554"/>
      <c r="G342" s="1554"/>
      <c r="H342" s="1554"/>
    </row>
    <row r="343" spans="2:8" ht="12.75">
      <c r="B343" s="1554"/>
      <c r="C343" s="1554"/>
      <c r="D343" s="1554"/>
      <c r="E343" s="1554"/>
      <c r="F343" s="1554"/>
      <c r="G343" s="1554"/>
      <c r="H343" s="1554"/>
    </row>
    <row r="344" spans="2:8" ht="12.75">
      <c r="B344" s="1554"/>
      <c r="C344" s="1554"/>
      <c r="D344" s="1554"/>
      <c r="E344" s="1554"/>
      <c r="F344" s="1554"/>
      <c r="G344" s="1554"/>
      <c r="H344" s="1554"/>
    </row>
    <row r="345" spans="2:8" ht="12.75">
      <c r="B345" s="1554"/>
      <c r="C345" s="1554"/>
      <c r="D345" s="1554"/>
      <c r="E345" s="1554"/>
      <c r="F345" s="1554"/>
      <c r="G345" s="1554"/>
      <c r="H345" s="1554"/>
    </row>
    <row r="346" spans="2:8" ht="12.75">
      <c r="B346" s="1554"/>
      <c r="C346" s="1554"/>
      <c r="D346" s="1554"/>
      <c r="E346" s="1554"/>
      <c r="F346" s="1554"/>
      <c r="G346" s="1554"/>
      <c r="H346" s="1554"/>
    </row>
    <row r="347" spans="2:8" ht="12.75">
      <c r="B347" s="1554"/>
      <c r="C347" s="1554"/>
      <c r="D347" s="1554"/>
      <c r="E347" s="1554"/>
      <c r="F347" s="1554"/>
      <c r="G347" s="1554"/>
      <c r="H347" s="1554"/>
    </row>
    <row r="348" spans="2:8" ht="12.75">
      <c r="B348" s="1554"/>
      <c r="C348" s="1554"/>
      <c r="D348" s="1554"/>
      <c r="E348" s="1554"/>
      <c r="F348" s="1554"/>
      <c r="G348" s="1554"/>
      <c r="H348" s="1554"/>
    </row>
    <row r="349" spans="2:8" ht="12.75">
      <c r="B349" s="1554"/>
      <c r="C349" s="1554"/>
      <c r="D349" s="1554"/>
      <c r="E349" s="1554"/>
      <c r="F349" s="1554"/>
      <c r="G349" s="1554"/>
      <c r="H349" s="1554"/>
    </row>
    <row r="350" spans="2:8" ht="12.75">
      <c r="B350" s="1554"/>
      <c r="C350" s="1554"/>
      <c r="D350" s="1554"/>
      <c r="E350" s="1554"/>
      <c r="F350" s="1554"/>
      <c r="G350" s="1554"/>
      <c r="H350" s="1554"/>
    </row>
    <row r="351" spans="2:8" ht="12.75">
      <c r="B351" s="1554"/>
      <c r="C351" s="1554"/>
      <c r="D351" s="1554"/>
      <c r="E351" s="1554"/>
      <c r="F351" s="1554"/>
      <c r="G351" s="1554"/>
      <c r="H351" s="1554"/>
    </row>
    <row r="352" spans="2:8" ht="12.75">
      <c r="B352" s="1554"/>
      <c r="C352" s="1554"/>
      <c r="D352" s="1554"/>
      <c r="E352" s="1554"/>
      <c r="F352" s="1554"/>
      <c r="G352" s="1554"/>
      <c r="H352" s="1554"/>
    </row>
    <row r="353" spans="2:8" ht="12.75">
      <c r="B353" s="1554"/>
      <c r="C353" s="1554"/>
      <c r="D353" s="1554"/>
      <c r="E353" s="1554"/>
      <c r="F353" s="1554"/>
      <c r="G353" s="1554"/>
      <c r="H353" s="1554"/>
    </row>
    <row r="354" spans="2:8" ht="12.75">
      <c r="B354" s="1554"/>
      <c r="C354" s="1554"/>
      <c r="D354" s="1554"/>
      <c r="E354" s="1554"/>
      <c r="F354" s="1554"/>
      <c r="G354" s="1554"/>
      <c r="H354" s="1554"/>
    </row>
    <row r="355" spans="2:8" ht="12.75">
      <c r="B355" s="1554"/>
      <c r="C355" s="1554"/>
      <c r="D355" s="1554"/>
      <c r="E355" s="1554"/>
      <c r="F355" s="1554"/>
      <c r="G355" s="1554"/>
      <c r="H355" s="1554"/>
    </row>
    <row r="356" spans="2:8" ht="12.75">
      <c r="B356" s="1554"/>
      <c r="C356" s="1554"/>
      <c r="D356" s="1554"/>
      <c r="E356" s="1554"/>
      <c r="F356" s="1554"/>
      <c r="G356" s="1554"/>
      <c r="H356" s="1554"/>
    </row>
    <row r="357" spans="2:8" ht="12.75">
      <c r="B357" s="1554"/>
      <c r="C357" s="1554"/>
      <c r="D357" s="1554"/>
      <c r="E357" s="1554"/>
      <c r="F357" s="1554"/>
      <c r="G357" s="1554"/>
      <c r="H357" s="1554"/>
    </row>
    <row r="358" spans="2:8" ht="12.75">
      <c r="B358" s="1554"/>
      <c r="C358" s="1554"/>
      <c r="D358" s="1554"/>
      <c r="E358" s="1554"/>
      <c r="F358" s="1554"/>
      <c r="G358" s="1554"/>
      <c r="H358" s="1554"/>
    </row>
    <row r="359" spans="2:8" ht="12.75">
      <c r="B359" s="1554"/>
      <c r="C359" s="1554"/>
      <c r="D359" s="1554"/>
      <c r="E359" s="1554"/>
      <c r="F359" s="1554"/>
      <c r="G359" s="1554"/>
      <c r="H359" s="1554"/>
    </row>
    <row r="360" spans="2:8" ht="12.75">
      <c r="B360" s="1554"/>
      <c r="C360" s="1554"/>
      <c r="D360" s="1554"/>
      <c r="E360" s="1554"/>
      <c r="F360" s="1554"/>
      <c r="G360" s="1554"/>
      <c r="H360" s="1554"/>
    </row>
    <row r="361" spans="2:8" ht="12.75">
      <c r="B361" s="1554"/>
      <c r="C361" s="1554"/>
      <c r="D361" s="1554"/>
      <c r="E361" s="1554"/>
      <c r="F361" s="1554"/>
      <c r="G361" s="1554"/>
      <c r="H361" s="1554"/>
    </row>
    <row r="362" spans="2:8" ht="12.75">
      <c r="B362" s="1554"/>
      <c r="C362" s="1554"/>
      <c r="D362" s="1554"/>
      <c r="E362" s="1554"/>
      <c r="F362" s="1554"/>
      <c r="G362" s="1554"/>
      <c r="H362" s="1554"/>
    </row>
    <row r="363" spans="2:8" ht="12.75">
      <c r="B363" s="1554"/>
      <c r="C363" s="1554"/>
      <c r="D363" s="1554"/>
      <c r="E363" s="1554"/>
      <c r="F363" s="1554"/>
      <c r="G363" s="1554"/>
      <c r="H363" s="1554"/>
    </row>
    <row r="364" spans="2:8" ht="12.75">
      <c r="B364" s="1554"/>
      <c r="C364" s="1554"/>
      <c r="D364" s="1554"/>
      <c r="E364" s="1554"/>
      <c r="F364" s="1554"/>
      <c r="G364" s="1554"/>
      <c r="H364" s="1554"/>
    </row>
    <row r="365" spans="2:8" ht="12.75">
      <c r="B365" s="1554"/>
      <c r="C365" s="1554"/>
      <c r="D365" s="1554"/>
      <c r="E365" s="1554"/>
      <c r="F365" s="1554"/>
      <c r="G365" s="1554"/>
      <c r="H365" s="1554"/>
    </row>
    <row r="366" spans="2:8" ht="12.75">
      <c r="B366" s="1554"/>
      <c r="C366" s="1554"/>
      <c r="D366" s="1554"/>
      <c r="E366" s="1554"/>
      <c r="F366" s="1554"/>
      <c r="G366" s="1554"/>
      <c r="H366" s="1554"/>
    </row>
    <row r="367" spans="2:8" ht="12.75">
      <c r="B367" s="1554"/>
      <c r="C367" s="1554"/>
      <c r="D367" s="1554"/>
      <c r="E367" s="1554"/>
      <c r="F367" s="1554"/>
      <c r="G367" s="1554"/>
      <c r="H367" s="1554"/>
    </row>
    <row r="368" spans="2:8" ht="12.75">
      <c r="B368" s="1554"/>
      <c r="C368" s="1554"/>
      <c r="D368" s="1554"/>
      <c r="E368" s="1554"/>
      <c r="F368" s="1554"/>
      <c r="G368" s="1554"/>
      <c r="H368" s="1554"/>
    </row>
    <row r="369" spans="2:8" ht="12.75">
      <c r="B369" s="1554"/>
      <c r="C369" s="1554"/>
      <c r="D369" s="1554"/>
      <c r="E369" s="1554"/>
      <c r="F369" s="1554"/>
      <c r="G369" s="1554"/>
      <c r="H369" s="1554"/>
    </row>
    <row r="370" spans="2:8" ht="12.75">
      <c r="B370" s="1554"/>
      <c r="C370" s="1554"/>
      <c r="D370" s="1554"/>
      <c r="E370" s="1554"/>
      <c r="F370" s="1554"/>
      <c r="G370" s="1554"/>
      <c r="H370" s="1554"/>
    </row>
    <row r="371" spans="2:8" ht="12.75">
      <c r="B371" s="1554"/>
      <c r="C371" s="1554"/>
      <c r="D371" s="1554"/>
      <c r="E371" s="1554"/>
      <c r="F371" s="1554"/>
      <c r="G371" s="1554"/>
      <c r="H371" s="1554"/>
    </row>
    <row r="372" spans="2:8" ht="12.75">
      <c r="B372" s="1554"/>
      <c r="C372" s="1554"/>
      <c r="D372" s="1554"/>
      <c r="E372" s="1554"/>
      <c r="F372" s="1554"/>
      <c r="G372" s="1554"/>
      <c r="H372" s="1554"/>
    </row>
    <row r="373" spans="2:8" ht="12.75">
      <c r="B373" s="1554"/>
      <c r="C373" s="1554"/>
      <c r="D373" s="1554"/>
      <c r="E373" s="1554"/>
      <c r="F373" s="1554"/>
      <c r="G373" s="1554"/>
      <c r="H373" s="1554"/>
    </row>
    <row r="374" spans="2:8" ht="12.75">
      <c r="B374" s="1554"/>
      <c r="C374" s="1554"/>
      <c r="D374" s="1554"/>
      <c r="E374" s="1554"/>
      <c r="F374" s="1554"/>
      <c r="G374" s="1554"/>
      <c r="H374" s="1554"/>
    </row>
    <row r="375" spans="2:8" ht="12.75">
      <c r="B375" s="1554"/>
      <c r="C375" s="1554"/>
      <c r="D375" s="1554"/>
      <c r="E375" s="1554"/>
      <c r="F375" s="1554"/>
      <c r="G375" s="1554"/>
      <c r="H375" s="1554"/>
    </row>
    <row r="376" spans="2:8" ht="12.75">
      <c r="B376" s="1554"/>
      <c r="C376" s="1554"/>
      <c r="D376" s="1554"/>
      <c r="E376" s="1554"/>
      <c r="F376" s="1554"/>
      <c r="G376" s="1554"/>
      <c r="H376" s="1554"/>
    </row>
    <row r="377" spans="2:8" ht="12.75">
      <c r="B377" s="1554"/>
      <c r="C377" s="1554"/>
      <c r="D377" s="1554"/>
      <c r="E377" s="1554"/>
      <c r="F377" s="1554"/>
      <c r="G377" s="1554"/>
      <c r="H377" s="1554"/>
    </row>
    <row r="378" spans="2:8" ht="12.75">
      <c r="B378" s="1554"/>
      <c r="C378" s="1554"/>
      <c r="D378" s="1554"/>
      <c r="E378" s="1554"/>
      <c r="F378" s="1554"/>
      <c r="G378" s="1554"/>
      <c r="H378" s="1554"/>
    </row>
    <row r="379" spans="2:8" ht="12.75">
      <c r="B379" s="1554"/>
      <c r="C379" s="1554"/>
      <c r="D379" s="1554"/>
      <c r="E379" s="1554"/>
      <c r="F379" s="1554"/>
      <c r="G379" s="1554"/>
      <c r="H379" s="1554"/>
    </row>
    <row r="380" spans="2:8" ht="12.75">
      <c r="B380" s="1554"/>
      <c r="C380" s="1554"/>
      <c r="D380" s="1554"/>
      <c r="E380" s="1554"/>
      <c r="F380" s="1554"/>
      <c r="G380" s="1554"/>
      <c r="H380" s="1554"/>
    </row>
    <row r="381" spans="2:8" ht="12.75">
      <c r="B381" s="1554"/>
      <c r="C381" s="1554"/>
      <c r="D381" s="1554"/>
      <c r="E381" s="1554"/>
      <c r="F381" s="1554"/>
      <c r="G381" s="1554"/>
      <c r="H381" s="1554"/>
    </row>
    <row r="382" spans="2:8" ht="12.75">
      <c r="B382" s="1554"/>
      <c r="C382" s="1554"/>
      <c r="D382" s="1554"/>
      <c r="E382" s="1554"/>
      <c r="F382" s="1554"/>
      <c r="G382" s="1554"/>
      <c r="H382" s="1554"/>
    </row>
    <row r="383" spans="2:8" ht="12.75">
      <c r="B383" s="1554"/>
      <c r="C383" s="1554"/>
      <c r="D383" s="1554"/>
      <c r="E383" s="1554"/>
      <c r="F383" s="1554"/>
      <c r="G383" s="1554"/>
      <c r="H383" s="1554"/>
    </row>
    <row r="384" spans="2:8" ht="12.75">
      <c r="B384" s="1554"/>
      <c r="C384" s="1554"/>
      <c r="D384" s="1554"/>
      <c r="E384" s="1554"/>
      <c r="F384" s="1554"/>
      <c r="G384" s="1554"/>
      <c r="H384" s="1554"/>
    </row>
    <row r="385" spans="2:8" ht="12.75">
      <c r="B385" s="1554"/>
      <c r="C385" s="1554"/>
      <c r="D385" s="1554"/>
      <c r="E385" s="1554"/>
      <c r="F385" s="1554"/>
      <c r="G385" s="1554"/>
      <c r="H385" s="1554"/>
    </row>
    <row r="386" spans="2:8" ht="12.75">
      <c r="B386" s="1554"/>
      <c r="C386" s="1554"/>
      <c r="D386" s="1554"/>
      <c r="E386" s="1554"/>
      <c r="F386" s="1554"/>
      <c r="G386" s="1554"/>
      <c r="H386" s="1554"/>
    </row>
    <row r="387" spans="2:8" ht="12.75">
      <c r="B387" s="1554"/>
      <c r="C387" s="1554"/>
      <c r="D387" s="1554"/>
      <c r="E387" s="1554"/>
      <c r="F387" s="1554"/>
      <c r="G387" s="1554"/>
      <c r="H387" s="1554"/>
    </row>
    <row r="388" spans="2:8" ht="12.75">
      <c r="B388" s="1554"/>
      <c r="C388" s="1554"/>
      <c r="D388" s="1554"/>
      <c r="E388" s="1554"/>
      <c r="F388" s="1554"/>
      <c r="G388" s="1554"/>
      <c r="H388" s="1554"/>
    </row>
    <row r="389" spans="2:8" ht="12.75">
      <c r="B389" s="1554"/>
      <c r="C389" s="1554"/>
      <c r="D389" s="1554"/>
      <c r="E389" s="1554"/>
      <c r="F389" s="1554"/>
      <c r="G389" s="1554"/>
      <c r="H389" s="1554"/>
    </row>
    <row r="390" spans="2:8" ht="12.75">
      <c r="B390" s="1554"/>
      <c r="C390" s="1554"/>
      <c r="D390" s="1554"/>
      <c r="E390" s="1554"/>
      <c r="F390" s="1554"/>
      <c r="G390" s="1554"/>
      <c r="H390" s="1554"/>
    </row>
    <row r="391" spans="2:8" ht="12.75">
      <c r="B391" s="1554"/>
      <c r="C391" s="1554"/>
      <c r="D391" s="1554"/>
      <c r="E391" s="1554"/>
      <c r="F391" s="1554"/>
      <c r="G391" s="1554"/>
      <c r="H391" s="1554"/>
    </row>
    <row r="392" spans="2:8" ht="12.75">
      <c r="B392" s="1554"/>
      <c r="C392" s="1554"/>
      <c r="D392" s="1554"/>
      <c r="E392" s="1554"/>
      <c r="F392" s="1554"/>
      <c r="G392" s="1554"/>
      <c r="H392" s="1554"/>
    </row>
    <row r="393" spans="2:8" ht="12.75">
      <c r="B393" s="1554"/>
      <c r="C393" s="1554"/>
      <c r="D393" s="1554"/>
      <c r="E393" s="1554"/>
      <c r="F393" s="1554"/>
      <c r="G393" s="1554"/>
      <c r="H393" s="1554"/>
    </row>
    <row r="394" spans="2:8" ht="12.75">
      <c r="B394" s="1554"/>
      <c r="C394" s="1554"/>
      <c r="D394" s="1554"/>
      <c r="E394" s="1554"/>
      <c r="F394" s="1554"/>
      <c r="G394" s="1554"/>
      <c r="H394" s="1554"/>
    </row>
    <row r="395" spans="2:8" ht="12.75">
      <c r="B395" s="1554"/>
      <c r="C395" s="1554"/>
      <c r="D395" s="1554"/>
      <c r="E395" s="1554"/>
      <c r="F395" s="1554"/>
      <c r="G395" s="1554"/>
      <c r="H395" s="1554"/>
    </row>
    <row r="396" spans="2:8" ht="12.75">
      <c r="B396" s="1554"/>
      <c r="C396" s="1554"/>
      <c r="D396" s="1554"/>
      <c r="E396" s="1554"/>
      <c r="F396" s="1554"/>
      <c r="G396" s="1554"/>
      <c r="H396" s="1554"/>
    </row>
    <row r="397" spans="2:8" ht="12.75">
      <c r="B397" s="1554"/>
      <c r="C397" s="1554"/>
      <c r="D397" s="1554"/>
      <c r="E397" s="1554"/>
      <c r="F397" s="1554"/>
      <c r="G397" s="1554"/>
      <c r="H397" s="1554"/>
    </row>
    <row r="398" spans="2:8" ht="12.75">
      <c r="B398" s="1554"/>
      <c r="C398" s="1554"/>
      <c r="D398" s="1554"/>
      <c r="E398" s="1554"/>
      <c r="F398" s="1554"/>
      <c r="G398" s="1554"/>
      <c r="H398" s="1554"/>
    </row>
    <row r="399" spans="2:8" ht="12.75">
      <c r="B399" s="1554"/>
      <c r="C399" s="1554"/>
      <c r="D399" s="1554"/>
      <c r="E399" s="1554"/>
      <c r="F399" s="1554"/>
      <c r="G399" s="1554"/>
      <c r="H399" s="1554"/>
    </row>
    <row r="400" spans="2:8" ht="12.75">
      <c r="B400" s="1554"/>
      <c r="C400" s="1554"/>
      <c r="D400" s="1554"/>
      <c r="E400" s="1554"/>
      <c r="F400" s="1554"/>
      <c r="G400" s="1554"/>
      <c r="H400" s="1554"/>
    </row>
    <row r="401" spans="2:8" ht="12.75">
      <c r="B401" s="1554"/>
      <c r="C401" s="1554"/>
      <c r="D401" s="1554"/>
      <c r="E401" s="1554"/>
      <c r="F401" s="1554"/>
      <c r="G401" s="1554"/>
      <c r="H401" s="1554"/>
    </row>
    <row r="402" spans="2:8" ht="12.75">
      <c r="B402" s="1554"/>
      <c r="C402" s="1554"/>
      <c r="D402" s="1554"/>
      <c r="E402" s="1554"/>
      <c r="F402" s="1554"/>
      <c r="G402" s="1554"/>
      <c r="H402" s="1554"/>
    </row>
    <row r="403" spans="2:8" ht="12.75">
      <c r="B403" s="1554"/>
      <c r="C403" s="1554"/>
      <c r="D403" s="1554"/>
      <c r="E403" s="1554"/>
      <c r="F403" s="1554"/>
      <c r="G403" s="1554"/>
      <c r="H403" s="1554"/>
    </row>
    <row r="404" spans="2:8" ht="12.75">
      <c r="B404" s="1554"/>
      <c r="C404" s="1554"/>
      <c r="D404" s="1554"/>
      <c r="E404" s="1554"/>
      <c r="F404" s="1554"/>
      <c r="G404" s="1554"/>
      <c r="H404" s="1554"/>
    </row>
    <row r="405" spans="2:8" ht="12.75">
      <c r="B405" s="1554"/>
      <c r="C405" s="1554"/>
      <c r="D405" s="1554"/>
      <c r="E405" s="1554"/>
      <c r="F405" s="1554"/>
      <c r="G405" s="1554"/>
      <c r="H405" s="1554"/>
    </row>
    <row r="406" spans="2:8" ht="12.75">
      <c r="B406" s="1554"/>
      <c r="C406" s="1554"/>
      <c r="D406" s="1554"/>
      <c r="E406" s="1554"/>
      <c r="F406" s="1554"/>
      <c r="G406" s="1554"/>
      <c r="H406" s="1554"/>
    </row>
    <row r="407" spans="2:8" ht="12.75">
      <c r="B407" s="1554"/>
      <c r="C407" s="1554"/>
      <c r="D407" s="1554"/>
      <c r="E407" s="1554"/>
      <c r="F407" s="1554"/>
      <c r="G407" s="1554"/>
      <c r="H407" s="1554"/>
    </row>
    <row r="408" spans="2:8" ht="12.75">
      <c r="B408" s="1554"/>
      <c r="C408" s="1554"/>
      <c r="D408" s="1554"/>
      <c r="E408" s="1554"/>
      <c r="F408" s="1554"/>
      <c r="G408" s="1554"/>
      <c r="H408" s="1554"/>
    </row>
    <row r="409" spans="2:8" ht="12.75">
      <c r="B409" s="1554"/>
      <c r="C409" s="1554"/>
      <c r="D409" s="1554"/>
      <c r="E409" s="1554"/>
      <c r="F409" s="1554"/>
      <c r="G409" s="1554"/>
      <c r="H409" s="1554"/>
    </row>
    <row r="410" spans="2:8" ht="12.75">
      <c r="B410" s="1554"/>
      <c r="C410" s="1554"/>
      <c r="D410" s="1554"/>
      <c r="E410" s="1554"/>
      <c r="F410" s="1554"/>
      <c r="G410" s="1554"/>
      <c r="H410" s="1554"/>
    </row>
    <row r="411" spans="2:8" ht="12.75">
      <c r="B411" s="1554"/>
      <c r="C411" s="1554"/>
      <c r="D411" s="1554"/>
      <c r="E411" s="1554"/>
      <c r="F411" s="1554"/>
      <c r="G411" s="1554"/>
      <c r="H411" s="1554"/>
    </row>
    <row r="412" spans="2:8" ht="12.75">
      <c r="B412" s="1554"/>
      <c r="C412" s="1554"/>
      <c r="D412" s="1554"/>
      <c r="E412" s="1554"/>
      <c r="F412" s="1554"/>
      <c r="G412" s="1554"/>
      <c r="H412" s="1554"/>
    </row>
    <row r="413" spans="2:8" ht="12.75">
      <c r="B413" s="1554"/>
      <c r="C413" s="1554"/>
      <c r="D413" s="1554"/>
      <c r="E413" s="1554"/>
      <c r="F413" s="1554"/>
      <c r="G413" s="1554"/>
      <c r="H413" s="1554"/>
    </row>
    <row r="414" spans="2:8" ht="12.75">
      <c r="B414" s="1554"/>
      <c r="C414" s="1554"/>
      <c r="D414" s="1554"/>
      <c r="E414" s="1554"/>
      <c r="F414" s="1554"/>
      <c r="G414" s="1554"/>
      <c r="H414" s="1554"/>
    </row>
    <row r="415" spans="2:8" ht="12.75">
      <c r="B415" s="1554"/>
      <c r="C415" s="1554"/>
      <c r="D415" s="1554"/>
      <c r="E415" s="1554"/>
      <c r="F415" s="1554"/>
      <c r="G415" s="1554"/>
      <c r="H415" s="1554"/>
    </row>
    <row r="416" spans="2:8" ht="12.75">
      <c r="B416" s="1554"/>
      <c r="C416" s="1554"/>
      <c r="D416" s="1554"/>
      <c r="E416" s="1554"/>
      <c r="F416" s="1554"/>
      <c r="G416" s="1554"/>
      <c r="H416" s="1554"/>
    </row>
    <row r="417" spans="2:8" ht="12.75">
      <c r="B417" s="1554"/>
      <c r="C417" s="1554"/>
      <c r="D417" s="1554"/>
      <c r="E417" s="1554"/>
      <c r="F417" s="1554"/>
      <c r="G417" s="1554"/>
      <c r="H417" s="1554"/>
    </row>
    <row r="418" spans="2:8" ht="12.75">
      <c r="B418" s="1554"/>
      <c r="C418" s="1554"/>
      <c r="D418" s="1554"/>
      <c r="E418" s="1554"/>
      <c r="F418" s="1554"/>
      <c r="G418" s="1554"/>
      <c r="H418" s="1554"/>
    </row>
    <row r="419" spans="2:8" ht="12.75">
      <c r="B419" s="1554"/>
      <c r="C419" s="1554"/>
      <c r="D419" s="1554"/>
      <c r="E419" s="1554"/>
      <c r="F419" s="1554"/>
      <c r="G419" s="1554"/>
      <c r="H419" s="1554"/>
    </row>
    <row r="420" spans="2:8" ht="12.75">
      <c r="B420" s="1554"/>
      <c r="C420" s="1554"/>
      <c r="D420" s="1554"/>
      <c r="E420" s="1554"/>
      <c r="F420" s="1554"/>
      <c r="G420" s="1554"/>
      <c r="H420" s="1554"/>
    </row>
    <row r="421" spans="2:8" ht="12.75">
      <c r="B421" s="1554"/>
      <c r="C421" s="1554"/>
      <c r="D421" s="1554"/>
      <c r="E421" s="1554"/>
      <c r="F421" s="1554"/>
      <c r="G421" s="1554"/>
      <c r="H421" s="1554"/>
    </row>
    <row r="422" spans="2:8" ht="12.75">
      <c r="B422" s="1554"/>
      <c r="C422" s="1554"/>
      <c r="D422" s="1554"/>
      <c r="E422" s="1554"/>
      <c r="F422" s="1554"/>
      <c r="G422" s="1554"/>
      <c r="H422" s="1554"/>
    </row>
    <row r="423" spans="2:8" ht="12.75">
      <c r="B423" s="1554"/>
      <c r="C423" s="1554"/>
      <c r="D423" s="1554"/>
      <c r="E423" s="1554"/>
      <c r="F423" s="1554"/>
      <c r="G423" s="1554"/>
      <c r="H423" s="1554"/>
    </row>
    <row r="424" spans="2:8" ht="12.75">
      <c r="B424" s="1554"/>
      <c r="C424" s="1554"/>
      <c r="D424" s="1554"/>
      <c r="E424" s="1554"/>
      <c r="F424" s="1554"/>
      <c r="G424" s="1554"/>
      <c r="H424" s="1554"/>
    </row>
    <row r="425" spans="2:8" ht="12.75">
      <c r="B425" s="1554"/>
      <c r="C425" s="1554"/>
      <c r="D425" s="1554"/>
      <c r="E425" s="1554"/>
      <c r="F425" s="1554"/>
      <c r="G425" s="1554"/>
      <c r="H425" s="1554"/>
    </row>
    <row r="426" spans="2:8" ht="12.75">
      <c r="B426" s="1554"/>
      <c r="C426" s="1554"/>
      <c r="D426" s="1554"/>
      <c r="E426" s="1554"/>
      <c r="F426" s="1554"/>
      <c r="G426" s="1554"/>
      <c r="H426" s="1554"/>
    </row>
    <row r="427" spans="2:8" ht="12.75">
      <c r="B427" s="1554"/>
      <c r="C427" s="1554"/>
      <c r="D427" s="1554"/>
      <c r="E427" s="1554"/>
      <c r="F427" s="1554"/>
      <c r="G427" s="1554"/>
      <c r="H427" s="1554"/>
    </row>
    <row r="428" spans="2:8" ht="12.75">
      <c r="B428" s="1554"/>
      <c r="C428" s="1554"/>
      <c r="D428" s="1554"/>
      <c r="E428" s="1554"/>
      <c r="F428" s="1554"/>
      <c r="G428" s="1554"/>
      <c r="H428" s="1554"/>
    </row>
    <row r="429" spans="2:8" ht="12.75">
      <c r="B429" s="1554"/>
      <c r="C429" s="1554"/>
      <c r="D429" s="1554"/>
      <c r="E429" s="1554"/>
      <c r="F429" s="1554"/>
      <c r="G429" s="1554"/>
      <c r="H429" s="1554"/>
    </row>
    <row r="430" spans="2:8" ht="12.75">
      <c r="B430" s="1554"/>
      <c r="C430" s="1554"/>
      <c r="D430" s="1554"/>
      <c r="E430" s="1554"/>
      <c r="F430" s="1554"/>
      <c r="G430" s="1554"/>
      <c r="H430" s="1554"/>
    </row>
    <row r="431" spans="2:8" ht="12.75">
      <c r="B431" s="1554"/>
      <c r="C431" s="1554"/>
      <c r="D431" s="1554"/>
      <c r="E431" s="1554"/>
      <c r="F431" s="1554"/>
      <c r="G431" s="1554"/>
      <c r="H431" s="1554"/>
    </row>
    <row r="432" spans="2:8" ht="12.75">
      <c r="B432" s="1554"/>
      <c r="C432" s="1554"/>
      <c r="D432" s="1554"/>
      <c r="E432" s="1554"/>
      <c r="F432" s="1554"/>
      <c r="G432" s="1554"/>
      <c r="H432" s="1554"/>
    </row>
    <row r="433" spans="2:8" ht="12.75">
      <c r="B433" s="1554"/>
      <c r="C433" s="1554"/>
      <c r="D433" s="1554"/>
      <c r="E433" s="1554"/>
      <c r="F433" s="1554"/>
      <c r="G433" s="1554"/>
      <c r="H433" s="1554"/>
    </row>
    <row r="434" spans="2:8" ht="12.75">
      <c r="B434" s="1554"/>
      <c r="C434" s="1554"/>
      <c r="D434" s="1554"/>
      <c r="E434" s="1554"/>
      <c r="F434" s="1554"/>
      <c r="G434" s="1554"/>
      <c r="H434" s="1554"/>
    </row>
    <row r="435" spans="2:8" ht="12.75">
      <c r="B435" s="1554"/>
      <c r="C435" s="1554"/>
      <c r="D435" s="1554"/>
      <c r="E435" s="1554"/>
      <c r="F435" s="1554"/>
      <c r="G435" s="1554"/>
      <c r="H435" s="1554"/>
    </row>
    <row r="436" spans="2:8" ht="12.75">
      <c r="B436" s="1554"/>
      <c r="C436" s="1554"/>
      <c r="D436" s="1554"/>
      <c r="E436" s="1554"/>
      <c r="F436" s="1554"/>
      <c r="G436" s="1554"/>
      <c r="H436" s="1554"/>
    </row>
    <row r="437" spans="2:8" ht="12.75">
      <c r="B437" s="1554"/>
      <c r="C437" s="1554"/>
      <c r="D437" s="1554"/>
      <c r="E437" s="1554"/>
      <c r="F437" s="1554"/>
      <c r="G437" s="1554"/>
      <c r="H437" s="1554"/>
    </row>
    <row r="438" spans="2:8" ht="12.75">
      <c r="B438" s="1554"/>
      <c r="C438" s="1554"/>
      <c r="D438" s="1554"/>
      <c r="E438" s="1554"/>
      <c r="F438" s="1554"/>
      <c r="G438" s="1554"/>
      <c r="H438" s="1554"/>
    </row>
    <row r="439" spans="2:8" ht="12.75">
      <c r="B439" s="1554"/>
      <c r="C439" s="1554"/>
      <c r="D439" s="1554"/>
      <c r="E439" s="1554"/>
      <c r="F439" s="1554"/>
      <c r="G439" s="1554"/>
      <c r="H439" s="1554"/>
    </row>
    <row r="440" spans="2:8" ht="12.75">
      <c r="B440" s="1554"/>
      <c r="C440" s="1554"/>
      <c r="D440" s="1554"/>
      <c r="E440" s="1554"/>
      <c r="F440" s="1554"/>
      <c r="G440" s="1554"/>
      <c r="H440" s="1554"/>
    </row>
    <row r="441" spans="2:8" ht="12.75">
      <c r="B441" s="1554"/>
      <c r="C441" s="1554"/>
      <c r="D441" s="1554"/>
      <c r="E441" s="1554"/>
      <c r="F441" s="1554"/>
      <c r="G441" s="1554"/>
      <c r="H441" s="1554"/>
    </row>
    <row r="442" spans="2:8" ht="12.75">
      <c r="B442" s="1554"/>
      <c r="C442" s="1554"/>
      <c r="D442" s="1554"/>
      <c r="E442" s="1554"/>
      <c r="F442" s="1554"/>
      <c r="G442" s="1554"/>
      <c r="H442" s="1554"/>
    </row>
    <row r="443" spans="2:8" ht="12.75">
      <c r="B443" s="1554"/>
      <c r="C443" s="1554"/>
      <c r="D443" s="1554"/>
      <c r="E443" s="1554"/>
      <c r="F443" s="1554"/>
      <c r="G443" s="1554"/>
      <c r="H443" s="1554"/>
    </row>
    <row r="444" spans="2:8" ht="12.75">
      <c r="B444" s="1554"/>
      <c r="C444" s="1554"/>
      <c r="D444" s="1554"/>
      <c r="E444" s="1554"/>
      <c r="F444" s="1554"/>
      <c r="G444" s="1554"/>
      <c r="H444" s="1554"/>
    </row>
    <row r="445" spans="2:8" ht="12.75">
      <c r="B445" s="1554"/>
      <c r="C445" s="1554"/>
      <c r="D445" s="1554"/>
      <c r="E445" s="1554"/>
      <c r="F445" s="1554"/>
      <c r="G445" s="1554"/>
      <c r="H445" s="1554"/>
    </row>
    <row r="446" spans="2:8" ht="12.75">
      <c r="B446" s="1554"/>
      <c r="C446" s="1554"/>
      <c r="D446" s="1554"/>
      <c r="E446" s="1554"/>
      <c r="F446" s="1554"/>
      <c r="G446" s="1554"/>
      <c r="H446" s="1554"/>
    </row>
    <row r="447" spans="2:8" ht="12.75">
      <c r="B447" s="1554"/>
      <c r="C447" s="1554"/>
      <c r="D447" s="1554"/>
      <c r="E447" s="1554"/>
      <c r="F447" s="1554"/>
      <c r="G447" s="1554"/>
      <c r="H447" s="1554"/>
    </row>
    <row r="448" spans="2:8" ht="12.75">
      <c r="B448" s="1554"/>
      <c r="C448" s="1554"/>
      <c r="D448" s="1554"/>
      <c r="E448" s="1554"/>
      <c r="F448" s="1554"/>
      <c r="G448" s="1554"/>
      <c r="H448" s="1554"/>
    </row>
    <row r="449" spans="2:8" ht="12.75">
      <c r="B449" s="1554"/>
      <c r="C449" s="1554"/>
      <c r="D449" s="1554"/>
      <c r="E449" s="1554"/>
      <c r="F449" s="1554"/>
      <c r="G449" s="1554"/>
      <c r="H449" s="1554"/>
    </row>
    <row r="450" spans="2:8" ht="12.75">
      <c r="B450" s="1554"/>
      <c r="C450" s="1554"/>
      <c r="D450" s="1554"/>
      <c r="E450" s="1554"/>
      <c r="F450" s="1554"/>
      <c r="G450" s="1554"/>
      <c r="H450" s="1554"/>
    </row>
    <row r="451" spans="2:8" ht="12.75">
      <c r="B451" s="1554"/>
      <c r="C451" s="1554"/>
      <c r="D451" s="1554"/>
      <c r="E451" s="1554"/>
      <c r="F451" s="1554"/>
      <c r="G451" s="1554"/>
      <c r="H451" s="1554"/>
    </row>
    <row r="452" spans="2:8" ht="12.75">
      <c r="B452" s="1554"/>
      <c r="C452" s="1554"/>
      <c r="D452" s="1554"/>
      <c r="E452" s="1554"/>
      <c r="F452" s="1554"/>
      <c r="G452" s="1554"/>
      <c r="H452" s="1554"/>
    </row>
    <row r="453" spans="2:8" ht="12.75">
      <c r="B453" s="1554"/>
      <c r="C453" s="1554"/>
      <c r="D453" s="1554"/>
      <c r="E453" s="1554"/>
      <c r="F453" s="1554"/>
      <c r="G453" s="1554"/>
      <c r="H453" s="1554"/>
    </row>
    <row r="454" spans="2:8" ht="12.75">
      <c r="B454" s="1554"/>
      <c r="C454" s="1554"/>
      <c r="D454" s="1554"/>
      <c r="E454" s="1554"/>
      <c r="F454" s="1554"/>
      <c r="G454" s="1554"/>
      <c r="H454" s="1554"/>
    </row>
    <row r="455" spans="2:8" ht="12.75">
      <c r="B455" s="1554"/>
      <c r="C455" s="1554"/>
      <c r="D455" s="1554"/>
      <c r="E455" s="1554"/>
      <c r="F455" s="1554"/>
      <c r="G455" s="1554"/>
      <c r="H455" s="1554"/>
    </row>
    <row r="456" spans="2:8" ht="12.75">
      <c r="B456" s="1554"/>
      <c r="C456" s="1554"/>
      <c r="D456" s="1554"/>
      <c r="E456" s="1554"/>
      <c r="F456" s="1554"/>
      <c r="G456" s="1554"/>
      <c r="H456" s="1554"/>
    </row>
    <row r="457" spans="2:8" ht="12.75">
      <c r="B457" s="1554"/>
      <c r="C457" s="1554"/>
      <c r="D457" s="1554"/>
      <c r="E457" s="1554"/>
      <c r="F457" s="1554"/>
      <c r="G457" s="1554"/>
      <c r="H457" s="1554"/>
    </row>
    <row r="458" spans="2:8" ht="12.75">
      <c r="B458" s="1554"/>
      <c r="C458" s="1554"/>
      <c r="D458" s="1554"/>
      <c r="E458" s="1554"/>
      <c r="F458" s="1554"/>
      <c r="G458" s="1554"/>
      <c r="H458" s="1554"/>
    </row>
    <row r="459" spans="2:8" ht="12.75">
      <c r="B459" s="1554"/>
      <c r="C459" s="1554"/>
      <c r="D459" s="1554"/>
      <c r="E459" s="1554"/>
      <c r="F459" s="1554"/>
      <c r="G459" s="1554"/>
      <c r="H459" s="1554"/>
    </row>
    <row r="460" spans="2:8" ht="12.75">
      <c r="B460" s="1554"/>
      <c r="C460" s="1554"/>
      <c r="D460" s="1554"/>
      <c r="E460" s="1554"/>
      <c r="F460" s="1554"/>
      <c r="G460" s="1554"/>
      <c r="H460" s="1554"/>
    </row>
    <row r="461" spans="2:8" ht="12.75">
      <c r="B461" s="1554"/>
      <c r="C461" s="1554"/>
      <c r="D461" s="1554"/>
      <c r="E461" s="1554"/>
      <c r="F461" s="1554"/>
      <c r="G461" s="1554"/>
      <c r="H461" s="1554"/>
    </row>
    <row r="462" spans="2:8" ht="12.75">
      <c r="B462" s="1554"/>
      <c r="C462" s="1554"/>
      <c r="D462" s="1554"/>
      <c r="E462" s="1554"/>
      <c r="F462" s="1554"/>
      <c r="G462" s="1554"/>
      <c r="H462" s="1554"/>
    </row>
    <row r="463" spans="2:8" ht="12.75">
      <c r="B463" s="1554"/>
      <c r="C463" s="1554"/>
      <c r="D463" s="1554"/>
      <c r="E463" s="1554"/>
      <c r="F463" s="1554"/>
      <c r="G463" s="1554"/>
      <c r="H463" s="1554"/>
    </row>
    <row r="464" spans="2:8" ht="12.75">
      <c r="B464" s="1554"/>
      <c r="C464" s="1554"/>
      <c r="D464" s="1554"/>
      <c r="E464" s="1554"/>
      <c r="F464" s="1554"/>
      <c r="G464" s="1554"/>
      <c r="H464" s="1554"/>
    </row>
    <row r="465" spans="2:8" ht="12.75">
      <c r="B465" s="1554"/>
      <c r="C465" s="1554"/>
      <c r="D465" s="1554"/>
      <c r="E465" s="1554"/>
      <c r="F465" s="1554"/>
      <c r="G465" s="1554"/>
      <c r="H465" s="1554"/>
    </row>
    <row r="466" spans="2:8" ht="12.75">
      <c r="B466" s="1554"/>
      <c r="C466" s="1554"/>
      <c r="D466" s="1554"/>
      <c r="E466" s="1554"/>
      <c r="F466" s="1554"/>
      <c r="G466" s="1554"/>
      <c r="H466" s="1554"/>
    </row>
    <row r="467" spans="2:8" ht="12.75">
      <c r="B467" s="1554"/>
      <c r="C467" s="1554"/>
      <c r="D467" s="1554"/>
      <c r="E467" s="1554"/>
      <c r="F467" s="1554"/>
      <c r="G467" s="1554"/>
      <c r="H467" s="1554"/>
    </row>
    <row r="468" spans="2:8" ht="12.75">
      <c r="B468" s="1554"/>
      <c r="C468" s="1554"/>
      <c r="D468" s="1554"/>
      <c r="E468" s="1554"/>
      <c r="F468" s="1554"/>
      <c r="G468" s="1554"/>
      <c r="H468" s="1554"/>
    </row>
    <row r="469" spans="2:8" ht="12.75">
      <c r="B469" s="1554"/>
      <c r="C469" s="1554"/>
      <c r="D469" s="1554"/>
      <c r="E469" s="1554"/>
      <c r="F469" s="1554"/>
      <c r="G469" s="1554"/>
      <c r="H469" s="1554"/>
    </row>
    <row r="470" spans="2:8" ht="12.75">
      <c r="B470" s="1554"/>
      <c r="C470" s="1554"/>
      <c r="D470" s="1554"/>
      <c r="E470" s="1554"/>
      <c r="F470" s="1554"/>
      <c r="G470" s="1554"/>
      <c r="H470" s="1554"/>
    </row>
    <row r="471" spans="2:8" ht="12.75">
      <c r="B471" s="1554"/>
      <c r="C471" s="1554"/>
      <c r="D471" s="1554"/>
      <c r="E471" s="1554"/>
      <c r="F471" s="1554"/>
      <c r="G471" s="1554"/>
      <c r="H471" s="1554"/>
    </row>
    <row r="472" spans="2:8" ht="12.75">
      <c r="B472" s="1554"/>
      <c r="C472" s="1554"/>
      <c r="D472" s="1554"/>
      <c r="E472" s="1554"/>
      <c r="F472" s="1554"/>
      <c r="G472" s="1554"/>
      <c r="H472" s="1554"/>
    </row>
    <row r="473" spans="2:8" ht="12.75">
      <c r="B473" s="1554"/>
      <c r="C473" s="1554"/>
      <c r="D473" s="1554"/>
      <c r="E473" s="1554"/>
      <c r="F473" s="1554"/>
      <c r="G473" s="1554"/>
      <c r="H473" s="1554"/>
    </row>
    <row r="474" spans="2:8" ht="12.75">
      <c r="B474" s="1554"/>
      <c r="C474" s="1554"/>
      <c r="D474" s="1554"/>
      <c r="E474" s="1554"/>
      <c r="F474" s="1554"/>
      <c r="G474" s="1554"/>
      <c r="H474" s="1554"/>
    </row>
    <row r="475" spans="2:8" ht="12.75">
      <c r="B475" s="1554"/>
      <c r="C475" s="1554"/>
      <c r="D475" s="1554"/>
      <c r="E475" s="1554"/>
      <c r="F475" s="1554"/>
      <c r="G475" s="1554"/>
      <c r="H475" s="1554"/>
    </row>
    <row r="476" spans="2:8" ht="12.75">
      <c r="B476" s="1554"/>
      <c r="C476" s="1554"/>
      <c r="D476" s="1554"/>
      <c r="E476" s="1554"/>
      <c r="F476" s="1554"/>
      <c r="G476" s="1554"/>
      <c r="H476" s="1554"/>
    </row>
    <row r="477" spans="2:8" ht="12.75">
      <c r="B477" s="1554"/>
      <c r="C477" s="1554"/>
      <c r="D477" s="1554"/>
      <c r="E477" s="1554"/>
      <c r="F477" s="1554"/>
      <c r="G477" s="1554"/>
      <c r="H477" s="1554"/>
    </row>
    <row r="478" spans="2:8" ht="12.75">
      <c r="B478" s="1554"/>
      <c r="C478" s="1554"/>
      <c r="D478" s="1554"/>
      <c r="E478" s="1554"/>
      <c r="F478" s="1554"/>
      <c r="G478" s="1554"/>
      <c r="H478" s="1554"/>
    </row>
    <row r="479" spans="2:8" ht="12.75">
      <c r="B479" s="1554"/>
      <c r="C479" s="1554"/>
      <c r="D479" s="1554"/>
      <c r="E479" s="1554"/>
      <c r="F479" s="1554"/>
      <c r="G479" s="1554"/>
      <c r="H479" s="1554"/>
    </row>
    <row r="480" spans="2:8" ht="12.75">
      <c r="B480" s="1554"/>
      <c r="C480" s="1554"/>
      <c r="D480" s="1554"/>
      <c r="E480" s="1554"/>
      <c r="F480" s="1554"/>
      <c r="G480" s="1554"/>
      <c r="H480" s="1554"/>
    </row>
    <row r="481" spans="2:8" ht="12.75">
      <c r="B481" s="1554"/>
      <c r="C481" s="1554"/>
      <c r="D481" s="1554"/>
      <c r="E481" s="1554"/>
      <c r="F481" s="1554"/>
      <c r="G481" s="1554"/>
      <c r="H481" s="1554"/>
    </row>
    <row r="482" spans="2:8" ht="12.75">
      <c r="B482" s="1554"/>
      <c r="C482" s="1554"/>
      <c r="D482" s="1554"/>
      <c r="E482" s="1554"/>
      <c r="F482" s="1554"/>
      <c r="G482" s="1554"/>
      <c r="H482" s="1554"/>
    </row>
    <row r="483" spans="2:8" ht="12.75">
      <c r="B483" s="1554"/>
      <c r="C483" s="1554"/>
      <c r="D483" s="1554"/>
      <c r="E483" s="1554"/>
      <c r="F483" s="1554"/>
      <c r="G483" s="1554"/>
      <c r="H483" s="1554"/>
    </row>
    <row r="484" spans="2:8" ht="12.75">
      <c r="B484" s="1554"/>
      <c r="C484" s="1554"/>
      <c r="D484" s="1554"/>
      <c r="E484" s="1554"/>
      <c r="F484" s="1554"/>
      <c r="G484" s="1554"/>
      <c r="H484" s="1554"/>
    </row>
    <row r="485" spans="2:8" ht="12.75">
      <c r="B485" s="1554"/>
      <c r="C485" s="1554"/>
      <c r="D485" s="1554"/>
      <c r="E485" s="1554"/>
      <c r="F485" s="1554"/>
      <c r="G485" s="1554"/>
      <c r="H485" s="1554"/>
    </row>
    <row r="486" spans="2:8" ht="12.75">
      <c r="B486" s="1554"/>
      <c r="C486" s="1554"/>
      <c r="D486" s="1554"/>
      <c r="E486" s="1554"/>
      <c r="F486" s="1554"/>
      <c r="G486" s="1554"/>
      <c r="H486" s="1554"/>
    </row>
    <row r="487" spans="2:8" ht="12.75">
      <c r="B487" s="1554"/>
      <c r="C487" s="1554"/>
      <c r="D487" s="1554"/>
      <c r="E487" s="1554"/>
      <c r="F487" s="1554"/>
      <c r="G487" s="1554"/>
      <c r="H487" s="1554"/>
    </row>
    <row r="488" spans="2:8" ht="12.75">
      <c r="B488" s="1554"/>
      <c r="C488" s="1554"/>
      <c r="D488" s="1554"/>
      <c r="E488" s="1554"/>
      <c r="F488" s="1554"/>
      <c r="G488" s="1554"/>
      <c r="H488" s="1554"/>
    </row>
    <row r="489" spans="2:8" ht="12.75">
      <c r="B489" s="1554"/>
      <c r="C489" s="1554"/>
      <c r="D489" s="1554"/>
      <c r="E489" s="1554"/>
      <c r="F489" s="1554"/>
      <c r="G489" s="1554"/>
      <c r="H489" s="1554"/>
    </row>
    <row r="490" spans="2:8" ht="12.75">
      <c r="B490" s="1554"/>
      <c r="C490" s="1554"/>
      <c r="D490" s="1554"/>
      <c r="E490" s="1554"/>
      <c r="F490" s="1554"/>
      <c r="G490" s="1554"/>
      <c r="H490" s="1554"/>
    </row>
    <row r="491" spans="2:8" ht="12.75">
      <c r="B491" s="1554"/>
      <c r="C491" s="1554"/>
      <c r="D491" s="1554"/>
      <c r="E491" s="1554"/>
      <c r="F491" s="1554"/>
      <c r="G491" s="1554"/>
      <c r="H491" s="1554"/>
    </row>
    <row r="492" spans="2:8" ht="12.75">
      <c r="B492" s="1554"/>
      <c r="C492" s="1554"/>
      <c r="D492" s="1554"/>
      <c r="E492" s="1554"/>
      <c r="F492" s="1554"/>
      <c r="G492" s="1554"/>
      <c r="H492" s="1554"/>
    </row>
    <row r="493" spans="2:8" ht="12.75">
      <c r="B493" s="1554"/>
      <c r="C493" s="1554"/>
      <c r="D493" s="1554"/>
      <c r="E493" s="1554"/>
      <c r="F493" s="1554"/>
      <c r="G493" s="1554"/>
      <c r="H493" s="1554"/>
    </row>
    <row r="494" spans="2:8" ht="12.75">
      <c r="B494" s="1554"/>
      <c r="C494" s="1554"/>
      <c r="D494" s="1554"/>
      <c r="E494" s="1554"/>
      <c r="F494" s="1554"/>
      <c r="G494" s="1554"/>
      <c r="H494" s="1554"/>
    </row>
    <row r="495" spans="2:8" ht="12.75">
      <c r="B495" s="1554"/>
      <c r="C495" s="1554"/>
      <c r="D495" s="1554"/>
      <c r="E495" s="1554"/>
      <c r="F495" s="1554"/>
      <c r="G495" s="1554"/>
      <c r="H495" s="1554"/>
    </row>
    <row r="496" spans="2:8" ht="12.75">
      <c r="B496" s="1554"/>
      <c r="C496" s="1554"/>
      <c r="D496" s="1554"/>
      <c r="E496" s="1554"/>
      <c r="F496" s="1554"/>
      <c r="G496" s="1554"/>
      <c r="H496" s="1554"/>
    </row>
    <row r="497" spans="2:8" ht="12.75">
      <c r="B497" s="1554"/>
      <c r="C497" s="1554"/>
      <c r="D497" s="1554"/>
      <c r="E497" s="1554"/>
      <c r="F497" s="1554"/>
      <c r="G497" s="1554"/>
      <c r="H497" s="1554"/>
    </row>
    <row r="498" spans="2:8" ht="12.75">
      <c r="B498" s="1554"/>
      <c r="C498" s="1554"/>
      <c r="D498" s="1554"/>
      <c r="E498" s="1554"/>
      <c r="F498" s="1554"/>
      <c r="G498" s="1554"/>
      <c r="H498" s="1554"/>
    </row>
    <row r="499" spans="2:8" ht="12.75">
      <c r="B499" s="1554"/>
      <c r="C499" s="1554"/>
      <c r="D499" s="1554"/>
      <c r="E499" s="1554"/>
      <c r="F499" s="1554"/>
      <c r="G499" s="1554"/>
      <c r="H499" s="1554"/>
    </row>
    <row r="500" spans="2:8" ht="12.75">
      <c r="B500" s="1554"/>
      <c r="C500" s="1554"/>
      <c r="D500" s="1554"/>
      <c r="E500" s="1554"/>
      <c r="F500" s="1554"/>
      <c r="G500" s="1554"/>
      <c r="H500" s="1554"/>
    </row>
    <row r="501" spans="2:8" ht="12.75">
      <c r="B501" s="1554"/>
      <c r="C501" s="1554"/>
      <c r="D501" s="1554"/>
      <c r="E501" s="1554"/>
      <c r="F501" s="1554"/>
      <c r="G501" s="1554"/>
      <c r="H501" s="1554"/>
    </row>
    <row r="502" spans="2:8" ht="12.75">
      <c r="B502" s="1554"/>
      <c r="C502" s="1554"/>
      <c r="D502" s="1554"/>
      <c r="E502" s="1554"/>
      <c r="F502" s="1554"/>
      <c r="G502" s="1554"/>
      <c r="H502" s="1554"/>
    </row>
    <row r="503" spans="2:8" ht="12.75">
      <c r="B503" s="1554"/>
      <c r="C503" s="1554"/>
      <c r="D503" s="1554"/>
      <c r="E503" s="1554"/>
      <c r="F503" s="1554"/>
      <c r="G503" s="1554"/>
      <c r="H503" s="1554"/>
    </row>
    <row r="504" spans="2:8" ht="12.75">
      <c r="B504" s="1554"/>
      <c r="C504" s="1554"/>
      <c r="D504" s="1554"/>
      <c r="E504" s="1554"/>
      <c r="F504" s="1554"/>
      <c r="G504" s="1554"/>
      <c r="H504" s="1554"/>
    </row>
    <row r="505" spans="2:8" ht="12.75">
      <c r="B505" s="1554"/>
      <c r="C505" s="1554"/>
      <c r="D505" s="1554"/>
      <c r="E505" s="1554"/>
      <c r="F505" s="1554"/>
      <c r="G505" s="1554"/>
      <c r="H505" s="1554"/>
    </row>
    <row r="506" spans="2:8" ht="12.75">
      <c r="B506" s="1554"/>
      <c r="C506" s="1554"/>
      <c r="D506" s="1554"/>
      <c r="E506" s="1554"/>
      <c r="F506" s="1554"/>
      <c r="G506" s="1554"/>
      <c r="H506" s="1554"/>
    </row>
    <row r="507" spans="2:8" ht="12.75">
      <c r="B507" s="1554"/>
      <c r="C507" s="1554"/>
      <c r="D507" s="1554"/>
      <c r="E507" s="1554"/>
      <c r="F507" s="1554"/>
      <c r="G507" s="1554"/>
      <c r="H507" s="1554"/>
    </row>
    <row r="508" spans="2:8" ht="12.75">
      <c r="B508" s="1554"/>
      <c r="C508" s="1554"/>
      <c r="D508" s="1554"/>
      <c r="E508" s="1554"/>
      <c r="F508" s="1554"/>
      <c r="G508" s="1554"/>
      <c r="H508" s="1554"/>
    </row>
    <row r="509" spans="2:8" ht="12.75">
      <c r="B509" s="1554"/>
      <c r="C509" s="1554"/>
      <c r="D509" s="1554"/>
      <c r="E509" s="1554"/>
      <c r="F509" s="1554"/>
      <c r="G509" s="1554"/>
      <c r="H509" s="1554"/>
    </row>
    <row r="510" spans="2:8" ht="12.75">
      <c r="B510" s="1554"/>
      <c r="C510" s="1554"/>
      <c r="D510" s="1554"/>
      <c r="E510" s="1554"/>
      <c r="F510" s="1554"/>
      <c r="G510" s="1554"/>
      <c r="H510" s="1554"/>
    </row>
    <row r="511" spans="2:8" ht="12.75">
      <c r="B511" s="1554"/>
      <c r="C511" s="1554"/>
      <c r="D511" s="1554"/>
      <c r="E511" s="1554"/>
      <c r="F511" s="1554"/>
      <c r="G511" s="1554"/>
      <c r="H511" s="1554"/>
    </row>
    <row r="512" spans="2:8" ht="12.75">
      <c r="B512" s="1554"/>
      <c r="C512" s="1554"/>
      <c r="D512" s="1554"/>
      <c r="E512" s="1554"/>
      <c r="F512" s="1554"/>
      <c r="G512" s="1554"/>
      <c r="H512" s="1554"/>
    </row>
    <row r="513" spans="2:8" ht="12.75">
      <c r="B513" s="1554"/>
      <c r="C513" s="1554"/>
      <c r="D513" s="1554"/>
      <c r="E513" s="1554"/>
      <c r="F513" s="1554"/>
      <c r="G513" s="1554"/>
      <c r="H513" s="1554"/>
    </row>
    <row r="514" spans="2:8" ht="12.75">
      <c r="B514" s="1554"/>
      <c r="C514" s="1554"/>
      <c r="D514" s="1554"/>
      <c r="E514" s="1554"/>
      <c r="F514" s="1554"/>
      <c r="G514" s="1554"/>
      <c r="H514" s="1554"/>
    </row>
    <row r="515" spans="2:8" ht="12.75">
      <c r="B515" s="1554"/>
      <c r="C515" s="1554"/>
      <c r="D515" s="1554"/>
      <c r="E515" s="1554"/>
      <c r="F515" s="1554"/>
      <c r="G515" s="1554"/>
      <c r="H515" s="1554"/>
    </row>
    <row r="516" spans="2:8" ht="12.75">
      <c r="B516" s="1554"/>
      <c r="C516" s="1554"/>
      <c r="D516" s="1554"/>
      <c r="E516" s="1554"/>
      <c r="F516" s="1554"/>
      <c r="G516" s="1554"/>
      <c r="H516" s="1554"/>
    </row>
    <row r="517" spans="2:8" ht="12.75">
      <c r="B517" s="1554"/>
      <c r="C517" s="1554"/>
      <c r="D517" s="1554"/>
      <c r="E517" s="1554"/>
      <c r="F517" s="1554"/>
      <c r="G517" s="1554"/>
      <c r="H517" s="1554"/>
    </row>
    <row r="518" spans="2:8" ht="12.75">
      <c r="B518" s="1554"/>
      <c r="C518" s="1554"/>
      <c r="D518" s="1554"/>
      <c r="E518" s="1554"/>
      <c r="F518" s="1554"/>
      <c r="G518" s="1554"/>
      <c r="H518" s="1554"/>
    </row>
    <row r="519" spans="2:8" ht="12.75">
      <c r="B519" s="1554"/>
      <c r="C519" s="1554"/>
      <c r="D519" s="1554"/>
      <c r="E519" s="1554"/>
      <c r="F519" s="1554"/>
      <c r="G519" s="1554"/>
      <c r="H519" s="1554"/>
    </row>
    <row r="520" spans="2:8" ht="12.75">
      <c r="B520" s="1554"/>
      <c r="C520" s="1554"/>
      <c r="D520" s="1554"/>
      <c r="E520" s="1554"/>
      <c r="F520" s="1554"/>
      <c r="G520" s="1554"/>
      <c r="H520" s="1554"/>
    </row>
    <row r="521" spans="2:8" ht="12.75">
      <c r="B521" s="1554"/>
      <c r="C521" s="1554"/>
      <c r="D521" s="1554"/>
      <c r="E521" s="1554"/>
      <c r="F521" s="1554"/>
      <c r="G521" s="1554"/>
      <c r="H521" s="1554"/>
    </row>
    <row r="522" spans="2:8" ht="12.75">
      <c r="B522" s="1554"/>
      <c r="C522" s="1554"/>
      <c r="D522" s="1554"/>
      <c r="E522" s="1554"/>
      <c r="F522" s="1554"/>
      <c r="G522" s="1554"/>
      <c r="H522" s="1554"/>
    </row>
    <row r="523" spans="2:8" ht="12.75">
      <c r="B523" s="1554"/>
      <c r="C523" s="1554"/>
      <c r="D523" s="1554"/>
      <c r="E523" s="1554"/>
      <c r="F523" s="1554"/>
      <c r="G523" s="1554"/>
      <c r="H523" s="1554"/>
    </row>
    <row r="524" spans="2:8" ht="12.75">
      <c r="B524" s="1554"/>
      <c r="C524" s="1554"/>
      <c r="D524" s="1554"/>
      <c r="E524" s="1554"/>
      <c r="F524" s="1554"/>
      <c r="G524" s="1554"/>
      <c r="H524" s="1554"/>
    </row>
    <row r="525" spans="2:8" ht="12.75">
      <c r="B525" s="1554"/>
      <c r="C525" s="1554"/>
      <c r="D525" s="1554"/>
      <c r="E525" s="1554"/>
      <c r="F525" s="1554"/>
      <c r="G525" s="1554"/>
      <c r="H525" s="1554"/>
    </row>
    <row r="526" spans="2:8" ht="12.75">
      <c r="B526" s="1554"/>
      <c r="C526" s="1554"/>
      <c r="D526" s="1554"/>
      <c r="E526" s="1554"/>
      <c r="F526" s="1554"/>
      <c r="G526" s="1554"/>
      <c r="H526" s="1554"/>
    </row>
    <row r="527" spans="2:8" ht="12.75">
      <c r="B527" s="1554"/>
      <c r="C527" s="1554"/>
      <c r="D527" s="1554"/>
      <c r="E527" s="1554"/>
      <c r="F527" s="1554"/>
      <c r="G527" s="1554"/>
      <c r="H527" s="1554"/>
    </row>
    <row r="528" spans="2:8" ht="12.75">
      <c r="B528" s="1554"/>
      <c r="C528" s="1554"/>
      <c r="D528" s="1554"/>
      <c r="E528" s="1554"/>
      <c r="F528" s="1554"/>
      <c r="G528" s="1554"/>
      <c r="H528" s="1554"/>
    </row>
    <row r="529" spans="2:8" ht="12.75">
      <c r="B529" s="1554"/>
      <c r="C529" s="1554"/>
      <c r="D529" s="1554"/>
      <c r="E529" s="1554"/>
      <c r="F529" s="1554"/>
      <c r="G529" s="1554"/>
      <c r="H529" s="1554"/>
    </row>
    <row r="530" spans="2:8" ht="12.75">
      <c r="B530" s="1554"/>
      <c r="C530" s="1554"/>
      <c r="D530" s="1554"/>
      <c r="E530" s="1554"/>
      <c r="F530" s="1554"/>
      <c r="G530" s="1554"/>
      <c r="H530" s="1554"/>
    </row>
    <row r="531" spans="2:8" ht="12.75">
      <c r="B531" s="1554"/>
      <c r="C531" s="1554"/>
      <c r="D531" s="1554"/>
      <c r="E531" s="1554"/>
      <c r="F531" s="1554"/>
      <c r="G531" s="1554"/>
      <c r="H531" s="1554"/>
    </row>
    <row r="532" spans="2:8" ht="12.75">
      <c r="B532" s="1554"/>
      <c r="C532" s="1554"/>
      <c r="D532" s="1554"/>
      <c r="E532" s="1554"/>
      <c r="F532" s="1554"/>
      <c r="G532" s="1554"/>
      <c r="H532" s="1554"/>
    </row>
    <row r="533" spans="2:8" ht="12.75">
      <c r="B533" s="1554"/>
      <c r="C533" s="1554"/>
      <c r="D533" s="1554"/>
      <c r="E533" s="1554"/>
      <c r="F533" s="1554"/>
      <c r="G533" s="1554"/>
      <c r="H533" s="1554"/>
    </row>
    <row r="534" spans="2:8" ht="12.75">
      <c r="B534" s="1554"/>
      <c r="C534" s="1554"/>
      <c r="D534" s="1554"/>
      <c r="E534" s="1554"/>
      <c r="F534" s="1554"/>
      <c r="G534" s="1554"/>
      <c r="H534" s="1554"/>
    </row>
    <row r="535" spans="2:8" ht="12.75">
      <c r="B535" s="1554"/>
      <c r="C535" s="1554"/>
      <c r="D535" s="1554"/>
      <c r="E535" s="1554"/>
      <c r="F535" s="1554"/>
      <c r="G535" s="1554"/>
      <c r="H535" s="1554"/>
    </row>
    <row r="536" spans="2:8" ht="12.75">
      <c r="B536" s="1554"/>
      <c r="C536" s="1554"/>
      <c r="D536" s="1554"/>
      <c r="E536" s="1554"/>
      <c r="F536" s="1554"/>
      <c r="G536" s="1554"/>
      <c r="H536" s="1554"/>
    </row>
    <row r="537" spans="2:8" ht="12.75">
      <c r="B537" s="1554"/>
      <c r="C537" s="1554"/>
      <c r="D537" s="1554"/>
      <c r="E537" s="1554"/>
      <c r="F537" s="1554"/>
      <c r="G537" s="1554"/>
      <c r="H537" s="1554"/>
    </row>
    <row r="538" spans="2:8" ht="12.75">
      <c r="B538" s="1554"/>
      <c r="C538" s="1554"/>
      <c r="D538" s="1554"/>
      <c r="E538" s="1554"/>
      <c r="F538" s="1554"/>
      <c r="G538" s="1554"/>
      <c r="H538" s="1554"/>
    </row>
    <row r="539" spans="2:8" ht="12.75">
      <c r="B539" s="1554"/>
      <c r="C539" s="1554"/>
      <c r="D539" s="1554"/>
      <c r="E539" s="1554"/>
      <c r="F539" s="1554"/>
      <c r="G539" s="1554"/>
      <c r="H539" s="1554"/>
    </row>
    <row r="540" spans="2:8" ht="12.75">
      <c r="B540" s="1554"/>
      <c r="C540" s="1554"/>
      <c r="D540" s="1554"/>
      <c r="E540" s="1554"/>
      <c r="F540" s="1554"/>
      <c r="G540" s="1554"/>
      <c r="H540" s="1554"/>
    </row>
    <row r="541" spans="2:8" ht="12.75">
      <c r="B541" s="1554"/>
      <c r="C541" s="1554"/>
      <c r="D541" s="1554"/>
      <c r="E541" s="1554"/>
      <c r="F541" s="1554"/>
      <c r="G541" s="1554"/>
      <c r="H541" s="1554"/>
    </row>
    <row r="542" spans="2:8" ht="12.75">
      <c r="B542" s="1554"/>
      <c r="C542" s="1554"/>
      <c r="D542" s="1554"/>
      <c r="E542" s="1554"/>
      <c r="F542" s="1554"/>
      <c r="G542" s="1554"/>
      <c r="H542" s="1554"/>
    </row>
    <row r="543" spans="2:8" ht="12.75">
      <c r="B543" s="1554"/>
      <c r="C543" s="1554"/>
      <c r="D543" s="1554"/>
      <c r="E543" s="1554"/>
      <c r="F543" s="1554"/>
      <c r="G543" s="1554"/>
      <c r="H543" s="1554"/>
    </row>
    <row r="544" spans="2:8" ht="12.75">
      <c r="B544" s="1554"/>
      <c r="C544" s="1554"/>
      <c r="D544" s="1554"/>
      <c r="E544" s="1554"/>
      <c r="F544" s="1554"/>
      <c r="G544" s="1554"/>
      <c r="H544" s="1554"/>
    </row>
    <row r="545" spans="2:8" ht="12.75">
      <c r="B545" s="1554"/>
      <c r="C545" s="1554"/>
      <c r="D545" s="1554"/>
      <c r="E545" s="1554"/>
      <c r="F545" s="1554"/>
      <c r="G545" s="1554"/>
      <c r="H545" s="1554"/>
    </row>
    <row r="546" spans="2:8" ht="12.75">
      <c r="B546" s="1554"/>
      <c r="C546" s="1554"/>
      <c r="D546" s="1554"/>
      <c r="E546" s="1554"/>
      <c r="F546" s="1554"/>
      <c r="G546" s="1554"/>
      <c r="H546" s="1554"/>
    </row>
    <row r="547" spans="2:8" ht="12.75">
      <c r="B547" s="1554"/>
      <c r="C547" s="1554"/>
      <c r="D547" s="1554"/>
      <c r="E547" s="1554"/>
      <c r="F547" s="1554"/>
      <c r="G547" s="1554"/>
      <c r="H547" s="1554"/>
    </row>
    <row r="548" spans="2:8" ht="12.75">
      <c r="B548" s="1554"/>
      <c r="C548" s="1554"/>
      <c r="D548" s="1554"/>
      <c r="E548" s="1554"/>
      <c r="F548" s="1554"/>
      <c r="G548" s="1554"/>
      <c r="H548" s="1554"/>
    </row>
    <row r="549" spans="2:8" ht="12.75">
      <c r="B549" s="1554"/>
      <c r="C549" s="1554"/>
      <c r="D549" s="1554"/>
      <c r="E549" s="1554"/>
      <c r="F549" s="1554"/>
      <c r="G549" s="1554"/>
      <c r="H549" s="1554"/>
    </row>
    <row r="550" spans="2:8" ht="12.75">
      <c r="B550" s="1554"/>
      <c r="C550" s="1554"/>
      <c r="D550" s="1554"/>
      <c r="E550" s="1554"/>
      <c r="F550" s="1554"/>
      <c r="G550" s="1554"/>
      <c r="H550" s="1554"/>
    </row>
    <row r="551" spans="2:8" ht="12.75">
      <c r="B551" s="1554"/>
      <c r="C551" s="1554"/>
      <c r="D551" s="1554"/>
      <c r="E551" s="1554"/>
      <c r="F551" s="1554"/>
      <c r="G551" s="1554"/>
      <c r="H551" s="1554"/>
    </row>
    <row r="552" spans="2:8" ht="12.75">
      <c r="B552" s="1554"/>
      <c r="C552" s="1554"/>
      <c r="D552" s="1554"/>
      <c r="E552" s="1554"/>
      <c r="F552" s="1554"/>
      <c r="G552" s="1554"/>
      <c r="H552" s="1554"/>
    </row>
    <row r="553" spans="2:8" ht="12.75">
      <c r="B553" s="1554"/>
      <c r="C553" s="1554"/>
      <c r="D553" s="1554"/>
      <c r="E553" s="1554"/>
      <c r="F553" s="1554"/>
      <c r="G553" s="1554"/>
      <c r="H553" s="1554"/>
    </row>
    <row r="554" spans="2:8" ht="12.75">
      <c r="B554" s="1554"/>
      <c r="C554" s="1554"/>
      <c r="D554" s="1554"/>
      <c r="E554" s="1554"/>
      <c r="F554" s="1554"/>
      <c r="G554" s="1554"/>
      <c r="H554" s="1554"/>
    </row>
    <row r="555" spans="2:8" ht="12.75">
      <c r="B555" s="1554"/>
      <c r="C555" s="1554"/>
      <c r="D555" s="1554"/>
      <c r="E555" s="1554"/>
      <c r="F555" s="1554"/>
      <c r="G555" s="1554"/>
      <c r="H555" s="1554"/>
    </row>
    <row r="556" spans="2:8" ht="12.75">
      <c r="B556" s="1554"/>
      <c r="C556" s="1554"/>
      <c r="D556" s="1554"/>
      <c r="E556" s="1554"/>
      <c r="F556" s="1554"/>
      <c r="G556" s="1554"/>
      <c r="H556" s="1554"/>
    </row>
    <row r="557" spans="2:8" ht="12.75">
      <c r="B557" s="1554"/>
      <c r="C557" s="1554"/>
      <c r="D557" s="1554"/>
      <c r="E557" s="1554"/>
      <c r="F557" s="1554"/>
      <c r="G557" s="1554"/>
      <c r="H557" s="1554"/>
    </row>
    <row r="558" spans="2:8" ht="12.75">
      <c r="B558" s="1554"/>
      <c r="C558" s="1554"/>
      <c r="D558" s="1554"/>
      <c r="E558" s="1554"/>
      <c r="F558" s="1554"/>
      <c r="G558" s="1554"/>
      <c r="H558" s="1554"/>
    </row>
    <row r="559" spans="2:8" ht="12.75">
      <c r="B559" s="1554"/>
      <c r="C559" s="1554"/>
      <c r="D559" s="1554"/>
      <c r="E559" s="1554"/>
      <c r="F559" s="1554"/>
      <c r="G559" s="1554"/>
      <c r="H559" s="1554"/>
    </row>
    <row r="560" spans="2:8" ht="12.75">
      <c r="B560" s="1554"/>
      <c r="C560" s="1554"/>
      <c r="D560" s="1554"/>
      <c r="E560" s="1554"/>
      <c r="F560" s="1554"/>
      <c r="G560" s="1554"/>
      <c r="H560" s="1554"/>
    </row>
    <row r="561" spans="2:8" ht="12.75">
      <c r="B561" s="1554"/>
      <c r="C561" s="1554"/>
      <c r="D561" s="1554"/>
      <c r="E561" s="1554"/>
      <c r="F561" s="1554"/>
      <c r="G561" s="1554"/>
      <c r="H561" s="1554"/>
    </row>
    <row r="562" spans="2:8" ht="12.75">
      <c r="B562" s="1554"/>
      <c r="C562" s="1554"/>
      <c r="D562" s="1554"/>
      <c r="E562" s="1554"/>
      <c r="F562" s="1554"/>
      <c r="G562" s="1554"/>
      <c r="H562" s="1554"/>
    </row>
    <row r="563" spans="2:8" ht="12.75">
      <c r="B563" s="1554"/>
      <c r="C563" s="1554"/>
      <c r="D563" s="1554"/>
      <c r="E563" s="1554"/>
      <c r="F563" s="1554"/>
      <c r="G563" s="1554"/>
      <c r="H563" s="1554"/>
    </row>
    <row r="564" spans="2:8" ht="12.75">
      <c r="B564" s="1554"/>
      <c r="C564" s="1554"/>
      <c r="D564" s="1554"/>
      <c r="E564" s="1554"/>
      <c r="F564" s="1554"/>
      <c r="G564" s="1554"/>
      <c r="H564" s="1554"/>
    </row>
    <row r="565" spans="2:8" ht="12.75">
      <c r="B565" s="1554"/>
      <c r="C565" s="1554"/>
      <c r="D565" s="1554"/>
      <c r="E565" s="1554"/>
      <c r="F565" s="1554"/>
      <c r="G565" s="1554"/>
      <c r="H565" s="1554"/>
    </row>
    <row r="566" spans="2:8" ht="12.75">
      <c r="B566" s="1554"/>
      <c r="C566" s="1554"/>
      <c r="D566" s="1554"/>
      <c r="E566" s="1554"/>
      <c r="F566" s="1554"/>
      <c r="G566" s="1554"/>
      <c r="H566" s="1554"/>
    </row>
    <row r="567" spans="2:8" ht="12.75">
      <c r="B567" s="1554"/>
      <c r="C567" s="1554"/>
      <c r="D567" s="1554"/>
      <c r="E567" s="1554"/>
      <c r="F567" s="1554"/>
      <c r="G567" s="1554"/>
      <c r="H567" s="1554"/>
    </row>
    <row r="568" spans="2:8" ht="12.75">
      <c r="B568" s="1554"/>
      <c r="C568" s="1554"/>
      <c r="D568" s="1554"/>
      <c r="E568" s="1554"/>
      <c r="F568" s="1554"/>
      <c r="G568" s="1554"/>
      <c r="H568" s="1554"/>
    </row>
    <row r="569" spans="2:8" ht="12.75">
      <c r="B569" s="1554"/>
      <c r="C569" s="1554"/>
      <c r="D569" s="1554"/>
      <c r="E569" s="1554"/>
      <c r="F569" s="1554"/>
      <c r="G569" s="1554"/>
      <c r="H569" s="1554"/>
    </row>
    <row r="570" spans="2:8" ht="12.75">
      <c r="B570" s="1554"/>
      <c r="C570" s="1554"/>
      <c r="D570" s="1554"/>
      <c r="E570" s="1554"/>
      <c r="F570" s="1554"/>
      <c r="G570" s="1554"/>
      <c r="H570" s="1554"/>
    </row>
    <row r="571" spans="2:8" ht="12.75">
      <c r="B571" s="1554"/>
      <c r="C571" s="1554"/>
      <c r="D571" s="1554"/>
      <c r="E571" s="1554"/>
      <c r="F571" s="1554"/>
      <c r="G571" s="1554"/>
      <c r="H571" s="1554"/>
    </row>
    <row r="572" spans="2:8" ht="12.75">
      <c r="B572" s="1554"/>
      <c r="C572" s="1554"/>
      <c r="D572" s="1554"/>
      <c r="E572" s="1554"/>
      <c r="F572" s="1554"/>
      <c r="G572" s="1554"/>
      <c r="H572" s="1554"/>
    </row>
    <row r="573" spans="2:8" ht="12.75">
      <c r="B573" s="1554"/>
      <c r="C573" s="1554"/>
      <c r="D573" s="1554"/>
      <c r="E573" s="1554"/>
      <c r="F573" s="1554"/>
      <c r="G573" s="1554"/>
      <c r="H573" s="1554"/>
    </row>
    <row r="574" spans="2:8" ht="12.75">
      <c r="B574" s="1554"/>
      <c r="C574" s="1554"/>
      <c r="D574" s="1554"/>
      <c r="E574" s="1554"/>
      <c r="F574" s="1554"/>
      <c r="G574" s="1554"/>
      <c r="H574" s="1554"/>
    </row>
    <row r="575" spans="2:8" ht="12.75">
      <c r="B575" s="1554"/>
      <c r="C575" s="1554"/>
      <c r="D575" s="1554"/>
      <c r="E575" s="1554"/>
      <c r="F575" s="1554"/>
      <c r="G575" s="1554"/>
      <c r="H575" s="1554"/>
    </row>
    <row r="576" spans="2:8" ht="12.75">
      <c r="B576" s="1554"/>
      <c r="C576" s="1554"/>
      <c r="D576" s="1554"/>
      <c r="E576" s="1554"/>
      <c r="F576" s="1554"/>
      <c r="G576" s="1554"/>
      <c r="H576" s="1554"/>
    </row>
    <row r="577" spans="2:8" ht="12.75">
      <c r="B577" s="1554"/>
      <c r="C577" s="1554"/>
      <c r="D577" s="1554"/>
      <c r="E577" s="1554"/>
      <c r="F577" s="1554"/>
      <c r="G577" s="1554"/>
      <c r="H577" s="1554"/>
    </row>
    <row r="578" spans="2:8" ht="12.75">
      <c r="B578" s="1554"/>
      <c r="C578" s="1554"/>
      <c r="D578" s="1554"/>
      <c r="E578" s="1554"/>
      <c r="F578" s="1554"/>
      <c r="G578" s="1554"/>
      <c r="H578" s="1554"/>
    </row>
    <row r="579" spans="2:8" ht="12.75">
      <c r="B579" s="1554"/>
      <c r="C579" s="1554"/>
      <c r="D579" s="1554"/>
      <c r="E579" s="1554"/>
      <c r="F579" s="1554"/>
      <c r="G579" s="1554"/>
      <c r="H579" s="1554"/>
    </row>
    <row r="580" spans="2:8" ht="12.75">
      <c r="B580" s="1554"/>
      <c r="C580" s="1554"/>
      <c r="D580" s="1554"/>
      <c r="E580" s="1554"/>
      <c r="F580" s="1554"/>
      <c r="G580" s="1554"/>
      <c r="H580" s="1554"/>
    </row>
    <row r="581" spans="2:8" ht="12.75">
      <c r="B581" s="1554"/>
      <c r="C581" s="1554"/>
      <c r="D581" s="1554"/>
      <c r="E581" s="1554"/>
      <c r="F581" s="1554"/>
      <c r="G581" s="1554"/>
      <c r="H581" s="1554"/>
    </row>
    <row r="582" spans="2:8" ht="12.75">
      <c r="B582" s="1554"/>
      <c r="C582" s="1554"/>
      <c r="D582" s="1554"/>
      <c r="E582" s="1554"/>
      <c r="F582" s="1554"/>
      <c r="G582" s="1554"/>
      <c r="H582" s="1554"/>
    </row>
    <row r="583" spans="2:8" ht="12.75">
      <c r="B583" s="1554"/>
      <c r="C583" s="1554"/>
      <c r="D583" s="1554"/>
      <c r="E583" s="1554"/>
      <c r="F583" s="1554"/>
      <c r="G583" s="1554"/>
      <c r="H583" s="1554"/>
    </row>
    <row r="584" spans="2:8" ht="12.75">
      <c r="B584" s="1554"/>
      <c r="C584" s="1554"/>
      <c r="D584" s="1554"/>
      <c r="E584" s="1554"/>
      <c r="F584" s="1554"/>
      <c r="G584" s="1554"/>
      <c r="H584" s="1554"/>
    </row>
    <row r="585" spans="2:8" ht="12.75">
      <c r="B585" s="1554"/>
      <c r="C585" s="1554"/>
      <c r="D585" s="1554"/>
      <c r="E585" s="1554"/>
      <c r="F585" s="1554"/>
      <c r="G585" s="1554"/>
      <c r="H585" s="1554"/>
    </row>
    <row r="586" spans="2:8" ht="12.75">
      <c r="B586" s="1554"/>
      <c r="C586" s="1554"/>
      <c r="D586" s="1554"/>
      <c r="E586" s="1554"/>
      <c r="F586" s="1554"/>
      <c r="G586" s="1554"/>
      <c r="H586" s="1554"/>
    </row>
    <row r="587" spans="2:8" ht="12.75">
      <c r="B587" s="1554"/>
      <c r="C587" s="1554"/>
      <c r="D587" s="1554"/>
      <c r="E587" s="1554"/>
      <c r="F587" s="1554"/>
      <c r="G587" s="1554"/>
      <c r="H587" s="1554"/>
    </row>
    <row r="588" spans="2:8" ht="12.75">
      <c r="B588" s="1554"/>
      <c r="C588" s="1554"/>
      <c r="D588" s="1554"/>
      <c r="E588" s="1554"/>
      <c r="F588" s="1554"/>
      <c r="G588" s="1554"/>
      <c r="H588" s="1554"/>
    </row>
    <row r="589" spans="2:8" ht="12.75">
      <c r="B589" s="1554"/>
      <c r="C589" s="1554"/>
      <c r="D589" s="1554"/>
      <c r="E589" s="1554"/>
      <c r="F589" s="1554"/>
      <c r="G589" s="1554"/>
      <c r="H589" s="1554"/>
    </row>
    <row r="590" spans="2:8" ht="12.75">
      <c r="B590" s="1554"/>
      <c r="C590" s="1554"/>
      <c r="D590" s="1554"/>
      <c r="E590" s="1554"/>
      <c r="F590" s="1554"/>
      <c r="G590" s="1554"/>
      <c r="H590" s="1554"/>
    </row>
    <row r="591" spans="2:8" ht="12.75">
      <c r="B591" s="1554"/>
      <c r="C591" s="1554"/>
      <c r="D591" s="1554"/>
      <c r="E591" s="1554"/>
      <c r="F591" s="1554"/>
      <c r="G591" s="1554"/>
      <c r="H591" s="1554"/>
    </row>
    <row r="592" spans="2:8" ht="12.75">
      <c r="B592" s="1554"/>
      <c r="C592" s="1554"/>
      <c r="D592" s="1554"/>
      <c r="E592" s="1554"/>
      <c r="F592" s="1554"/>
      <c r="G592" s="1554"/>
      <c r="H592" s="1554"/>
    </row>
    <row r="593" spans="2:8" ht="12.75">
      <c r="B593" s="1554"/>
      <c r="C593" s="1554"/>
      <c r="D593" s="1554"/>
      <c r="E593" s="1554"/>
      <c r="F593" s="1554"/>
      <c r="G593" s="1554"/>
      <c r="H593" s="1554"/>
    </row>
    <row r="594" spans="2:8" ht="12.75">
      <c r="B594" s="1554"/>
      <c r="C594" s="1554"/>
      <c r="D594" s="1554"/>
      <c r="E594" s="1554"/>
      <c r="F594" s="1554"/>
      <c r="G594" s="1554"/>
      <c r="H594" s="1554"/>
    </row>
    <row r="595" spans="2:8" ht="12.75">
      <c r="B595" s="1554"/>
      <c r="C595" s="1554"/>
      <c r="D595" s="1554"/>
      <c r="E595" s="1554"/>
      <c r="F595" s="1554"/>
      <c r="G595" s="1554"/>
      <c r="H595" s="1554"/>
    </row>
    <row r="596" spans="2:8" ht="12.75">
      <c r="B596" s="1554"/>
      <c r="C596" s="1554"/>
      <c r="D596" s="1554"/>
      <c r="E596" s="1554"/>
      <c r="F596" s="1554"/>
      <c r="G596" s="1554"/>
      <c r="H596" s="1554"/>
    </row>
    <row r="597" spans="2:8" ht="12.75">
      <c r="B597" s="1554"/>
      <c r="C597" s="1554"/>
      <c r="D597" s="1554"/>
      <c r="E597" s="1554"/>
      <c r="F597" s="1554"/>
      <c r="G597" s="1554"/>
      <c r="H597" s="1554"/>
    </row>
    <row r="598" spans="2:8" ht="12.75">
      <c r="B598" s="1554"/>
      <c r="C598" s="1554"/>
      <c r="D598" s="1554"/>
      <c r="E598" s="1554"/>
      <c r="F598" s="1554"/>
      <c r="G598" s="1554"/>
      <c r="H598" s="1554"/>
    </row>
    <row r="599" spans="2:8" ht="12.75">
      <c r="B599" s="1554"/>
      <c r="C599" s="1554"/>
      <c r="D599" s="1554"/>
      <c r="E599" s="1554"/>
      <c r="F599" s="1554"/>
      <c r="G599" s="1554"/>
      <c r="H599" s="1554"/>
    </row>
    <row r="600" spans="2:8" ht="12.75">
      <c r="B600" s="1554"/>
      <c r="C600" s="1554"/>
      <c r="D600" s="1554"/>
      <c r="E600" s="1554"/>
      <c r="F600" s="1554"/>
      <c r="G600" s="1554"/>
      <c r="H600" s="1554"/>
    </row>
    <row r="601" spans="2:8" ht="12.75">
      <c r="B601" s="1554"/>
      <c r="C601" s="1554"/>
      <c r="D601" s="1554"/>
      <c r="E601" s="1554"/>
      <c r="F601" s="1554"/>
      <c r="G601" s="1554"/>
      <c r="H601" s="1554"/>
    </row>
    <row r="602" spans="2:8" ht="12.75">
      <c r="B602" s="1554"/>
      <c r="C602" s="1554"/>
      <c r="D602" s="1554"/>
      <c r="E602" s="1554"/>
      <c r="F602" s="1554"/>
      <c r="G602" s="1554"/>
      <c r="H602" s="1554"/>
    </row>
    <row r="603" spans="2:8" ht="12.75">
      <c r="B603" s="1554"/>
      <c r="C603" s="1554"/>
      <c r="D603" s="1554"/>
      <c r="E603" s="1554"/>
      <c r="F603" s="1554"/>
      <c r="G603" s="1554"/>
      <c r="H603" s="1554"/>
    </row>
    <row r="604" spans="2:8" ht="12.75">
      <c r="B604" s="1554"/>
      <c r="C604" s="1554"/>
      <c r="D604" s="1554"/>
      <c r="E604" s="1554"/>
      <c r="F604" s="1554"/>
      <c r="G604" s="1554"/>
      <c r="H604" s="1554"/>
    </row>
    <row r="605" spans="2:8" ht="12.75">
      <c r="B605" s="1554"/>
      <c r="C605" s="1554"/>
      <c r="D605" s="1554"/>
      <c r="E605" s="1554"/>
      <c r="F605" s="1554"/>
      <c r="G605" s="1554"/>
      <c r="H605" s="1554"/>
    </row>
    <row r="606" spans="2:8" ht="12.75">
      <c r="B606" s="1554"/>
      <c r="C606" s="1554"/>
      <c r="D606" s="1554"/>
      <c r="E606" s="1554"/>
      <c r="F606" s="1554"/>
      <c r="G606" s="1554"/>
      <c r="H606" s="1554"/>
    </row>
    <row r="607" spans="2:8" ht="12.75">
      <c r="B607" s="1554"/>
      <c r="C607" s="1554"/>
      <c r="D607" s="1554"/>
      <c r="E607" s="1554"/>
      <c r="F607" s="1554"/>
      <c r="G607" s="1554"/>
      <c r="H607" s="1554"/>
    </row>
    <row r="608" spans="2:8" ht="12.75">
      <c r="B608" s="1554"/>
      <c r="C608" s="1554"/>
      <c r="D608" s="1554"/>
      <c r="E608" s="1554"/>
      <c r="F608" s="1554"/>
      <c r="G608" s="1554"/>
      <c r="H608" s="1554"/>
    </row>
    <row r="609" spans="2:8" ht="12.75">
      <c r="B609" s="1554"/>
      <c r="C609" s="1554"/>
      <c r="D609" s="1554"/>
      <c r="E609" s="1554"/>
      <c r="F609" s="1554"/>
      <c r="G609" s="1554"/>
      <c r="H609" s="1554"/>
    </row>
    <row r="610" spans="2:8" ht="12.75">
      <c r="B610" s="1554"/>
      <c r="C610" s="1554"/>
      <c r="D610" s="1554"/>
      <c r="E610" s="1554"/>
      <c r="F610" s="1554"/>
      <c r="G610" s="1554"/>
      <c r="H610" s="1554"/>
    </row>
    <row r="611" spans="2:8" ht="12.75">
      <c r="B611" s="1554"/>
      <c r="C611" s="1554"/>
      <c r="D611" s="1554"/>
      <c r="E611" s="1554"/>
      <c r="F611" s="1554"/>
      <c r="G611" s="1554"/>
      <c r="H611" s="1554"/>
    </row>
    <row r="612" spans="2:8" ht="12.75">
      <c r="B612" s="1554"/>
      <c r="C612" s="1554"/>
      <c r="D612" s="1554"/>
      <c r="E612" s="1554"/>
      <c r="F612" s="1554"/>
      <c r="G612" s="1554"/>
      <c r="H612" s="1554"/>
    </row>
    <row r="613" spans="2:8" ht="12.75">
      <c r="B613" s="1554"/>
      <c r="C613" s="1554"/>
      <c r="D613" s="1554"/>
      <c r="E613" s="1554"/>
      <c r="F613" s="1554"/>
      <c r="G613" s="1554"/>
      <c r="H613" s="1554"/>
    </row>
    <row r="614" spans="2:8" ht="12.75">
      <c r="B614" s="1554"/>
      <c r="C614" s="1554"/>
      <c r="D614" s="1554"/>
      <c r="E614" s="1554"/>
      <c r="F614" s="1554"/>
      <c r="G614" s="1554"/>
      <c r="H614" s="1554"/>
    </row>
    <row r="615" spans="2:8" ht="12.75">
      <c r="B615" s="1554"/>
      <c r="C615" s="1554"/>
      <c r="D615" s="1554"/>
      <c r="E615" s="1554"/>
      <c r="F615" s="1554"/>
      <c r="G615" s="1554"/>
      <c r="H615" s="1554"/>
    </row>
    <row r="616" spans="2:8" ht="12.75">
      <c r="B616" s="1554"/>
      <c r="C616" s="1554"/>
      <c r="D616" s="1554"/>
      <c r="E616" s="1554"/>
      <c r="F616" s="1554"/>
      <c r="G616" s="1554"/>
      <c r="H616" s="1554"/>
    </row>
    <row r="617" spans="2:8" ht="12.75">
      <c r="B617" s="1554"/>
      <c r="C617" s="1554"/>
      <c r="D617" s="1554"/>
      <c r="E617" s="1554"/>
      <c r="F617" s="1554"/>
      <c r="G617" s="1554"/>
      <c r="H617" s="1554"/>
    </row>
    <row r="618" spans="2:8" ht="12.75">
      <c r="B618" s="1554"/>
      <c r="C618" s="1554"/>
      <c r="D618" s="1554"/>
      <c r="E618" s="1554"/>
      <c r="F618" s="1554"/>
      <c r="G618" s="1554"/>
      <c r="H618" s="1554"/>
    </row>
    <row r="619" spans="2:8" ht="12.75">
      <c r="B619" s="1554"/>
      <c r="C619" s="1554"/>
      <c r="D619" s="1554"/>
      <c r="E619" s="1554"/>
      <c r="F619" s="1554"/>
      <c r="G619" s="1554"/>
      <c r="H619" s="1554"/>
    </row>
    <row r="620" spans="2:8" ht="12.75">
      <c r="B620" s="1554"/>
      <c r="C620" s="1554"/>
      <c r="D620" s="1554"/>
      <c r="E620" s="1554"/>
      <c r="F620" s="1554"/>
      <c r="G620" s="1554"/>
      <c r="H620" s="1554"/>
    </row>
    <row r="621" spans="2:8" ht="12.75">
      <c r="B621" s="1554"/>
      <c r="C621" s="1554"/>
      <c r="D621" s="1554"/>
      <c r="E621" s="1554"/>
      <c r="F621" s="1554"/>
      <c r="G621" s="1554"/>
      <c r="H621" s="1554"/>
    </row>
    <row r="622" spans="2:8" ht="12.75">
      <c r="B622" s="1554"/>
      <c r="C622" s="1554"/>
      <c r="D622" s="1554"/>
      <c r="E622" s="1554"/>
      <c r="F622" s="1554"/>
      <c r="G622" s="1554"/>
      <c r="H622" s="1554"/>
    </row>
    <row r="623" spans="2:8" ht="12.75">
      <c r="B623" s="1554"/>
      <c r="C623" s="1554"/>
      <c r="D623" s="1554"/>
      <c r="E623" s="1554"/>
      <c r="F623" s="1554"/>
      <c r="G623" s="1554"/>
      <c r="H623" s="1554"/>
    </row>
    <row r="624" spans="2:8" ht="12.75">
      <c r="B624" s="1554"/>
      <c r="C624" s="1554"/>
      <c r="D624" s="1554"/>
      <c r="E624" s="1554"/>
      <c r="F624" s="1554"/>
      <c r="G624" s="1554"/>
      <c r="H624" s="1554"/>
    </row>
    <row r="625" spans="2:8" ht="12.75">
      <c r="B625" s="1554"/>
      <c r="C625" s="1554"/>
      <c r="D625" s="1554"/>
      <c r="E625" s="1554"/>
      <c r="F625" s="1554"/>
      <c r="G625" s="1554"/>
      <c r="H625" s="1554"/>
    </row>
    <row r="626" spans="2:8" ht="12.75">
      <c r="B626" s="1554"/>
      <c r="C626" s="1554"/>
      <c r="D626" s="1554"/>
      <c r="E626" s="1554"/>
      <c r="F626" s="1554"/>
      <c r="G626" s="1554"/>
      <c r="H626" s="1554"/>
    </row>
    <row r="627" spans="2:8" ht="12.75">
      <c r="B627" s="1554"/>
      <c r="C627" s="1554"/>
      <c r="D627" s="1554"/>
      <c r="E627" s="1554"/>
      <c r="F627" s="1554"/>
      <c r="G627" s="1554"/>
      <c r="H627" s="1554"/>
    </row>
    <row r="628" spans="2:8" ht="12.75">
      <c r="B628" s="1554"/>
      <c r="C628" s="1554"/>
      <c r="D628" s="1554"/>
      <c r="E628" s="1554"/>
      <c r="F628" s="1554"/>
      <c r="G628" s="1554"/>
      <c r="H628" s="1554"/>
    </row>
    <row r="629" spans="2:8" ht="12.75">
      <c r="B629" s="1554"/>
      <c r="C629" s="1554"/>
      <c r="D629" s="1554"/>
      <c r="E629" s="1554"/>
      <c r="F629" s="1554"/>
      <c r="G629" s="1554"/>
      <c r="H629" s="1554"/>
    </row>
    <row r="630" spans="2:8" ht="12.75">
      <c r="B630" s="1554"/>
      <c r="C630" s="1554"/>
      <c r="D630" s="1554"/>
      <c r="E630" s="1554"/>
      <c r="F630" s="1554"/>
      <c r="G630" s="1554"/>
      <c r="H630" s="1554"/>
    </row>
    <row r="631" spans="2:8" ht="12.75">
      <c r="B631" s="1554"/>
      <c r="C631" s="1554"/>
      <c r="D631" s="1554"/>
      <c r="E631" s="1554"/>
      <c r="F631" s="1554"/>
      <c r="G631" s="1554"/>
      <c r="H631" s="1554"/>
    </row>
    <row r="632" spans="2:8" ht="12.75">
      <c r="B632" s="1554"/>
      <c r="C632" s="1554"/>
      <c r="D632" s="1554"/>
      <c r="E632" s="1554"/>
      <c r="F632" s="1554"/>
      <c r="G632" s="1554"/>
      <c r="H632" s="1554"/>
    </row>
    <row r="633" spans="2:8" ht="12.75">
      <c r="B633" s="1554"/>
      <c r="C633" s="1554"/>
      <c r="D633" s="1554"/>
      <c r="E633" s="1554"/>
      <c r="F633" s="1554"/>
      <c r="G633" s="1554"/>
      <c r="H633" s="1554"/>
    </row>
    <row r="634" spans="2:8" ht="12.75">
      <c r="B634" s="1554"/>
      <c r="C634" s="1554"/>
      <c r="D634" s="1554"/>
      <c r="E634" s="1554"/>
      <c r="F634" s="1554"/>
      <c r="G634" s="1554"/>
      <c r="H634" s="1554"/>
    </row>
    <row r="635" spans="2:8" ht="12.75">
      <c r="B635" s="1554"/>
      <c r="C635" s="1554"/>
      <c r="D635" s="1554"/>
      <c r="E635" s="1554"/>
      <c r="F635" s="1554"/>
      <c r="G635" s="1554"/>
      <c r="H635" s="1554"/>
    </row>
    <row r="636" spans="2:8" ht="12.75">
      <c r="B636" s="1554"/>
      <c r="C636" s="1554"/>
      <c r="D636" s="1554"/>
      <c r="E636" s="1554"/>
      <c r="F636" s="1554"/>
      <c r="G636" s="1554"/>
      <c r="H636" s="1554"/>
    </row>
    <row r="637" spans="2:8" ht="12.75">
      <c r="B637" s="1554"/>
      <c r="C637" s="1554"/>
      <c r="D637" s="1554"/>
      <c r="E637" s="1554"/>
      <c r="F637" s="1554"/>
      <c r="G637" s="1554"/>
      <c r="H637" s="1554"/>
    </row>
    <row r="638" spans="2:8" ht="12.75">
      <c r="B638" s="1554"/>
      <c r="C638" s="1554"/>
      <c r="D638" s="1554"/>
      <c r="E638" s="1554"/>
      <c r="F638" s="1554"/>
      <c r="G638" s="1554"/>
      <c r="H638" s="1554"/>
    </row>
    <row r="639" spans="2:8" ht="12.75">
      <c r="B639" s="1554"/>
      <c r="C639" s="1554"/>
      <c r="D639" s="1554"/>
      <c r="E639" s="1554"/>
      <c r="F639" s="1554"/>
      <c r="G639" s="1554"/>
      <c r="H639" s="1554"/>
    </row>
    <row r="640" spans="2:8" ht="12.75">
      <c r="B640" s="1554"/>
      <c r="C640" s="1554"/>
      <c r="D640" s="1554"/>
      <c r="E640" s="1554"/>
      <c r="F640" s="1554"/>
      <c r="G640" s="1554"/>
      <c r="H640" s="1554"/>
    </row>
    <row r="641" spans="2:8" ht="12.75">
      <c r="B641" s="1554"/>
      <c r="C641" s="1554"/>
      <c r="D641" s="1554"/>
      <c r="E641" s="1554"/>
      <c r="F641" s="1554"/>
      <c r="G641" s="1554"/>
      <c r="H641" s="1554"/>
    </row>
    <row r="642" spans="2:8" ht="12.75">
      <c r="B642" s="1554"/>
      <c r="C642" s="1554"/>
      <c r="D642" s="1554"/>
      <c r="E642" s="1554"/>
      <c r="F642" s="1554"/>
      <c r="G642" s="1554"/>
      <c r="H642" s="1554"/>
    </row>
    <row r="643" spans="2:8" ht="12.75">
      <c r="B643" s="1554"/>
      <c r="C643" s="1554"/>
      <c r="D643" s="1554"/>
      <c r="E643" s="1554"/>
      <c r="F643" s="1554"/>
      <c r="G643" s="1554"/>
      <c r="H643" s="1554"/>
    </row>
    <row r="644" spans="2:8" ht="12.75">
      <c r="B644" s="1554"/>
      <c r="C644" s="1554"/>
      <c r="D644" s="1554"/>
      <c r="E644" s="1554"/>
      <c r="F644" s="1554"/>
      <c r="G644" s="1554"/>
      <c r="H644" s="1554"/>
    </row>
    <row r="645" spans="2:8" ht="12.75">
      <c r="B645" s="1554"/>
      <c r="C645" s="1554"/>
      <c r="D645" s="1554"/>
      <c r="E645" s="1554"/>
      <c r="F645" s="1554"/>
      <c r="G645" s="1554"/>
      <c r="H645" s="1554"/>
    </row>
    <row r="646" spans="2:8" ht="12.75">
      <c r="B646" s="1554"/>
      <c r="C646" s="1554"/>
      <c r="D646" s="1554"/>
      <c r="E646" s="1554"/>
      <c r="F646" s="1554"/>
      <c r="G646" s="1554"/>
      <c r="H646" s="1554"/>
    </row>
    <row r="647" spans="2:8" ht="12.75">
      <c r="B647" s="1554"/>
      <c r="C647" s="1554"/>
      <c r="D647" s="1554"/>
      <c r="E647" s="1554"/>
      <c r="F647" s="1554"/>
      <c r="G647" s="1554"/>
      <c r="H647" s="1554"/>
    </row>
    <row r="648" spans="2:8" ht="12.75">
      <c r="B648" s="1554"/>
      <c r="C648" s="1554"/>
      <c r="D648" s="1554"/>
      <c r="E648" s="1554"/>
      <c r="F648" s="1554"/>
      <c r="G648" s="1554"/>
      <c r="H648" s="1554"/>
    </row>
    <row r="649" spans="2:8" ht="12.75">
      <c r="B649" s="1554"/>
      <c r="C649" s="1554"/>
      <c r="D649" s="1554"/>
      <c r="E649" s="1554"/>
      <c r="F649" s="1554"/>
      <c r="G649" s="1554"/>
      <c r="H649" s="1554"/>
    </row>
    <row r="650" spans="2:8" ht="12.75">
      <c r="B650" s="1554"/>
      <c r="C650" s="1554"/>
      <c r="D650" s="1554"/>
      <c r="E650" s="1554"/>
      <c r="F650" s="1554"/>
      <c r="G650" s="1554"/>
      <c r="H650" s="1554"/>
    </row>
    <row r="651" spans="2:8" ht="12.75">
      <c r="B651" s="1554"/>
      <c r="C651" s="1554"/>
      <c r="D651" s="1554"/>
      <c r="E651" s="1554"/>
      <c r="F651" s="1554"/>
      <c r="G651" s="1554"/>
      <c r="H651" s="1554"/>
    </row>
    <row r="652" spans="2:8" ht="12.75">
      <c r="B652" s="1554"/>
      <c r="C652" s="1554"/>
      <c r="D652" s="1554"/>
      <c r="E652" s="1554"/>
      <c r="F652" s="1554"/>
      <c r="G652" s="1554"/>
      <c r="H652" s="1554"/>
    </row>
    <row r="653" spans="2:8" ht="12.75">
      <c r="B653" s="1554"/>
      <c r="C653" s="1554"/>
      <c r="D653" s="1554"/>
      <c r="E653" s="1554"/>
      <c r="F653" s="1554"/>
      <c r="G653" s="1554"/>
      <c r="H653" s="1554"/>
    </row>
    <row r="654" spans="2:8" ht="12.75">
      <c r="B654" s="1554"/>
      <c r="C654" s="1554"/>
      <c r="D654" s="1554"/>
      <c r="E654" s="1554"/>
      <c r="F654" s="1554"/>
      <c r="G654" s="1554"/>
      <c r="H654" s="1554"/>
    </row>
    <row r="655" spans="2:8" ht="12.75">
      <c r="B655" s="1554"/>
      <c r="C655" s="1554"/>
      <c r="D655" s="1554"/>
      <c r="E655" s="1554"/>
      <c r="F655" s="1554"/>
      <c r="G655" s="1554"/>
      <c r="H655" s="1554"/>
    </row>
    <row r="656" spans="2:8" ht="12.75">
      <c r="B656" s="1554"/>
      <c r="C656" s="1554"/>
      <c r="D656" s="1554"/>
      <c r="E656" s="1554"/>
      <c r="F656" s="1554"/>
      <c r="G656" s="1554"/>
      <c r="H656" s="1554"/>
    </row>
    <row r="657" spans="2:8" ht="12.75">
      <c r="B657" s="1554"/>
      <c r="C657" s="1554"/>
      <c r="D657" s="1554"/>
      <c r="E657" s="1554"/>
      <c r="F657" s="1554"/>
      <c r="G657" s="1554"/>
      <c r="H657" s="1554"/>
    </row>
    <row r="658" spans="2:8" ht="12.75">
      <c r="B658" s="1554"/>
      <c r="C658" s="1554"/>
      <c r="D658" s="1554"/>
      <c r="E658" s="1554"/>
      <c r="F658" s="1554"/>
      <c r="G658" s="1554"/>
      <c r="H658" s="1554"/>
    </row>
    <row r="659" spans="2:8" ht="12.75">
      <c r="B659" s="1554"/>
      <c r="C659" s="1554"/>
      <c r="D659" s="1554"/>
      <c r="E659" s="1554"/>
      <c r="F659" s="1554"/>
      <c r="G659" s="1554"/>
      <c r="H659" s="1554"/>
    </row>
    <row r="660" spans="2:8" ht="12.75">
      <c r="B660" s="1554"/>
      <c r="C660" s="1554"/>
      <c r="D660" s="1554"/>
      <c r="E660" s="1554"/>
      <c r="F660" s="1554"/>
      <c r="G660" s="1554"/>
      <c r="H660" s="1554"/>
    </row>
    <row r="661" spans="2:8" ht="12.75">
      <c r="B661" s="1554"/>
      <c r="C661" s="1554"/>
      <c r="D661" s="1554"/>
      <c r="E661" s="1554"/>
      <c r="F661" s="1554"/>
      <c r="G661" s="1554"/>
      <c r="H661" s="1554"/>
    </row>
    <row r="662" spans="2:8" ht="12.75">
      <c r="B662" s="1554"/>
      <c r="C662" s="1554"/>
      <c r="D662" s="1554"/>
      <c r="E662" s="1554"/>
      <c r="F662" s="1554"/>
      <c r="G662" s="1554"/>
      <c r="H662" s="1554"/>
    </row>
    <row r="663" spans="2:8" ht="12.75">
      <c r="B663" s="1554"/>
      <c r="C663" s="1554"/>
      <c r="D663" s="1554"/>
      <c r="E663" s="1554"/>
      <c r="F663" s="1554"/>
      <c r="G663" s="1554"/>
      <c r="H663" s="1554"/>
    </row>
    <row r="664" spans="2:8" ht="12.75">
      <c r="B664" s="1554"/>
      <c r="C664" s="1554"/>
      <c r="D664" s="1554"/>
      <c r="E664" s="1554"/>
      <c r="F664" s="1554"/>
      <c r="G664" s="1554"/>
      <c r="H664" s="1554"/>
    </row>
    <row r="665" spans="2:8" ht="12.75">
      <c r="B665" s="1554"/>
      <c r="C665" s="1554"/>
      <c r="D665" s="1554"/>
      <c r="E665" s="1554"/>
      <c r="F665" s="1554"/>
      <c r="G665" s="1554"/>
      <c r="H665" s="1554"/>
    </row>
    <row r="666" spans="2:8" ht="12.75">
      <c r="B666" s="1554"/>
      <c r="C666" s="1554"/>
      <c r="D666" s="1554"/>
      <c r="E666" s="1554"/>
      <c r="F666" s="1554"/>
      <c r="G666" s="1554"/>
      <c r="H666" s="1554"/>
    </row>
    <row r="667" spans="2:8" ht="12.75">
      <c r="B667" s="1554"/>
      <c r="C667" s="1554"/>
      <c r="D667" s="1554"/>
      <c r="E667" s="1554"/>
      <c r="F667" s="1554"/>
      <c r="G667" s="1554"/>
      <c r="H667" s="1554"/>
    </row>
    <row r="668" spans="2:8" ht="12.75">
      <c r="B668" s="1554"/>
      <c r="C668" s="1554"/>
      <c r="D668" s="1554"/>
      <c r="E668" s="1554"/>
      <c r="F668" s="1554"/>
      <c r="G668" s="1554"/>
      <c r="H668" s="1554"/>
    </row>
    <row r="669" spans="2:8" ht="12.75">
      <c r="B669" s="1554"/>
      <c r="C669" s="1554"/>
      <c r="D669" s="1554"/>
      <c r="E669" s="1554"/>
      <c r="F669" s="1554"/>
      <c r="G669" s="1554"/>
      <c r="H669" s="1554"/>
    </row>
    <row r="670" spans="2:8" ht="12.75">
      <c r="B670" s="1554"/>
      <c r="C670" s="1554"/>
      <c r="D670" s="1554"/>
      <c r="E670" s="1554"/>
      <c r="F670" s="1554"/>
      <c r="G670" s="1554"/>
      <c r="H670" s="1554"/>
    </row>
    <row r="671" spans="2:8" ht="12.75">
      <c r="B671" s="1554"/>
      <c r="C671" s="1554"/>
      <c r="D671" s="1554"/>
      <c r="E671" s="1554"/>
      <c r="F671" s="1554"/>
      <c r="G671" s="1554"/>
      <c r="H671" s="1554"/>
    </row>
    <row r="672" spans="2:8" ht="12.75">
      <c r="B672" s="1554"/>
      <c r="C672" s="1554"/>
      <c r="D672" s="1554"/>
      <c r="E672" s="1554"/>
      <c r="F672" s="1554"/>
      <c r="G672" s="1554"/>
      <c r="H672" s="1554"/>
    </row>
    <row r="673" spans="2:8" ht="12.75">
      <c r="B673" s="1554"/>
      <c r="C673" s="1554"/>
      <c r="D673" s="1554"/>
      <c r="E673" s="1554"/>
      <c r="F673" s="1554"/>
      <c r="G673" s="1554"/>
      <c r="H673" s="1554"/>
    </row>
    <row r="674" spans="2:8" ht="12.75">
      <c r="B674" s="1554"/>
      <c r="C674" s="1554"/>
      <c r="D674" s="1554"/>
      <c r="E674" s="1554"/>
      <c r="F674" s="1554"/>
      <c r="G674" s="1554"/>
      <c r="H674" s="1554"/>
    </row>
    <row r="675" spans="2:8" ht="12.75">
      <c r="B675" s="1554"/>
      <c r="C675" s="1554"/>
      <c r="D675" s="1554"/>
      <c r="E675" s="1554"/>
      <c r="F675" s="1554"/>
      <c r="G675" s="1554"/>
      <c r="H675" s="1554"/>
    </row>
    <row r="676" spans="2:8" ht="12.75">
      <c r="B676" s="1554"/>
      <c r="C676" s="1554"/>
      <c r="D676" s="1554"/>
      <c r="E676" s="1554"/>
      <c r="F676" s="1554"/>
      <c r="G676" s="1554"/>
      <c r="H676" s="1554"/>
    </row>
    <row r="677" spans="2:8" ht="12.75">
      <c r="B677" s="1554"/>
      <c r="C677" s="1554"/>
      <c r="D677" s="1554"/>
      <c r="E677" s="1554"/>
      <c r="F677" s="1554"/>
      <c r="G677" s="1554"/>
      <c r="H677" s="1554"/>
    </row>
    <row r="678" spans="2:8" ht="12.75">
      <c r="B678" s="1554"/>
      <c r="C678" s="1554"/>
      <c r="D678" s="1554"/>
      <c r="E678" s="1554"/>
      <c r="F678" s="1554"/>
      <c r="G678" s="1554"/>
      <c r="H678" s="1554"/>
    </row>
    <row r="679" spans="2:8" ht="12.75">
      <c r="B679" s="1554"/>
      <c r="C679" s="1554"/>
      <c r="D679" s="1554"/>
      <c r="E679" s="1554"/>
      <c r="F679" s="1554"/>
      <c r="G679" s="1554"/>
      <c r="H679" s="1554"/>
    </row>
    <row r="680" spans="2:8" ht="12.75">
      <c r="B680" s="1554"/>
      <c r="C680" s="1554"/>
      <c r="D680" s="1554"/>
      <c r="E680" s="1554"/>
      <c r="F680" s="1554"/>
      <c r="G680" s="1554"/>
      <c r="H680" s="1554"/>
    </row>
    <row r="681" spans="2:8" ht="12.75">
      <c r="B681" s="1554"/>
      <c r="C681" s="1554"/>
      <c r="D681" s="1554"/>
      <c r="E681" s="1554"/>
      <c r="F681" s="1554"/>
      <c r="G681" s="1554"/>
      <c r="H681" s="1554"/>
    </row>
    <row r="682" spans="2:8" ht="12.75">
      <c r="B682" s="1554"/>
      <c r="C682" s="1554"/>
      <c r="D682" s="1554"/>
      <c r="E682" s="1554"/>
      <c r="F682" s="1554"/>
      <c r="G682" s="1554"/>
      <c r="H682" s="1554"/>
    </row>
    <row r="683" spans="2:8" ht="12.75">
      <c r="B683" s="1554"/>
      <c r="C683" s="1554"/>
      <c r="D683" s="1554"/>
      <c r="E683" s="1554"/>
      <c r="F683" s="1554"/>
      <c r="G683" s="1554"/>
      <c r="H683" s="1554"/>
    </row>
    <row r="684" spans="2:8" ht="12.75">
      <c r="B684" s="1554"/>
      <c r="C684" s="1554"/>
      <c r="D684" s="1554"/>
      <c r="E684" s="1554"/>
      <c r="F684" s="1554"/>
      <c r="G684" s="1554"/>
      <c r="H684" s="1554"/>
    </row>
    <row r="685" spans="2:8" ht="12.75">
      <c r="B685" s="1554"/>
      <c r="C685" s="1554"/>
      <c r="D685" s="1554"/>
      <c r="E685" s="1554"/>
      <c r="F685" s="1554"/>
      <c r="G685" s="1554"/>
      <c r="H685" s="1554"/>
    </row>
    <row r="686" spans="2:8" ht="12.75">
      <c r="B686" s="1554"/>
      <c r="C686" s="1554"/>
      <c r="D686" s="1554"/>
      <c r="E686" s="1554"/>
      <c r="F686" s="1554"/>
      <c r="G686" s="1554"/>
      <c r="H686" s="1554"/>
    </row>
    <row r="687" spans="2:8" ht="12.75">
      <c r="B687" s="1554"/>
      <c r="C687" s="1554"/>
      <c r="D687" s="1554"/>
      <c r="E687" s="1554"/>
      <c r="F687" s="1554"/>
      <c r="G687" s="1554"/>
      <c r="H687" s="1554"/>
    </row>
    <row r="688" spans="2:8" ht="12.75">
      <c r="B688" s="1554"/>
      <c r="C688" s="1554"/>
      <c r="D688" s="1554"/>
      <c r="E688" s="1554"/>
      <c r="F688" s="1554"/>
      <c r="G688" s="1554"/>
      <c r="H688" s="1554"/>
    </row>
    <row r="689" spans="2:8" ht="12.75">
      <c r="B689" s="1554"/>
      <c r="C689" s="1554"/>
      <c r="D689" s="1554"/>
      <c r="E689" s="1554"/>
      <c r="F689" s="1554"/>
      <c r="G689" s="1554"/>
      <c r="H689" s="1554"/>
    </row>
    <row r="690" spans="2:8" ht="12.75">
      <c r="B690" s="1554"/>
      <c r="C690" s="1554"/>
      <c r="D690" s="1554"/>
      <c r="E690" s="1554"/>
      <c r="F690" s="1554"/>
      <c r="G690" s="1554"/>
      <c r="H690" s="1554"/>
    </row>
    <row r="691" spans="2:8" ht="12.75">
      <c r="B691" s="1554"/>
      <c r="C691" s="1554"/>
      <c r="D691" s="1554"/>
      <c r="E691" s="1554"/>
      <c r="F691" s="1554"/>
      <c r="G691" s="1554"/>
      <c r="H691" s="1554"/>
    </row>
    <row r="692" spans="2:8" ht="12.75">
      <c r="B692" s="1554"/>
      <c r="C692" s="1554"/>
      <c r="D692" s="1554"/>
      <c r="E692" s="1554"/>
      <c r="F692" s="1554"/>
      <c r="G692" s="1554"/>
      <c r="H692" s="1554"/>
    </row>
    <row r="693" spans="2:8" ht="12.75">
      <c r="B693" s="1554"/>
      <c r="C693" s="1554"/>
      <c r="D693" s="1554"/>
      <c r="E693" s="1554"/>
      <c r="F693" s="1554"/>
      <c r="G693" s="1554"/>
      <c r="H693" s="1554"/>
    </row>
    <row r="694" spans="2:8" ht="12.75">
      <c r="B694" s="1554"/>
      <c r="C694" s="1554"/>
      <c r="D694" s="1554"/>
      <c r="E694" s="1554"/>
      <c r="F694" s="1554"/>
      <c r="G694" s="1554"/>
      <c r="H694" s="1554"/>
    </row>
    <row r="695" spans="2:8" ht="12.75">
      <c r="B695" s="1554"/>
      <c r="C695" s="1554"/>
      <c r="D695" s="1554"/>
      <c r="E695" s="1554"/>
      <c r="F695" s="1554"/>
      <c r="G695" s="1554"/>
      <c r="H695" s="1554"/>
    </row>
    <row r="696" spans="2:8" ht="12.75">
      <c r="B696" s="1554"/>
      <c r="C696" s="1554"/>
      <c r="D696" s="1554"/>
      <c r="E696" s="1554"/>
      <c r="F696" s="1554"/>
      <c r="G696" s="1554"/>
      <c r="H696" s="1554"/>
    </row>
    <row r="697" spans="2:8" ht="12.75">
      <c r="B697" s="1554"/>
      <c r="C697" s="1554"/>
      <c r="D697" s="1554"/>
      <c r="E697" s="1554"/>
      <c r="F697" s="1554"/>
      <c r="G697" s="1554"/>
      <c r="H697" s="1554"/>
    </row>
    <row r="698" spans="2:8" ht="12.75">
      <c r="B698" s="1554"/>
      <c r="C698" s="1554"/>
      <c r="D698" s="1554"/>
      <c r="E698" s="1554"/>
      <c r="F698" s="1554"/>
      <c r="G698" s="1554"/>
      <c r="H698" s="1554"/>
    </row>
    <row r="699" spans="2:8" ht="12.75">
      <c r="B699" s="1554"/>
      <c r="C699" s="1554"/>
      <c r="D699" s="1554"/>
      <c r="E699" s="1554"/>
      <c r="F699" s="1554"/>
      <c r="G699" s="1554"/>
      <c r="H699" s="1554"/>
    </row>
    <row r="700" spans="2:8" ht="12.75">
      <c r="B700" s="1554"/>
      <c r="C700" s="1554"/>
      <c r="D700" s="1554"/>
      <c r="E700" s="1554"/>
      <c r="F700" s="1554"/>
      <c r="G700" s="1554"/>
      <c r="H700" s="1554"/>
    </row>
    <row r="701" spans="2:8" ht="12.75">
      <c r="B701" s="1554"/>
      <c r="C701" s="1554"/>
      <c r="D701" s="1554"/>
      <c r="E701" s="1554"/>
      <c r="F701" s="1554"/>
      <c r="G701" s="1554"/>
      <c r="H701" s="1554"/>
    </row>
    <row r="702" spans="2:8" ht="12.75">
      <c r="B702" s="1554"/>
      <c r="C702" s="1554"/>
      <c r="D702" s="1554"/>
      <c r="E702" s="1554"/>
      <c r="F702" s="1554"/>
      <c r="G702" s="1554"/>
      <c r="H702" s="1554"/>
    </row>
    <row r="703" spans="2:8" ht="12.75">
      <c r="B703" s="1554"/>
      <c r="C703" s="1554"/>
      <c r="D703" s="1554"/>
      <c r="E703" s="1554"/>
      <c r="F703" s="1554"/>
      <c r="G703" s="1554"/>
      <c r="H703" s="1554"/>
    </row>
    <row r="704" spans="2:8" ht="12.75">
      <c r="B704" s="1554"/>
      <c r="C704" s="1554"/>
      <c r="D704" s="1554"/>
      <c r="E704" s="1554"/>
      <c r="F704" s="1554"/>
      <c r="G704" s="1554"/>
      <c r="H704" s="1554"/>
    </row>
    <row r="705" spans="2:8" ht="12.75">
      <c r="B705" s="1554"/>
      <c r="C705" s="1554"/>
      <c r="D705" s="1554"/>
      <c r="E705" s="1554"/>
      <c r="F705" s="1554"/>
      <c r="G705" s="1554"/>
      <c r="H705" s="1554"/>
    </row>
    <row r="706" spans="2:8" ht="12.75">
      <c r="B706" s="1554"/>
      <c r="C706" s="1554"/>
      <c r="D706" s="1554"/>
      <c r="E706" s="1554"/>
      <c r="F706" s="1554"/>
      <c r="G706" s="1554"/>
      <c r="H706" s="1554"/>
    </row>
    <row r="707" spans="2:8" ht="12.75">
      <c r="B707" s="1554"/>
      <c r="C707" s="1554"/>
      <c r="D707" s="1554"/>
      <c r="E707" s="1554"/>
      <c r="F707" s="1554"/>
      <c r="G707" s="1554"/>
      <c r="H707" s="1554"/>
    </row>
    <row r="708" spans="2:8" ht="12.75">
      <c r="B708" s="1554"/>
      <c r="C708" s="1554"/>
      <c r="D708" s="1554"/>
      <c r="E708" s="1554"/>
      <c r="F708" s="1554"/>
      <c r="G708" s="1554"/>
      <c r="H708" s="1554"/>
    </row>
    <row r="709" spans="2:8" ht="12.75">
      <c r="B709" s="1554"/>
      <c r="C709" s="1554"/>
      <c r="D709" s="1554"/>
      <c r="E709" s="1554"/>
      <c r="F709" s="1554"/>
      <c r="G709" s="1554"/>
      <c r="H709" s="1554"/>
    </row>
    <row r="710" spans="2:8" ht="12.75">
      <c r="B710" s="1554"/>
      <c r="C710" s="1554"/>
      <c r="D710" s="1554"/>
      <c r="E710" s="1554"/>
      <c r="F710" s="1554"/>
      <c r="G710" s="1554"/>
      <c r="H710" s="1554"/>
    </row>
    <row r="711" spans="2:8" ht="12.75">
      <c r="B711" s="1554"/>
      <c r="C711" s="1554"/>
      <c r="D711" s="1554"/>
      <c r="E711" s="1554"/>
      <c r="F711" s="1554"/>
      <c r="G711" s="1554"/>
      <c r="H711" s="1554"/>
    </row>
    <row r="712" spans="2:8" ht="12.75">
      <c r="B712" s="1554"/>
      <c r="C712" s="1554"/>
      <c r="D712" s="1554"/>
      <c r="E712" s="1554"/>
      <c r="F712" s="1554"/>
      <c r="G712" s="1554"/>
      <c r="H712" s="1554"/>
    </row>
    <row r="713" spans="2:8" ht="12.75">
      <c r="B713" s="1554"/>
      <c r="C713" s="1554"/>
      <c r="D713" s="1554"/>
      <c r="E713" s="1554"/>
      <c r="F713" s="1554"/>
      <c r="G713" s="1554"/>
      <c r="H713" s="1554"/>
    </row>
    <row r="714" spans="2:8" ht="12.75">
      <c r="B714" s="1554"/>
      <c r="C714" s="1554"/>
      <c r="D714" s="1554"/>
      <c r="E714" s="1554"/>
      <c r="F714" s="1554"/>
      <c r="G714" s="1554"/>
      <c r="H714" s="1554"/>
    </row>
    <row r="715" spans="2:8" ht="12.75">
      <c r="B715" s="1554"/>
      <c r="C715" s="1554"/>
      <c r="D715" s="1554"/>
      <c r="E715" s="1554"/>
      <c r="F715" s="1554"/>
      <c r="G715" s="1554"/>
      <c r="H715" s="1554"/>
    </row>
    <row r="716" spans="2:8" ht="12.75">
      <c r="B716" s="1554"/>
      <c r="C716" s="1554"/>
      <c r="D716" s="1554"/>
      <c r="E716" s="1554"/>
      <c r="F716" s="1554"/>
      <c r="G716" s="1554"/>
      <c r="H716" s="1554"/>
    </row>
    <row r="717" spans="2:8" ht="12.75">
      <c r="B717" s="1554"/>
      <c r="C717" s="1554"/>
      <c r="D717" s="1554"/>
      <c r="E717" s="1554"/>
      <c r="F717" s="1554"/>
      <c r="G717" s="1554"/>
      <c r="H717" s="1554"/>
    </row>
    <row r="718" spans="2:8" ht="12.75">
      <c r="B718" s="1554"/>
      <c r="C718" s="1554"/>
      <c r="D718" s="1554"/>
      <c r="E718" s="1554"/>
      <c r="F718" s="1554"/>
      <c r="G718" s="1554"/>
      <c r="H718" s="1554"/>
    </row>
    <row r="719" spans="2:8" ht="12.75">
      <c r="B719" s="1554"/>
      <c r="C719" s="1554"/>
      <c r="D719" s="1554"/>
      <c r="E719" s="1554"/>
      <c r="F719" s="1554"/>
      <c r="G719" s="1554"/>
      <c r="H719" s="1554"/>
    </row>
    <row r="720" spans="2:8" ht="12.75">
      <c r="B720" s="1554"/>
      <c r="C720" s="1554"/>
      <c r="D720" s="1554"/>
      <c r="E720" s="1554"/>
      <c r="F720" s="1554"/>
      <c r="G720" s="1554"/>
      <c r="H720" s="1554"/>
    </row>
    <row r="721" spans="2:8" ht="12.75">
      <c r="B721" s="1554"/>
      <c r="C721" s="1554"/>
      <c r="D721" s="1554"/>
      <c r="E721" s="1554"/>
      <c r="F721" s="1554"/>
      <c r="G721" s="1554"/>
      <c r="H721" s="1554"/>
    </row>
    <row r="722" spans="2:8" ht="12.75">
      <c r="B722" s="1554"/>
      <c r="C722" s="1554"/>
      <c r="D722" s="1554"/>
      <c r="E722" s="1554"/>
      <c r="F722" s="1554"/>
      <c r="G722" s="1554"/>
      <c r="H722" s="1554"/>
    </row>
    <row r="723" spans="2:8" ht="12.75">
      <c r="B723" s="1554"/>
      <c r="C723" s="1554"/>
      <c r="D723" s="1554"/>
      <c r="E723" s="1554"/>
      <c r="F723" s="1554"/>
      <c r="G723" s="1554"/>
      <c r="H723" s="1554"/>
    </row>
    <row r="724" spans="2:8" ht="12.75">
      <c r="B724" s="1554"/>
      <c r="C724" s="1554"/>
      <c r="D724" s="1554"/>
      <c r="E724" s="1554"/>
      <c r="F724" s="1554"/>
      <c r="G724" s="1554"/>
      <c r="H724" s="1554"/>
    </row>
    <row r="725" spans="2:8" ht="12.75">
      <c r="B725" s="1554"/>
      <c r="C725" s="1554"/>
      <c r="D725" s="1554"/>
      <c r="E725" s="1554"/>
      <c r="F725" s="1554"/>
      <c r="G725" s="1554"/>
      <c r="H725" s="1554"/>
    </row>
    <row r="726" spans="2:8" ht="12.75">
      <c r="B726" s="1554"/>
      <c r="C726" s="1554"/>
      <c r="D726" s="1554"/>
      <c r="E726" s="1554"/>
      <c r="F726" s="1554"/>
      <c r="G726" s="1554"/>
      <c r="H726" s="1554"/>
    </row>
    <row r="727" spans="2:8" ht="12.75">
      <c r="B727" s="1554"/>
      <c r="C727" s="1554"/>
      <c r="D727" s="1554"/>
      <c r="E727" s="1554"/>
      <c r="F727" s="1554"/>
      <c r="G727" s="1554"/>
      <c r="H727" s="1554"/>
    </row>
    <row r="728" spans="2:8" ht="12.75">
      <c r="B728" s="1554"/>
      <c r="C728" s="1554"/>
      <c r="D728" s="1554"/>
      <c r="E728" s="1554"/>
      <c r="F728" s="1554"/>
      <c r="G728" s="1554"/>
      <c r="H728" s="1554"/>
    </row>
    <row r="729" spans="2:8" ht="12.75">
      <c r="B729" s="1554"/>
      <c r="C729" s="1554"/>
      <c r="D729" s="1554"/>
      <c r="E729" s="1554"/>
      <c r="F729" s="1554"/>
      <c r="G729" s="1554"/>
      <c r="H729" s="1554"/>
    </row>
    <row r="730" spans="2:8" ht="12.75">
      <c r="B730" s="1554"/>
      <c r="C730" s="1554"/>
      <c r="D730" s="1554"/>
      <c r="E730" s="1554"/>
      <c r="F730" s="1554"/>
      <c r="G730" s="1554"/>
      <c r="H730" s="1554"/>
    </row>
    <row r="731" spans="2:8" ht="12.75">
      <c r="B731" s="1554"/>
      <c r="C731" s="1554"/>
      <c r="D731" s="1554"/>
      <c r="E731" s="1554"/>
      <c r="F731" s="1554"/>
      <c r="G731" s="1554"/>
      <c r="H731" s="1554"/>
    </row>
    <row r="732" spans="2:8" ht="12.75">
      <c r="B732" s="1554"/>
      <c r="C732" s="1554"/>
      <c r="D732" s="1554"/>
      <c r="E732" s="1554"/>
      <c r="F732" s="1554"/>
      <c r="G732" s="1554"/>
      <c r="H732" s="1554"/>
    </row>
    <row r="733" spans="2:8" ht="12.75">
      <c r="B733" s="1554"/>
      <c r="C733" s="1554"/>
      <c r="D733" s="1554"/>
      <c r="E733" s="1554"/>
      <c r="F733" s="1554"/>
      <c r="G733" s="1554"/>
      <c r="H733" s="1554"/>
    </row>
    <row r="734" spans="2:8" ht="12.75">
      <c r="B734" s="1554"/>
      <c r="C734" s="1554"/>
      <c r="D734" s="1554"/>
      <c r="E734" s="1554"/>
      <c r="F734" s="1554"/>
      <c r="G734" s="1554"/>
      <c r="H734" s="1554"/>
    </row>
    <row r="735" spans="2:8" ht="12.75">
      <c r="B735" s="1554"/>
      <c r="C735" s="1554"/>
      <c r="D735" s="1554"/>
      <c r="E735" s="1554"/>
      <c r="F735" s="1554"/>
      <c r="G735" s="1554"/>
      <c r="H735" s="1554"/>
    </row>
    <row r="736" spans="2:8" ht="12.75">
      <c r="B736" s="1554"/>
      <c r="C736" s="1554"/>
      <c r="D736" s="1554"/>
      <c r="E736" s="1554"/>
      <c r="F736" s="1554"/>
      <c r="G736" s="1554"/>
      <c r="H736" s="1554"/>
    </row>
    <row r="737" spans="2:8" ht="12.75">
      <c r="B737" s="1554"/>
      <c r="C737" s="1554"/>
      <c r="D737" s="1554"/>
      <c r="E737" s="1554"/>
      <c r="F737" s="1554"/>
      <c r="G737" s="1554"/>
      <c r="H737" s="1554"/>
    </row>
    <row r="738" spans="2:8" ht="12.75">
      <c r="B738" s="1554"/>
      <c r="C738" s="1554"/>
      <c r="D738" s="1554"/>
      <c r="E738" s="1554"/>
      <c r="F738" s="1554"/>
      <c r="G738" s="1554"/>
      <c r="H738" s="1554"/>
    </row>
    <row r="739" spans="2:8" ht="12.75">
      <c r="B739" s="1554"/>
      <c r="C739" s="1554"/>
      <c r="D739" s="1554"/>
      <c r="E739" s="1554"/>
      <c r="F739" s="1554"/>
      <c r="G739" s="1554"/>
      <c r="H739" s="1554"/>
    </row>
    <row r="740" spans="2:8" ht="12.75">
      <c r="B740" s="1554"/>
      <c r="C740" s="1554"/>
      <c r="D740" s="1554"/>
      <c r="E740" s="1554"/>
      <c r="F740" s="1554"/>
      <c r="G740" s="1554"/>
      <c r="H740" s="1554"/>
    </row>
    <row r="741" spans="2:8" ht="12.75">
      <c r="B741" s="1554"/>
      <c r="C741" s="1554"/>
      <c r="D741" s="1554"/>
      <c r="E741" s="1554"/>
      <c r="F741" s="1554"/>
      <c r="G741" s="1554"/>
      <c r="H741" s="1554"/>
    </row>
    <row r="742" spans="2:8" ht="12.75">
      <c r="B742" s="1554"/>
      <c r="C742" s="1554"/>
      <c r="D742" s="1554"/>
      <c r="E742" s="1554"/>
      <c r="F742" s="1554"/>
      <c r="G742" s="1554"/>
      <c r="H742" s="1554"/>
    </row>
    <row r="743" spans="2:8" ht="12.75">
      <c r="B743" s="1554"/>
      <c r="C743" s="1554"/>
      <c r="D743" s="1554"/>
      <c r="E743" s="1554"/>
      <c r="F743" s="1554"/>
      <c r="G743" s="1554"/>
      <c r="H743" s="1554"/>
    </row>
    <row r="744" spans="2:8" ht="12.75">
      <c r="B744" s="1554"/>
      <c r="C744" s="1554"/>
      <c r="D744" s="1554"/>
      <c r="E744" s="1554"/>
      <c r="F744" s="1554"/>
      <c r="G744" s="1554"/>
      <c r="H744" s="1554"/>
    </row>
    <row r="745" spans="2:8" ht="12.75">
      <c r="B745" s="1554"/>
      <c r="C745" s="1554"/>
      <c r="D745" s="1554"/>
      <c r="E745" s="1554"/>
      <c r="F745" s="1554"/>
      <c r="G745" s="1554"/>
      <c r="H745" s="1554"/>
    </row>
    <row r="746" spans="2:8" ht="12.75">
      <c r="B746" s="1554"/>
      <c r="C746" s="1554"/>
      <c r="D746" s="1554"/>
      <c r="E746" s="1554"/>
      <c r="F746" s="1554"/>
      <c r="G746" s="1554"/>
      <c r="H746" s="1554"/>
    </row>
    <row r="747" spans="2:8" ht="12.75">
      <c r="B747" s="1554"/>
      <c r="C747" s="1554"/>
      <c r="D747" s="1554"/>
      <c r="E747" s="1554"/>
      <c r="F747" s="1554"/>
      <c r="G747" s="1554"/>
      <c r="H747" s="1554"/>
    </row>
    <row r="748" spans="2:8" ht="12.75">
      <c r="B748" s="1554"/>
      <c r="C748" s="1554"/>
      <c r="D748" s="1554"/>
      <c r="E748" s="1554"/>
      <c r="F748" s="1554"/>
      <c r="G748" s="1554"/>
      <c r="H748" s="1554"/>
    </row>
    <row r="749" spans="2:8" ht="12.75">
      <c r="B749" s="1554"/>
      <c r="C749" s="1554"/>
      <c r="D749" s="1554"/>
      <c r="E749" s="1554"/>
      <c r="F749" s="1554"/>
      <c r="G749" s="1554"/>
      <c r="H749" s="1554"/>
    </row>
    <row r="750" spans="2:8" ht="12.75">
      <c r="B750" s="1554"/>
      <c r="C750" s="1554"/>
      <c r="D750" s="1554"/>
      <c r="E750" s="1554"/>
      <c r="F750" s="1554"/>
      <c r="G750" s="1554"/>
      <c r="H750" s="1554"/>
    </row>
    <row r="751" spans="2:8" ht="12.75">
      <c r="B751" s="1554"/>
      <c r="C751" s="1554"/>
      <c r="D751" s="1554"/>
      <c r="E751" s="1554"/>
      <c r="F751" s="1554"/>
      <c r="G751" s="1554"/>
      <c r="H751" s="1554"/>
    </row>
    <row r="752" spans="2:8" ht="12.75">
      <c r="B752" s="1554"/>
      <c r="C752" s="1554"/>
      <c r="D752" s="1554"/>
      <c r="E752" s="1554"/>
      <c r="F752" s="1554"/>
      <c r="G752" s="1554"/>
      <c r="H752" s="1554"/>
    </row>
    <row r="753" spans="2:8" ht="12.75">
      <c r="B753" s="1554"/>
      <c r="C753" s="1554"/>
      <c r="D753" s="1554"/>
      <c r="E753" s="1554"/>
      <c r="F753" s="1554"/>
      <c r="G753" s="1554"/>
      <c r="H753" s="1554"/>
    </row>
    <row r="754" spans="2:8" ht="12.75">
      <c r="B754" s="1554"/>
      <c r="C754" s="1554"/>
      <c r="D754" s="1554"/>
      <c r="E754" s="1554"/>
      <c r="F754" s="1554"/>
      <c r="G754" s="1554"/>
      <c r="H754" s="1554"/>
    </row>
    <row r="755" spans="2:8" ht="12.75">
      <c r="B755" s="1554"/>
      <c r="C755" s="1554"/>
      <c r="D755" s="1554"/>
      <c r="E755" s="1554"/>
      <c r="F755" s="1554"/>
      <c r="G755" s="1554"/>
      <c r="H755" s="1554"/>
    </row>
    <row r="756" spans="2:8" ht="12.75">
      <c r="B756" s="1554"/>
      <c r="C756" s="1554"/>
      <c r="D756" s="1554"/>
      <c r="E756" s="1554"/>
      <c r="F756" s="1554"/>
      <c r="G756" s="1554"/>
      <c r="H756" s="1554"/>
    </row>
    <row r="757" spans="2:8" ht="12.75">
      <c r="B757" s="1554"/>
      <c r="C757" s="1554"/>
      <c r="D757" s="1554"/>
      <c r="E757" s="1554"/>
      <c r="F757" s="1554"/>
      <c r="G757" s="1554"/>
      <c r="H757" s="1554"/>
    </row>
    <row r="758" spans="2:8" ht="12.75">
      <c r="B758" s="1554"/>
      <c r="C758" s="1554"/>
      <c r="D758" s="1554"/>
      <c r="E758" s="1554"/>
      <c r="F758" s="1554"/>
      <c r="G758" s="1554"/>
      <c r="H758" s="1554"/>
    </row>
    <row r="759" spans="2:8" ht="12.75">
      <c r="B759" s="1554"/>
      <c r="C759" s="1554"/>
      <c r="D759" s="1554"/>
      <c r="E759" s="1554"/>
      <c r="F759" s="1554"/>
      <c r="G759" s="1554"/>
      <c r="H759" s="1554"/>
    </row>
    <row r="760" spans="2:8" ht="12.75">
      <c r="B760" s="1554"/>
      <c r="C760" s="1554"/>
      <c r="D760" s="1554"/>
      <c r="E760" s="1554"/>
      <c r="F760" s="1554"/>
      <c r="G760" s="1554"/>
      <c r="H760" s="1554"/>
    </row>
    <row r="761" spans="2:8" ht="12.75">
      <c r="B761" s="1554"/>
      <c r="C761" s="1554"/>
      <c r="D761" s="1554"/>
      <c r="E761" s="1554"/>
      <c r="F761" s="1554"/>
      <c r="G761" s="1554"/>
      <c r="H761" s="1554"/>
    </row>
    <row r="762" spans="2:8" ht="12.75">
      <c r="B762" s="1554"/>
      <c r="C762" s="1554"/>
      <c r="D762" s="1554"/>
      <c r="E762" s="1554"/>
      <c r="F762" s="1554"/>
      <c r="G762" s="1554"/>
      <c r="H762" s="1554"/>
    </row>
    <row r="763" spans="2:8" ht="12.75">
      <c r="B763" s="1554"/>
      <c r="C763" s="1554"/>
      <c r="D763" s="1554"/>
      <c r="E763" s="1554"/>
      <c r="F763" s="1554"/>
      <c r="G763" s="1554"/>
      <c r="H763" s="1554"/>
    </row>
    <row r="764" spans="2:8" ht="12.75">
      <c r="B764" s="1554"/>
      <c r="C764" s="1554"/>
      <c r="D764" s="1554"/>
      <c r="E764" s="1554"/>
      <c r="F764" s="1554"/>
      <c r="G764" s="1554"/>
      <c r="H764" s="1554"/>
    </row>
    <row r="765" spans="2:8" ht="12.75">
      <c r="B765" s="1554"/>
      <c r="C765" s="1554"/>
      <c r="D765" s="1554"/>
      <c r="E765" s="1554"/>
      <c r="F765" s="1554"/>
      <c r="G765" s="1554"/>
      <c r="H765" s="1554"/>
    </row>
    <row r="766" spans="2:8" ht="12.75">
      <c r="B766" s="1554"/>
      <c r="C766" s="1554"/>
      <c r="D766" s="1554"/>
      <c r="E766" s="1554"/>
      <c r="F766" s="1554"/>
      <c r="G766" s="1554"/>
      <c r="H766" s="1554"/>
    </row>
    <row r="767" spans="2:8" ht="12.75">
      <c r="B767" s="1554"/>
      <c r="C767" s="1554"/>
      <c r="D767" s="1554"/>
      <c r="E767" s="1554"/>
      <c r="F767" s="1554"/>
      <c r="G767" s="1554"/>
      <c r="H767" s="1554"/>
    </row>
    <row r="768" spans="2:8" ht="12.75">
      <c r="B768" s="1554"/>
      <c r="C768" s="1554"/>
      <c r="D768" s="1554"/>
      <c r="E768" s="1554"/>
      <c r="F768" s="1554"/>
      <c r="G768" s="1554"/>
      <c r="H768" s="1554"/>
    </row>
    <row r="769" spans="2:8" ht="12.75">
      <c r="B769" s="1554"/>
      <c r="C769" s="1554"/>
      <c r="D769" s="1554"/>
      <c r="E769" s="1554"/>
      <c r="F769" s="1554"/>
      <c r="G769" s="1554"/>
      <c r="H769" s="1554"/>
    </row>
    <row r="770" spans="2:8" ht="12.75">
      <c r="B770" s="1554"/>
      <c r="C770" s="1554"/>
      <c r="D770" s="1554"/>
      <c r="E770" s="1554"/>
      <c r="F770" s="1554"/>
      <c r="G770" s="1554"/>
      <c r="H770" s="1554"/>
    </row>
    <row r="771" spans="2:8" ht="12.75">
      <c r="B771" s="1554"/>
      <c r="C771" s="1554"/>
      <c r="D771" s="1554"/>
      <c r="E771" s="1554"/>
      <c r="F771" s="1554"/>
      <c r="G771" s="1554"/>
      <c r="H771" s="1554"/>
    </row>
    <row r="772" spans="2:8" ht="12.75">
      <c r="B772" s="1554"/>
      <c r="C772" s="1554"/>
      <c r="D772" s="1554"/>
      <c r="E772" s="1554"/>
      <c r="F772" s="1554"/>
      <c r="G772" s="1554"/>
      <c r="H772" s="1554"/>
    </row>
    <row r="773" spans="2:8" ht="12.75">
      <c r="B773" s="1554"/>
      <c r="C773" s="1554"/>
      <c r="D773" s="1554"/>
      <c r="E773" s="1554"/>
      <c r="F773" s="1554"/>
      <c r="G773" s="1554"/>
      <c r="H773" s="1554"/>
    </row>
    <row r="774" spans="2:8" ht="12.75">
      <c r="B774" s="1554"/>
      <c r="C774" s="1554"/>
      <c r="D774" s="1554"/>
      <c r="E774" s="1554"/>
      <c r="F774" s="1554"/>
      <c r="G774" s="1554"/>
      <c r="H774" s="1554"/>
    </row>
    <row r="775" spans="2:8" ht="12.75">
      <c r="B775" s="1554"/>
      <c r="C775" s="1554"/>
      <c r="D775" s="1554"/>
      <c r="E775" s="1554"/>
      <c r="F775" s="1554"/>
      <c r="G775" s="1554"/>
      <c r="H775" s="1554"/>
    </row>
    <row r="776" spans="2:8" ht="12.75">
      <c r="B776" s="1554"/>
      <c r="C776" s="1554"/>
      <c r="D776" s="1554"/>
      <c r="E776" s="1554"/>
      <c r="F776" s="1554"/>
      <c r="G776" s="1554"/>
      <c r="H776" s="1554"/>
    </row>
    <row r="777" spans="2:8" ht="12.75">
      <c r="B777" s="1554"/>
      <c r="C777" s="1554"/>
      <c r="D777" s="1554"/>
      <c r="E777" s="1554"/>
      <c r="F777" s="1554"/>
      <c r="G777" s="1554"/>
      <c r="H777" s="1554"/>
    </row>
    <row r="778" spans="2:8" ht="12.75">
      <c r="B778" s="1554"/>
      <c r="C778" s="1554"/>
      <c r="D778" s="1554"/>
      <c r="E778" s="1554"/>
      <c r="F778" s="1554"/>
      <c r="G778" s="1554"/>
      <c r="H778" s="1554"/>
    </row>
    <row r="779" spans="2:8" ht="12.75">
      <c r="B779" s="1554"/>
      <c r="C779" s="1554"/>
      <c r="D779" s="1554"/>
      <c r="E779" s="1554"/>
      <c r="F779" s="1554"/>
      <c r="G779" s="1554"/>
      <c r="H779" s="1554"/>
    </row>
    <row r="780" spans="2:8" ht="12.75">
      <c r="B780" s="1554"/>
      <c r="C780" s="1554"/>
      <c r="D780" s="1554"/>
      <c r="E780" s="1554"/>
      <c r="F780" s="1554"/>
      <c r="G780" s="1554"/>
      <c r="H780" s="1554"/>
    </row>
    <row r="781" spans="2:8" ht="12.75">
      <c r="B781" s="1554"/>
      <c r="C781" s="1554"/>
      <c r="D781" s="1554"/>
      <c r="E781" s="1554"/>
      <c r="F781" s="1554"/>
      <c r="G781" s="1554"/>
      <c r="H781" s="1554"/>
    </row>
    <row r="782" spans="2:8" ht="12.75">
      <c r="B782" s="1554"/>
      <c r="C782" s="1554"/>
      <c r="D782" s="1554"/>
      <c r="E782" s="1554"/>
      <c r="F782" s="1554"/>
      <c r="G782" s="1554"/>
      <c r="H782" s="1554"/>
    </row>
    <row r="783" spans="2:8" ht="12.75">
      <c r="B783" s="1554"/>
      <c r="C783" s="1554"/>
      <c r="D783" s="1554"/>
      <c r="E783" s="1554"/>
      <c r="F783" s="1554"/>
      <c r="G783" s="1554"/>
      <c r="H783" s="1554"/>
    </row>
    <row r="784" spans="2:8" ht="12.75">
      <c r="B784" s="1554"/>
      <c r="C784" s="1554"/>
      <c r="D784" s="1554"/>
      <c r="E784" s="1554"/>
      <c r="F784" s="1554"/>
      <c r="G784" s="1554"/>
      <c r="H784" s="1554"/>
    </row>
    <row r="785" spans="2:8" ht="12.75">
      <c r="B785" s="1554"/>
      <c r="C785" s="1554"/>
      <c r="D785" s="1554"/>
      <c r="E785" s="1554"/>
      <c r="F785" s="1554"/>
      <c r="G785" s="1554"/>
      <c r="H785" s="1554"/>
    </row>
    <row r="786" spans="2:8" ht="12.75">
      <c r="B786" s="1554"/>
      <c r="C786" s="1554"/>
      <c r="D786" s="1554"/>
      <c r="E786" s="1554"/>
      <c r="F786" s="1554"/>
      <c r="G786" s="1554"/>
      <c r="H786" s="1554"/>
    </row>
    <row r="787" spans="2:8" ht="12.75">
      <c r="B787" s="1554"/>
      <c r="C787" s="1554"/>
      <c r="D787" s="1554"/>
      <c r="E787" s="1554"/>
      <c r="F787" s="1554"/>
      <c r="G787" s="1554"/>
      <c r="H787" s="1554"/>
    </row>
    <row r="788" spans="2:8" ht="12.75">
      <c r="B788" s="1554"/>
      <c r="C788" s="1554"/>
      <c r="D788" s="1554"/>
      <c r="E788" s="1554"/>
      <c r="F788" s="1554"/>
      <c r="G788" s="1554"/>
      <c r="H788" s="1554"/>
    </row>
    <row r="789" spans="2:8" ht="12.75">
      <c r="B789" s="1554"/>
      <c r="C789" s="1554"/>
      <c r="D789" s="1554"/>
      <c r="E789" s="1554"/>
      <c r="F789" s="1554"/>
      <c r="G789" s="1554"/>
      <c r="H789" s="1554"/>
    </row>
    <row r="790" spans="2:8" ht="12.75">
      <c r="B790" s="1554"/>
      <c r="C790" s="1554"/>
      <c r="D790" s="1554"/>
      <c r="E790" s="1554"/>
      <c r="F790" s="1554"/>
      <c r="G790" s="1554"/>
      <c r="H790" s="1554"/>
    </row>
    <row r="791" spans="2:8" ht="12.75">
      <c r="B791" s="1554"/>
      <c r="C791" s="1554"/>
      <c r="D791" s="1554"/>
      <c r="E791" s="1554"/>
      <c r="F791" s="1554"/>
      <c r="G791" s="1554"/>
      <c r="H791" s="1554"/>
    </row>
    <row r="792" spans="2:8" ht="12.75">
      <c r="B792" s="1554"/>
      <c r="C792" s="1554"/>
      <c r="D792" s="1554"/>
      <c r="E792" s="1554"/>
      <c r="F792" s="1554"/>
      <c r="G792" s="1554"/>
      <c r="H792" s="1554"/>
    </row>
    <row r="793" spans="2:8" ht="12.75">
      <c r="B793" s="1554"/>
      <c r="C793" s="1554"/>
      <c r="D793" s="1554"/>
      <c r="E793" s="1554"/>
      <c r="F793" s="1554"/>
      <c r="G793" s="1554"/>
      <c r="H793" s="1554"/>
    </row>
    <row r="794" spans="2:8" ht="12.75">
      <c r="B794" s="1554"/>
      <c r="C794" s="1554"/>
      <c r="D794" s="1554"/>
      <c r="E794" s="1554"/>
      <c r="F794" s="1554"/>
      <c r="G794" s="1554"/>
      <c r="H794" s="1554"/>
    </row>
    <row r="795" spans="2:8" ht="12.75">
      <c r="B795" s="1554"/>
      <c r="C795" s="1554"/>
      <c r="D795" s="1554"/>
      <c r="E795" s="1554"/>
      <c r="F795" s="1554"/>
      <c r="G795" s="1554"/>
      <c r="H795" s="1554"/>
    </row>
    <row r="796" spans="2:8" ht="12.75">
      <c r="B796" s="1554"/>
      <c r="C796" s="1554"/>
      <c r="D796" s="1554"/>
      <c r="E796" s="1554"/>
      <c r="F796" s="1554"/>
      <c r="G796" s="1554"/>
      <c r="H796" s="1554"/>
    </row>
    <row r="797" spans="2:8" ht="12.75">
      <c r="B797" s="1554"/>
      <c r="C797" s="1554"/>
      <c r="D797" s="1554"/>
      <c r="E797" s="1554"/>
      <c r="F797" s="1554"/>
      <c r="G797" s="1554"/>
      <c r="H797" s="1554"/>
    </row>
    <row r="798" spans="2:8" ht="12.75">
      <c r="B798" s="1554"/>
      <c r="C798" s="1554"/>
      <c r="D798" s="1554"/>
      <c r="E798" s="1554"/>
      <c r="F798" s="1554"/>
      <c r="G798" s="1554"/>
      <c r="H798" s="1554"/>
    </row>
    <row r="799" spans="2:8" ht="12.75">
      <c r="B799" s="1554"/>
      <c r="C799" s="1554"/>
      <c r="D799" s="1554"/>
      <c r="E799" s="1554"/>
      <c r="F799" s="1554"/>
      <c r="G799" s="1554"/>
      <c r="H799" s="1554"/>
    </row>
    <row r="800" spans="2:8" ht="12.75">
      <c r="B800" s="1554"/>
      <c r="C800" s="1554"/>
      <c r="D800" s="1554"/>
      <c r="E800" s="1554"/>
      <c r="F800" s="1554"/>
      <c r="G800" s="1554"/>
      <c r="H800" s="1554"/>
    </row>
    <row r="801" spans="2:8" ht="12.75">
      <c r="B801" s="1554"/>
      <c r="C801" s="1554"/>
      <c r="D801" s="1554"/>
      <c r="E801" s="1554"/>
      <c r="F801" s="1554"/>
      <c r="G801" s="1554"/>
      <c r="H801" s="1554"/>
    </row>
    <row r="802" spans="2:8" ht="12.75">
      <c r="B802" s="1554"/>
      <c r="C802" s="1554"/>
      <c r="D802" s="1554"/>
      <c r="E802" s="1554"/>
      <c r="F802" s="1554"/>
      <c r="G802" s="1554"/>
      <c r="H802" s="1554"/>
    </row>
    <row r="803" spans="2:8" ht="12.75">
      <c r="B803" s="1554"/>
      <c r="C803" s="1554"/>
      <c r="D803" s="1554"/>
      <c r="E803" s="1554"/>
      <c r="F803" s="1554"/>
      <c r="G803" s="1554"/>
      <c r="H803" s="1554"/>
    </row>
    <row r="804" spans="2:8" ht="12.75">
      <c r="B804" s="1554"/>
      <c r="C804" s="1554"/>
      <c r="D804" s="1554"/>
      <c r="E804" s="1554"/>
      <c r="F804" s="1554"/>
      <c r="G804" s="1554"/>
      <c r="H804" s="1554"/>
    </row>
    <row r="805" spans="2:8" ht="12.75">
      <c r="B805" s="1554"/>
      <c r="C805" s="1554"/>
      <c r="D805" s="1554"/>
      <c r="E805" s="1554"/>
      <c r="F805" s="1554"/>
      <c r="G805" s="1554"/>
      <c r="H805" s="1554"/>
    </row>
    <row r="806" spans="2:8" ht="12.75">
      <c r="B806" s="1554"/>
      <c r="C806" s="1554"/>
      <c r="D806" s="1554"/>
      <c r="E806" s="1554"/>
      <c r="F806" s="1554"/>
      <c r="G806" s="1554"/>
      <c r="H806" s="1554"/>
    </row>
    <row r="807" spans="2:8" ht="12.75">
      <c r="B807" s="1554"/>
      <c r="C807" s="1554"/>
      <c r="D807" s="1554"/>
      <c r="E807" s="1554"/>
      <c r="F807" s="1554"/>
      <c r="G807" s="1554"/>
      <c r="H807" s="1554"/>
    </row>
    <row r="808" spans="2:8" ht="12.75">
      <c r="B808" s="1554"/>
      <c r="C808" s="1554"/>
      <c r="D808" s="1554"/>
      <c r="E808" s="1554"/>
      <c r="F808" s="1554"/>
      <c r="G808" s="1554"/>
      <c r="H808" s="1554"/>
    </row>
    <row r="809" spans="2:8" ht="12.75">
      <c r="B809" s="1554"/>
      <c r="C809" s="1554"/>
      <c r="D809" s="1554"/>
      <c r="E809" s="1554"/>
      <c r="F809" s="1554"/>
      <c r="G809" s="1554"/>
      <c r="H809" s="1554"/>
    </row>
    <row r="810" spans="2:8" ht="12.75">
      <c r="B810" s="1554"/>
      <c r="C810" s="1554"/>
      <c r="D810" s="1554"/>
      <c r="E810" s="1554"/>
      <c r="F810" s="1554"/>
      <c r="G810" s="1554"/>
      <c r="H810" s="1554"/>
    </row>
    <row r="811" spans="2:8" ht="12.75">
      <c r="B811" s="1554"/>
      <c r="C811" s="1554"/>
      <c r="D811" s="1554"/>
      <c r="E811" s="1554"/>
      <c r="F811" s="1554"/>
      <c r="G811" s="1554"/>
      <c r="H811" s="1554"/>
    </row>
    <row r="812" spans="2:8" ht="12.75">
      <c r="B812" s="1554"/>
      <c r="C812" s="1554"/>
      <c r="D812" s="1554"/>
      <c r="E812" s="1554"/>
      <c r="F812" s="1554"/>
      <c r="G812" s="1554"/>
      <c r="H812" s="1554"/>
    </row>
    <row r="813" spans="2:8" ht="12.75">
      <c r="B813" s="1554"/>
      <c r="C813" s="1554"/>
      <c r="D813" s="1554"/>
      <c r="E813" s="1554"/>
      <c r="F813" s="1554"/>
      <c r="G813" s="1554"/>
      <c r="H813" s="1554"/>
    </row>
    <row r="814" spans="2:8" ht="12.75">
      <c r="B814" s="1554"/>
      <c r="C814" s="1554"/>
      <c r="D814" s="1554"/>
      <c r="E814" s="1554"/>
      <c r="F814" s="1554"/>
      <c r="G814" s="1554"/>
      <c r="H814" s="1554"/>
    </row>
    <row r="815" spans="2:8" ht="12.75">
      <c r="B815" s="1554"/>
      <c r="C815" s="1554"/>
      <c r="D815" s="1554"/>
      <c r="E815" s="1554"/>
      <c r="F815" s="1554"/>
      <c r="G815" s="1554"/>
      <c r="H815" s="1554"/>
    </row>
    <row r="816" spans="2:8" ht="12.75">
      <c r="B816" s="1554"/>
      <c r="C816" s="1554"/>
      <c r="D816" s="1554"/>
      <c r="E816" s="1554"/>
      <c r="F816" s="1554"/>
      <c r="G816" s="1554"/>
      <c r="H816" s="1554"/>
    </row>
    <row r="817" spans="2:8" ht="12.75">
      <c r="B817" s="1554"/>
      <c r="C817" s="1554"/>
      <c r="D817" s="1554"/>
      <c r="E817" s="1554"/>
      <c r="F817" s="1554"/>
      <c r="G817" s="1554"/>
      <c r="H817" s="1554"/>
    </row>
    <row r="818" spans="2:8" ht="12.75">
      <c r="B818" s="1554"/>
      <c r="C818" s="1554"/>
      <c r="D818" s="1554"/>
      <c r="E818" s="1554"/>
      <c r="F818" s="1554"/>
      <c r="G818" s="1554"/>
      <c r="H818" s="1554"/>
    </row>
    <row r="819" spans="2:8" ht="12.75">
      <c r="B819" s="1554"/>
      <c r="C819" s="1554"/>
      <c r="D819" s="1554"/>
      <c r="E819" s="1554"/>
      <c r="F819" s="1554"/>
      <c r="G819" s="1554"/>
      <c r="H819" s="1554"/>
    </row>
    <row r="820" spans="2:8" ht="12.75">
      <c r="B820" s="1554"/>
      <c r="C820" s="1554"/>
      <c r="D820" s="1554"/>
      <c r="E820" s="1554"/>
      <c r="F820" s="1554"/>
      <c r="G820" s="1554"/>
      <c r="H820" s="1554"/>
    </row>
    <row r="821" spans="2:8" ht="12.75">
      <c r="B821" s="1554"/>
      <c r="C821" s="1554"/>
      <c r="D821" s="1554"/>
      <c r="E821" s="1554"/>
      <c r="F821" s="1554"/>
      <c r="G821" s="1554"/>
      <c r="H821" s="1554"/>
    </row>
    <row r="822" spans="2:8" ht="12.75">
      <c r="B822" s="1554"/>
      <c r="C822" s="1554"/>
      <c r="D822" s="1554"/>
      <c r="E822" s="1554"/>
      <c r="F822" s="1554"/>
      <c r="G822" s="1554"/>
      <c r="H822" s="1554"/>
    </row>
    <row r="823" spans="2:8" ht="12.75">
      <c r="B823" s="1554"/>
      <c r="C823" s="1554"/>
      <c r="D823" s="1554"/>
      <c r="E823" s="1554"/>
      <c r="F823" s="1554"/>
      <c r="G823" s="1554"/>
      <c r="H823" s="1554"/>
    </row>
    <row r="824" spans="2:8" ht="12.75">
      <c r="B824" s="1554"/>
      <c r="C824" s="1554"/>
      <c r="D824" s="1554"/>
      <c r="E824" s="1554"/>
      <c r="F824" s="1554"/>
      <c r="G824" s="1554"/>
      <c r="H824" s="1554"/>
    </row>
    <row r="825" spans="2:8" ht="12.75">
      <c r="B825" s="1554"/>
      <c r="C825" s="1554"/>
      <c r="D825" s="1554"/>
      <c r="E825" s="1554"/>
      <c r="F825" s="1554"/>
      <c r="G825" s="1554"/>
      <c r="H825" s="1554"/>
    </row>
    <row r="826" spans="2:8" ht="12.75">
      <c r="B826" s="1554"/>
      <c r="C826" s="1554"/>
      <c r="D826" s="1554"/>
      <c r="E826" s="1554"/>
      <c r="F826" s="1554"/>
      <c r="G826" s="1554"/>
      <c r="H826" s="1554"/>
    </row>
    <row r="827" spans="2:8" ht="12.75">
      <c r="B827" s="1554"/>
      <c r="C827" s="1554"/>
      <c r="D827" s="1554"/>
      <c r="E827" s="1554"/>
      <c r="F827" s="1554"/>
      <c r="G827" s="1554"/>
      <c r="H827" s="1554"/>
    </row>
    <row r="828" spans="2:8" ht="12.75">
      <c r="B828" s="1554"/>
      <c r="C828" s="1554"/>
      <c r="D828" s="1554"/>
      <c r="E828" s="1554"/>
      <c r="F828" s="1554"/>
      <c r="G828" s="1554"/>
      <c r="H828" s="1554"/>
    </row>
    <row r="829" spans="2:8" ht="12.75">
      <c r="B829" s="1554"/>
      <c r="C829" s="1554"/>
      <c r="D829" s="1554"/>
      <c r="E829" s="1554"/>
      <c r="F829" s="1554"/>
      <c r="G829" s="1554"/>
      <c r="H829" s="1554"/>
    </row>
    <row r="830" spans="2:8" ht="12.75">
      <c r="B830" s="1554"/>
      <c r="C830" s="1554"/>
      <c r="D830" s="1554"/>
      <c r="E830" s="1554"/>
      <c r="F830" s="1554"/>
      <c r="G830" s="1554"/>
      <c r="H830" s="1554"/>
    </row>
    <row r="831" spans="2:8" ht="12.75">
      <c r="B831" s="1554"/>
      <c r="C831" s="1554"/>
      <c r="D831" s="1554"/>
      <c r="E831" s="1554"/>
      <c r="F831" s="1554"/>
      <c r="G831" s="1554"/>
      <c r="H831" s="1554"/>
    </row>
    <row r="832" spans="2:8" ht="12.75">
      <c r="B832" s="1554"/>
      <c r="C832" s="1554"/>
      <c r="D832" s="1554"/>
      <c r="E832" s="1554"/>
      <c r="F832" s="1554"/>
      <c r="G832" s="1554"/>
      <c r="H832" s="1554"/>
    </row>
    <row r="833" spans="2:8" ht="12.75">
      <c r="B833" s="1554"/>
      <c r="C833" s="1554"/>
      <c r="D833" s="1554"/>
      <c r="E833" s="1554"/>
      <c r="F833" s="1554"/>
      <c r="G833" s="1554"/>
      <c r="H833" s="1554"/>
    </row>
    <row r="834" spans="2:8" ht="12.75">
      <c r="B834" s="1554"/>
      <c r="C834" s="1554"/>
      <c r="D834" s="1554"/>
      <c r="E834" s="1554"/>
      <c r="F834" s="1554"/>
      <c r="G834" s="1554"/>
      <c r="H834" s="1554"/>
    </row>
    <row r="835" spans="2:8" ht="12.75">
      <c r="B835" s="1554"/>
      <c r="C835" s="1554"/>
      <c r="D835" s="1554"/>
      <c r="E835" s="1554"/>
      <c r="F835" s="1554"/>
      <c r="G835" s="1554"/>
      <c r="H835" s="1554"/>
    </row>
    <row r="836" spans="2:8" ht="12.75">
      <c r="B836" s="1554"/>
      <c r="C836" s="1554"/>
      <c r="D836" s="1554"/>
      <c r="E836" s="1554"/>
      <c r="F836" s="1554"/>
      <c r="G836" s="1554"/>
      <c r="H836" s="1554"/>
    </row>
    <row r="837" spans="2:8" ht="12.75">
      <c r="B837" s="1554"/>
      <c r="C837" s="1554"/>
      <c r="D837" s="1554"/>
      <c r="E837" s="1554"/>
      <c r="F837" s="1554"/>
      <c r="G837" s="1554"/>
      <c r="H837" s="1554"/>
    </row>
    <row r="838" spans="2:8" ht="12.75">
      <c r="B838" s="1554"/>
      <c r="C838" s="1554"/>
      <c r="D838" s="1554"/>
      <c r="E838" s="1554"/>
      <c r="F838" s="1554"/>
      <c r="G838" s="1554"/>
      <c r="H838" s="1554"/>
    </row>
    <row r="839" spans="2:8" ht="12.75">
      <c r="B839" s="1554"/>
      <c r="C839" s="1554"/>
      <c r="D839" s="1554"/>
      <c r="E839" s="1554"/>
      <c r="F839" s="1554"/>
      <c r="G839" s="1554"/>
      <c r="H839" s="1554"/>
    </row>
    <row r="840" spans="2:8" ht="12.75">
      <c r="B840" s="1554"/>
      <c r="C840" s="1554"/>
      <c r="D840" s="1554"/>
      <c r="E840" s="1554"/>
      <c r="F840" s="1554"/>
      <c r="G840" s="1554"/>
      <c r="H840" s="1554"/>
    </row>
    <row r="841" spans="2:8" ht="12.75">
      <c r="B841" s="1554"/>
      <c r="C841" s="1554"/>
      <c r="D841" s="1554"/>
      <c r="E841" s="1554"/>
      <c r="F841" s="1554"/>
      <c r="G841" s="1554"/>
      <c r="H841" s="1554"/>
    </row>
    <row r="842" spans="2:8" ht="12.75">
      <c r="B842" s="1554"/>
      <c r="C842" s="1554"/>
      <c r="D842" s="1554"/>
      <c r="E842" s="1554"/>
      <c r="F842" s="1554"/>
      <c r="G842" s="1554"/>
      <c r="H842" s="1554"/>
    </row>
    <row r="843" spans="2:8" ht="12.75">
      <c r="B843" s="1554"/>
      <c r="C843" s="1554"/>
      <c r="D843" s="1554"/>
      <c r="E843" s="1554"/>
      <c r="F843" s="1554"/>
      <c r="G843" s="1554"/>
      <c r="H843" s="1554"/>
    </row>
    <row r="844" spans="2:8" ht="12.75">
      <c r="B844" s="1554"/>
      <c r="C844" s="1554"/>
      <c r="D844" s="1554"/>
      <c r="E844" s="1554"/>
      <c r="F844" s="1554"/>
      <c r="G844" s="1554"/>
      <c r="H844" s="1554"/>
    </row>
    <row r="845" spans="2:8" ht="12.75">
      <c r="B845" s="1554"/>
      <c r="C845" s="1554"/>
      <c r="D845" s="1554"/>
      <c r="E845" s="1554"/>
      <c r="F845" s="1554"/>
      <c r="G845" s="1554"/>
      <c r="H845" s="1554"/>
    </row>
    <row r="846" spans="2:8" ht="12.75">
      <c r="B846" s="1554"/>
      <c r="C846" s="1554"/>
      <c r="D846" s="1554"/>
      <c r="E846" s="1554"/>
      <c r="F846" s="1554"/>
      <c r="G846" s="1554"/>
      <c r="H846" s="1554"/>
    </row>
    <row r="847" spans="2:8" ht="12.75">
      <c r="B847" s="1554"/>
      <c r="C847" s="1554"/>
      <c r="D847" s="1554"/>
      <c r="E847" s="1554"/>
      <c r="F847" s="1554"/>
      <c r="G847" s="1554"/>
      <c r="H847" s="1554"/>
    </row>
    <row r="848" spans="2:8" ht="12.75">
      <c r="B848" s="1554"/>
      <c r="C848" s="1554"/>
      <c r="D848" s="1554"/>
      <c r="E848" s="1554"/>
      <c r="F848" s="1554"/>
      <c r="G848" s="1554"/>
      <c r="H848" s="1554"/>
    </row>
    <row r="849" spans="2:8" ht="12.75">
      <c r="B849" s="1554"/>
      <c r="C849" s="1554"/>
      <c r="D849" s="1554"/>
      <c r="E849" s="1554"/>
      <c r="F849" s="1554"/>
      <c r="G849" s="1554"/>
      <c r="H849" s="1554"/>
    </row>
    <row r="850" spans="2:8" ht="12.75">
      <c r="B850" s="1554"/>
      <c r="C850" s="1554"/>
      <c r="D850" s="1554"/>
      <c r="E850" s="1554"/>
      <c r="F850" s="1554"/>
      <c r="G850" s="1554"/>
      <c r="H850" s="1554"/>
    </row>
    <row r="851" spans="2:8" ht="12.75">
      <c r="B851" s="1554"/>
      <c r="C851" s="1554"/>
      <c r="D851" s="1554"/>
      <c r="E851" s="1554"/>
      <c r="F851" s="1554"/>
      <c r="G851" s="1554"/>
      <c r="H851" s="1554"/>
    </row>
    <row r="852" spans="2:8" ht="12.75">
      <c r="B852" s="1554"/>
      <c r="C852" s="1554"/>
      <c r="D852" s="1554"/>
      <c r="E852" s="1554"/>
      <c r="F852" s="1554"/>
      <c r="G852" s="1554"/>
      <c r="H852" s="1554"/>
    </row>
    <row r="853" spans="2:8" ht="12.75">
      <c r="B853" s="1554"/>
      <c r="C853" s="1554"/>
      <c r="D853" s="1554"/>
      <c r="E853" s="1554"/>
      <c r="F853" s="1554"/>
      <c r="G853" s="1554"/>
      <c r="H853" s="1554"/>
    </row>
    <row r="854" spans="2:8" ht="12.75">
      <c r="B854" s="1554"/>
      <c r="C854" s="1554"/>
      <c r="D854" s="1554"/>
      <c r="E854" s="1554"/>
      <c r="F854" s="1554"/>
      <c r="G854" s="1554"/>
      <c r="H854" s="1554"/>
    </row>
    <row r="855" spans="2:8" ht="12.75">
      <c r="B855" s="1554"/>
      <c r="C855" s="1554"/>
      <c r="D855" s="1554"/>
      <c r="E855" s="1554"/>
      <c r="F855" s="1554"/>
      <c r="G855" s="1554"/>
      <c r="H855" s="1554"/>
    </row>
    <row r="856" spans="2:8" ht="12.75">
      <c r="B856" s="1554"/>
      <c r="C856" s="1554"/>
      <c r="D856" s="1554"/>
      <c r="E856" s="1554"/>
      <c r="F856" s="1554"/>
      <c r="G856" s="1554"/>
      <c r="H856" s="1554"/>
    </row>
    <row r="857" spans="2:8" ht="12.75">
      <c r="B857" s="1554"/>
      <c r="C857" s="1554"/>
      <c r="D857" s="1554"/>
      <c r="E857" s="1554"/>
      <c r="F857" s="1554"/>
      <c r="G857" s="1554"/>
      <c r="H857" s="1554"/>
    </row>
    <row r="858" spans="2:8" ht="12.75">
      <c r="B858" s="1554"/>
      <c r="C858" s="1554"/>
      <c r="D858" s="1554"/>
      <c r="E858" s="1554"/>
      <c r="F858" s="1554"/>
      <c r="G858" s="1554"/>
      <c r="H858" s="1554"/>
    </row>
    <row r="859" spans="2:8" ht="12.75">
      <c r="B859" s="1554"/>
      <c r="C859" s="1554"/>
      <c r="D859" s="1554"/>
      <c r="E859" s="1554"/>
      <c r="F859" s="1554"/>
      <c r="G859" s="1554"/>
      <c r="H859" s="1554"/>
    </row>
    <row r="860" spans="2:8" ht="12.75">
      <c r="B860" s="1554"/>
      <c r="C860" s="1554"/>
      <c r="D860" s="1554"/>
      <c r="E860" s="1554"/>
      <c r="F860" s="1554"/>
      <c r="G860" s="1554"/>
      <c r="H860" s="1554"/>
    </row>
    <row r="861" spans="2:8" ht="12.75">
      <c r="B861" s="1554"/>
      <c r="C861" s="1554"/>
      <c r="D861" s="1554"/>
      <c r="E861" s="1554"/>
      <c r="F861" s="1554"/>
      <c r="G861" s="1554"/>
      <c r="H861" s="1554"/>
    </row>
    <row r="862" spans="2:8" ht="12.75">
      <c r="B862" s="1554"/>
      <c r="C862" s="1554"/>
      <c r="D862" s="1554"/>
      <c r="E862" s="1554"/>
      <c r="F862" s="1554"/>
      <c r="G862" s="1554"/>
      <c r="H862" s="1554"/>
    </row>
    <row r="863" spans="2:8" ht="12.75">
      <c r="B863" s="1554"/>
      <c r="C863" s="1554"/>
      <c r="D863" s="1554"/>
      <c r="E863" s="1554"/>
      <c r="F863" s="1554"/>
      <c r="G863" s="1554"/>
      <c r="H863" s="1554"/>
    </row>
    <row r="864" spans="2:8" ht="12.75">
      <c r="B864" s="1554"/>
      <c r="C864" s="1554"/>
      <c r="D864" s="1554"/>
      <c r="E864" s="1554"/>
      <c r="F864" s="1554"/>
      <c r="G864" s="1554"/>
      <c r="H864" s="1554"/>
    </row>
    <row r="865" spans="2:8" ht="12.75">
      <c r="B865" s="1554"/>
      <c r="C865" s="1554"/>
      <c r="D865" s="1554"/>
      <c r="E865" s="1554"/>
      <c r="F865" s="1554"/>
      <c r="G865" s="1554"/>
      <c r="H865" s="1554"/>
    </row>
    <row r="866" spans="2:8" ht="12.75">
      <c r="B866" s="1554"/>
      <c r="C866" s="1554"/>
      <c r="D866" s="1554"/>
      <c r="E866" s="1554"/>
      <c r="F866" s="1554"/>
      <c r="G866" s="1554"/>
      <c r="H866" s="1554"/>
    </row>
    <row r="867" spans="2:8" ht="12.75">
      <c r="B867" s="1554"/>
      <c r="C867" s="1554"/>
      <c r="D867" s="1554"/>
      <c r="E867" s="1554"/>
      <c r="F867" s="1554"/>
      <c r="G867" s="1554"/>
      <c r="H867" s="1554"/>
    </row>
    <row r="868" spans="2:8" ht="12.75">
      <c r="B868" s="1554"/>
      <c r="C868" s="1554"/>
      <c r="D868" s="1554"/>
      <c r="E868" s="1554"/>
      <c r="F868" s="1554"/>
      <c r="G868" s="1554"/>
      <c r="H868" s="1554"/>
    </row>
    <row r="869" spans="2:8" ht="12.75">
      <c r="B869" s="1554"/>
      <c r="C869" s="1554"/>
      <c r="D869" s="1554"/>
      <c r="E869" s="1554"/>
      <c r="F869" s="1554"/>
      <c r="G869" s="1554"/>
      <c r="H869" s="1554"/>
    </row>
    <row r="870" spans="2:8" ht="12.75">
      <c r="B870" s="1554"/>
      <c r="C870" s="1554"/>
      <c r="D870" s="1554"/>
      <c r="E870" s="1554"/>
      <c r="F870" s="1554"/>
      <c r="G870" s="1554"/>
      <c r="H870" s="1554"/>
    </row>
    <row r="871" spans="2:8" ht="12.75">
      <c r="B871" s="1554"/>
      <c r="C871" s="1554"/>
      <c r="D871" s="1554"/>
      <c r="E871" s="1554"/>
      <c r="F871" s="1554"/>
      <c r="G871" s="1554"/>
      <c r="H871" s="1554"/>
    </row>
    <row r="872" spans="2:8" ht="12.75">
      <c r="B872" s="1554"/>
      <c r="C872" s="1554"/>
      <c r="D872" s="1554"/>
      <c r="E872" s="1554"/>
      <c r="F872" s="1554"/>
      <c r="G872" s="1554"/>
      <c r="H872" s="1554"/>
    </row>
    <row r="873" spans="2:8" ht="12.75">
      <c r="B873" s="1554"/>
      <c r="C873" s="1554"/>
      <c r="D873" s="1554"/>
      <c r="E873" s="1554"/>
      <c r="F873" s="1554"/>
      <c r="G873" s="1554"/>
      <c r="H873" s="1554"/>
    </row>
    <row r="874" spans="2:8" ht="12.75">
      <c r="B874" s="1554"/>
      <c r="C874" s="1554"/>
      <c r="D874" s="1554"/>
      <c r="E874" s="1554"/>
      <c r="F874" s="1554"/>
      <c r="G874" s="1554"/>
      <c r="H874" s="1554"/>
    </row>
    <row r="875" spans="2:8" ht="12.75">
      <c r="B875" s="1554"/>
      <c r="C875" s="1554"/>
      <c r="D875" s="1554"/>
      <c r="E875" s="1554"/>
      <c r="F875" s="1554"/>
      <c r="G875" s="1554"/>
      <c r="H875" s="1554"/>
    </row>
    <row r="876" spans="2:8" ht="12.75">
      <c r="B876" s="1554"/>
      <c r="C876" s="1554"/>
      <c r="D876" s="1554"/>
      <c r="E876" s="1554"/>
      <c r="F876" s="1554"/>
      <c r="G876" s="1554"/>
      <c r="H876" s="1554"/>
    </row>
    <row r="877" spans="2:8" ht="12.75">
      <c r="B877" s="1554"/>
      <c r="C877" s="1554"/>
      <c r="D877" s="1554"/>
      <c r="E877" s="1554"/>
      <c r="F877" s="1554"/>
      <c r="G877" s="1554"/>
      <c r="H877" s="1554"/>
    </row>
    <row r="878" spans="2:8" ht="12.75">
      <c r="B878" s="1554"/>
      <c r="C878" s="1554"/>
      <c r="D878" s="1554"/>
      <c r="E878" s="1554"/>
      <c r="F878" s="1554"/>
      <c r="G878" s="1554"/>
      <c r="H878" s="1554"/>
    </row>
    <row r="879" spans="2:8" ht="12.75">
      <c r="B879" s="1554"/>
      <c r="C879" s="1554"/>
      <c r="D879" s="1554"/>
      <c r="E879" s="1554"/>
      <c r="F879" s="1554"/>
      <c r="G879" s="1554"/>
      <c r="H879" s="1554"/>
    </row>
    <row r="880" spans="2:8" ht="12.75">
      <c r="B880" s="1554"/>
      <c r="C880" s="1554"/>
      <c r="D880" s="1554"/>
      <c r="E880" s="1554"/>
      <c r="F880" s="1554"/>
      <c r="G880" s="1554"/>
      <c r="H880" s="1554"/>
    </row>
    <row r="881" spans="2:8" ht="12.75">
      <c r="B881" s="1554"/>
      <c r="C881" s="1554"/>
      <c r="D881" s="1554"/>
      <c r="E881" s="1554"/>
      <c r="F881" s="1554"/>
      <c r="G881" s="1554"/>
      <c r="H881" s="1554"/>
    </row>
    <row r="882" spans="2:8" ht="12.75">
      <c r="B882" s="1554"/>
      <c r="C882" s="1554"/>
      <c r="D882" s="1554"/>
      <c r="E882" s="1554"/>
      <c r="F882" s="1554"/>
      <c r="G882" s="1554"/>
      <c r="H882" s="1554"/>
    </row>
    <row r="883" spans="2:8" ht="12.75">
      <c r="B883" s="1554"/>
      <c r="C883" s="1554"/>
      <c r="D883" s="1554"/>
      <c r="E883" s="1554"/>
      <c r="F883" s="1554"/>
      <c r="G883" s="1554"/>
      <c r="H883" s="1554"/>
    </row>
    <row r="884" spans="2:8" ht="12.75">
      <c r="B884" s="1554"/>
      <c r="C884" s="1554"/>
      <c r="D884" s="1554"/>
      <c r="E884" s="1554"/>
      <c r="F884" s="1554"/>
      <c r="G884" s="1554"/>
      <c r="H884" s="1554"/>
    </row>
    <row r="885" spans="2:8" ht="12.75">
      <c r="B885" s="1554"/>
      <c r="C885" s="1554"/>
      <c r="D885" s="1554"/>
      <c r="E885" s="1554"/>
      <c r="F885" s="1554"/>
      <c r="G885" s="1554"/>
      <c r="H885" s="1554"/>
    </row>
    <row r="886" spans="2:8" ht="12.75">
      <c r="B886" s="1554"/>
      <c r="C886" s="1554"/>
      <c r="D886" s="1554"/>
      <c r="E886" s="1554"/>
      <c r="F886" s="1554"/>
      <c r="G886" s="1554"/>
      <c r="H886" s="1554"/>
    </row>
    <row r="887" spans="2:8" ht="12.75">
      <c r="B887" s="1554"/>
      <c r="C887" s="1554"/>
      <c r="D887" s="1554"/>
      <c r="E887" s="1554"/>
      <c r="F887" s="1554"/>
      <c r="G887" s="1554"/>
      <c r="H887" s="1554"/>
    </row>
    <row r="888" spans="2:8" ht="12.75">
      <c r="B888" s="1554"/>
      <c r="C888" s="1554"/>
      <c r="D888" s="1554"/>
      <c r="E888" s="1554"/>
      <c r="F888" s="1554"/>
      <c r="G888" s="1554"/>
      <c r="H888" s="1554"/>
    </row>
    <row r="889" spans="2:8" ht="12.75">
      <c r="B889" s="1554"/>
      <c r="C889" s="1554"/>
      <c r="D889" s="1554"/>
      <c r="E889" s="1554"/>
      <c r="F889" s="1554"/>
      <c r="G889" s="1554"/>
      <c r="H889" s="1554"/>
    </row>
    <row r="890" spans="2:8" ht="12.75">
      <c r="B890" s="1554"/>
      <c r="C890" s="1554"/>
      <c r="D890" s="1554"/>
      <c r="E890" s="1554"/>
      <c r="F890" s="1554"/>
      <c r="G890" s="1554"/>
      <c r="H890" s="1554"/>
    </row>
    <row r="891" spans="2:8" ht="12.75">
      <c r="B891" s="1554"/>
      <c r="C891" s="1554"/>
      <c r="D891" s="1554"/>
      <c r="E891" s="1554"/>
      <c r="F891" s="1554"/>
      <c r="G891" s="1554"/>
      <c r="H891" s="1554"/>
    </row>
    <row r="892" spans="2:8" ht="12.75">
      <c r="B892" s="1554"/>
      <c r="C892" s="1554"/>
      <c r="D892" s="1554"/>
      <c r="E892" s="1554"/>
      <c r="F892" s="1554"/>
      <c r="G892" s="1554"/>
      <c r="H892" s="1554"/>
    </row>
    <row r="893" spans="2:8" ht="12.75">
      <c r="B893" s="1554"/>
      <c r="C893" s="1554"/>
      <c r="D893" s="1554"/>
      <c r="E893" s="1554"/>
      <c r="F893" s="1554"/>
      <c r="G893" s="1554"/>
      <c r="H893" s="1554"/>
    </row>
    <row r="894" spans="2:8" ht="12.75">
      <c r="B894" s="1554"/>
      <c r="C894" s="1554"/>
      <c r="D894" s="1554"/>
      <c r="E894" s="1554"/>
      <c r="F894" s="1554"/>
      <c r="G894" s="1554"/>
      <c r="H894" s="1554"/>
    </row>
    <row r="895" spans="2:8" ht="12.75">
      <c r="B895" s="1554"/>
      <c r="C895" s="1554"/>
      <c r="D895" s="1554"/>
      <c r="E895" s="1554"/>
      <c r="F895" s="1554"/>
      <c r="G895" s="1554"/>
      <c r="H895" s="1554"/>
    </row>
    <row r="896" spans="2:8" ht="12.75">
      <c r="B896" s="1554"/>
      <c r="C896" s="1554"/>
      <c r="D896" s="1554"/>
      <c r="E896" s="1554"/>
      <c r="F896" s="1554"/>
      <c r="G896" s="1554"/>
      <c r="H896" s="1554"/>
    </row>
    <row r="897" spans="2:8" ht="12.75">
      <c r="B897" s="1554"/>
      <c r="C897" s="1554"/>
      <c r="D897" s="1554"/>
      <c r="E897" s="1554"/>
      <c r="F897" s="1554"/>
      <c r="G897" s="1554"/>
      <c r="H897" s="1554"/>
    </row>
    <row r="898" spans="2:8" ht="12.75">
      <c r="B898" s="1554"/>
      <c r="C898" s="1554"/>
      <c r="D898" s="1554"/>
      <c r="E898" s="1554"/>
      <c r="F898" s="1554"/>
      <c r="G898" s="1554"/>
      <c r="H898" s="1554"/>
    </row>
    <row r="899" spans="2:8" ht="12.75">
      <c r="B899" s="1554"/>
      <c r="C899" s="1554"/>
      <c r="D899" s="1554"/>
      <c r="E899" s="1554"/>
      <c r="F899" s="1554"/>
      <c r="G899" s="1554"/>
      <c r="H899" s="1554"/>
    </row>
    <row r="900" spans="2:8" ht="12.75">
      <c r="B900" s="1554"/>
      <c r="C900" s="1554"/>
      <c r="D900" s="1554"/>
      <c r="E900" s="1554"/>
      <c r="F900" s="1554"/>
      <c r="G900" s="1554"/>
      <c r="H900" s="1554"/>
    </row>
    <row r="901" spans="2:8" ht="12.75">
      <c r="B901" s="1554"/>
      <c r="C901" s="1554"/>
      <c r="D901" s="1554"/>
      <c r="E901" s="1554"/>
      <c r="F901" s="1554"/>
      <c r="G901" s="1554"/>
      <c r="H901" s="1554"/>
    </row>
    <row r="902" spans="2:8" ht="12.75">
      <c r="B902" s="1554"/>
      <c r="C902" s="1554"/>
      <c r="D902" s="1554"/>
      <c r="E902" s="1554"/>
      <c r="F902" s="1554"/>
      <c r="G902" s="1554"/>
      <c r="H902" s="1554"/>
    </row>
    <row r="903" spans="2:8" ht="12.75">
      <c r="B903" s="1554"/>
      <c r="C903" s="1554"/>
      <c r="D903" s="1554"/>
      <c r="E903" s="1554"/>
      <c r="F903" s="1554"/>
      <c r="G903" s="1554"/>
      <c r="H903" s="1554"/>
    </row>
    <row r="904" spans="2:8" ht="12.75">
      <c r="B904" s="1554"/>
      <c r="C904" s="1554"/>
      <c r="D904" s="1554"/>
      <c r="E904" s="1554"/>
      <c r="F904" s="1554"/>
      <c r="G904" s="1554"/>
      <c r="H904" s="1554"/>
    </row>
    <row r="905" spans="2:8" ht="12.75">
      <c r="B905" s="1554"/>
      <c r="C905" s="1554"/>
      <c r="D905" s="1554"/>
      <c r="E905" s="1554"/>
      <c r="F905" s="1554"/>
      <c r="G905" s="1554"/>
      <c r="H905" s="1554"/>
    </row>
    <row r="906" spans="2:8" ht="12.75">
      <c r="B906" s="1554"/>
      <c r="C906" s="1554"/>
      <c r="D906" s="1554"/>
      <c r="E906" s="1554"/>
      <c r="F906" s="1554"/>
      <c r="G906" s="1554"/>
      <c r="H906" s="1554"/>
    </row>
    <row r="907" spans="2:8" ht="12.75">
      <c r="B907" s="1554"/>
      <c r="C907" s="1554"/>
      <c r="D907" s="1554"/>
      <c r="E907" s="1554"/>
      <c r="F907" s="1554"/>
      <c r="G907" s="1554"/>
      <c r="H907" s="1554"/>
    </row>
    <row r="908" spans="2:8" ht="12.75">
      <c r="B908" s="1554"/>
      <c r="C908" s="1554"/>
      <c r="D908" s="1554"/>
      <c r="E908" s="1554"/>
      <c r="F908" s="1554"/>
      <c r="G908" s="1554"/>
      <c r="H908" s="1554"/>
    </row>
    <row r="909" spans="2:8" ht="12.75">
      <c r="B909" s="1554"/>
      <c r="C909" s="1554"/>
      <c r="D909" s="1554"/>
      <c r="E909" s="1554"/>
      <c r="F909" s="1554"/>
      <c r="G909" s="1554"/>
      <c r="H909" s="1554"/>
    </row>
    <row r="910" spans="2:8" ht="12.75">
      <c r="B910" s="1554"/>
      <c r="C910" s="1554"/>
      <c r="D910" s="1554"/>
      <c r="E910" s="1554"/>
      <c r="F910" s="1554"/>
      <c r="G910" s="1554"/>
      <c r="H910" s="1554"/>
    </row>
    <row r="911" spans="2:8" ht="12.75">
      <c r="B911" s="1554"/>
      <c r="C911" s="1554"/>
      <c r="D911" s="1554"/>
      <c r="E911" s="1554"/>
      <c r="F911" s="1554"/>
      <c r="G911" s="1554"/>
      <c r="H911" s="1554"/>
    </row>
    <row r="912" spans="2:8" ht="12.75">
      <c r="B912" s="1554"/>
      <c r="C912" s="1554"/>
      <c r="D912" s="1554"/>
      <c r="E912" s="1554"/>
      <c r="F912" s="1554"/>
      <c r="G912" s="1554"/>
      <c r="H912" s="1554"/>
    </row>
    <row r="913" spans="2:8" ht="12.75">
      <c r="B913" s="1554"/>
      <c r="C913" s="1554"/>
      <c r="D913" s="1554"/>
      <c r="E913" s="1554"/>
      <c r="F913" s="1554"/>
      <c r="G913" s="1554"/>
      <c r="H913" s="1554"/>
    </row>
    <row r="914" spans="2:8" ht="12.75">
      <c r="B914" s="1554"/>
      <c r="C914" s="1554"/>
      <c r="D914" s="1554"/>
      <c r="E914" s="1554"/>
      <c r="F914" s="1554"/>
      <c r="G914" s="1554"/>
      <c r="H914" s="1554"/>
    </row>
    <row r="915" spans="2:8" ht="12.75">
      <c r="B915" s="1554"/>
      <c r="C915" s="1554"/>
      <c r="D915" s="1554"/>
      <c r="E915" s="1554"/>
      <c r="F915" s="1554"/>
      <c r="G915" s="1554"/>
      <c r="H915" s="1554"/>
    </row>
    <row r="916" spans="2:8" ht="12.75">
      <c r="B916" s="1554"/>
      <c r="C916" s="1554"/>
      <c r="D916" s="1554"/>
      <c r="E916" s="1554"/>
      <c r="F916" s="1554"/>
      <c r="G916" s="1554"/>
      <c r="H916" s="1554"/>
    </row>
    <row r="917" spans="2:8" ht="12.75">
      <c r="B917" s="1554"/>
      <c r="C917" s="1554"/>
      <c r="D917" s="1554"/>
      <c r="E917" s="1554"/>
      <c r="F917" s="1554"/>
      <c r="G917" s="1554"/>
      <c r="H917" s="1554"/>
    </row>
    <row r="918" spans="2:8" ht="12.75">
      <c r="B918" s="1554"/>
      <c r="C918" s="1554"/>
      <c r="D918" s="1554"/>
      <c r="E918" s="1554"/>
      <c r="F918" s="1554"/>
      <c r="G918" s="1554"/>
      <c r="H918" s="1554"/>
    </row>
    <row r="919" spans="2:8" ht="12.75">
      <c r="B919" s="1554"/>
      <c r="C919" s="1554"/>
      <c r="D919" s="1554"/>
      <c r="E919" s="1554"/>
      <c r="F919" s="1554"/>
      <c r="G919" s="1554"/>
      <c r="H919" s="1554"/>
    </row>
    <row r="920" spans="2:8" ht="12.75">
      <c r="B920" s="1554"/>
      <c r="C920" s="1554"/>
      <c r="D920" s="1554"/>
      <c r="E920" s="1554"/>
      <c r="F920" s="1554"/>
      <c r="G920" s="1554"/>
      <c r="H920" s="1554"/>
    </row>
    <row r="921" spans="2:8" ht="12.75">
      <c r="B921" s="1554"/>
      <c r="C921" s="1554"/>
      <c r="D921" s="1554"/>
      <c r="E921" s="1554"/>
      <c r="F921" s="1554"/>
      <c r="G921" s="1554"/>
      <c r="H921" s="1554"/>
    </row>
    <row r="922" spans="2:8" ht="12.75">
      <c r="B922" s="1554"/>
      <c r="C922" s="1554"/>
      <c r="D922" s="1554"/>
      <c r="E922" s="1554"/>
      <c r="F922" s="1554"/>
      <c r="G922" s="1554"/>
      <c r="H922" s="1554"/>
    </row>
    <row r="923" spans="2:8" ht="12.75">
      <c r="B923" s="1554"/>
      <c r="C923" s="1554"/>
      <c r="D923" s="1554"/>
      <c r="E923" s="1554"/>
      <c r="F923" s="1554"/>
      <c r="G923" s="1554"/>
      <c r="H923" s="1554"/>
    </row>
    <row r="924" spans="2:8" ht="12.75">
      <c r="B924" s="1554"/>
      <c r="C924" s="1554"/>
      <c r="D924" s="1554"/>
      <c r="E924" s="1554"/>
      <c r="F924" s="1554"/>
      <c r="G924" s="1554"/>
      <c r="H924" s="1554"/>
    </row>
    <row r="925" spans="2:8" ht="12.75">
      <c r="B925" s="1554"/>
      <c r="C925" s="1554"/>
      <c r="D925" s="1554"/>
      <c r="E925" s="1554"/>
      <c r="F925" s="1554"/>
      <c r="G925" s="1554"/>
      <c r="H925" s="1554"/>
    </row>
    <row r="926" spans="2:8" ht="12.75">
      <c r="B926" s="1554"/>
      <c r="C926" s="1554"/>
      <c r="D926" s="1554"/>
      <c r="E926" s="1554"/>
      <c r="F926" s="1554"/>
      <c r="G926" s="1554"/>
      <c r="H926" s="1554"/>
    </row>
    <row r="927" spans="2:8" ht="12.75">
      <c r="B927" s="1554"/>
      <c r="C927" s="1554"/>
      <c r="D927" s="1554"/>
      <c r="E927" s="1554"/>
      <c r="F927" s="1554"/>
      <c r="G927" s="1554"/>
      <c r="H927" s="1554"/>
    </row>
    <row r="928" spans="2:8" ht="12.75">
      <c r="B928" s="1554"/>
      <c r="C928" s="1554"/>
      <c r="D928" s="1554"/>
      <c r="E928" s="1554"/>
      <c r="F928" s="1554"/>
      <c r="G928" s="1554"/>
      <c r="H928" s="1554"/>
    </row>
    <row r="929" spans="2:8" ht="12.75">
      <c r="B929" s="1554"/>
      <c r="C929" s="1554"/>
      <c r="D929" s="1554"/>
      <c r="E929" s="1554"/>
      <c r="F929" s="1554"/>
      <c r="G929" s="1554"/>
      <c r="H929" s="1554"/>
    </row>
    <row r="930" spans="2:8" ht="12.75">
      <c r="B930" s="1554"/>
      <c r="C930" s="1554"/>
      <c r="D930" s="1554"/>
      <c r="E930" s="1554"/>
      <c r="F930" s="1554"/>
      <c r="G930" s="1554"/>
      <c r="H930" s="1554"/>
    </row>
    <row r="931" spans="2:8" ht="12.75">
      <c r="B931" s="1554"/>
      <c r="C931" s="1554"/>
      <c r="D931" s="1554"/>
      <c r="E931" s="1554"/>
      <c r="F931" s="1554"/>
      <c r="G931" s="1554"/>
      <c r="H931" s="1554"/>
    </row>
    <row r="932" spans="2:8" ht="12.75">
      <c r="B932" s="1554"/>
      <c r="C932" s="1554"/>
      <c r="D932" s="1554"/>
      <c r="E932" s="1554"/>
      <c r="F932" s="1554"/>
      <c r="G932" s="1554"/>
      <c r="H932" s="1554"/>
    </row>
    <row r="933" spans="2:8" ht="12.75">
      <c r="B933" s="1554"/>
      <c r="C933" s="1554"/>
      <c r="D933" s="1554"/>
      <c r="E933" s="1554"/>
      <c r="F933" s="1554"/>
      <c r="G933" s="1554"/>
      <c r="H933" s="1554"/>
    </row>
    <row r="934" spans="2:8" ht="12.75">
      <c r="B934" s="1554"/>
      <c r="C934" s="1554"/>
      <c r="D934" s="1554"/>
      <c r="E934" s="1554"/>
      <c r="F934" s="1554"/>
      <c r="G934" s="1554"/>
      <c r="H934" s="1554"/>
    </row>
    <row r="935" spans="2:8" ht="12.75">
      <c r="B935" s="1554"/>
      <c r="C935" s="1554"/>
      <c r="D935" s="1554"/>
      <c r="E935" s="1554"/>
      <c r="F935" s="1554"/>
      <c r="G935" s="1554"/>
      <c r="H935" s="1554"/>
    </row>
    <row r="936" spans="2:8" ht="12.75">
      <c r="B936" s="1554"/>
      <c r="C936" s="1554"/>
      <c r="D936" s="1554"/>
      <c r="E936" s="1554"/>
      <c r="F936" s="1554"/>
      <c r="G936" s="1554"/>
      <c r="H936" s="1554"/>
    </row>
    <row r="937" spans="2:8" ht="12.75">
      <c r="B937" s="1554"/>
      <c r="C937" s="1554"/>
      <c r="D937" s="1554"/>
      <c r="E937" s="1554"/>
      <c r="F937" s="1554"/>
      <c r="G937" s="1554"/>
      <c r="H937" s="1554"/>
    </row>
    <row r="938" spans="2:8" ht="12.75">
      <c r="B938" s="1554"/>
      <c r="C938" s="1554"/>
      <c r="D938" s="1554"/>
      <c r="E938" s="1554"/>
      <c r="F938" s="1554"/>
      <c r="G938" s="1554"/>
      <c r="H938" s="1554"/>
    </row>
    <row r="939" spans="2:8" ht="12.75">
      <c r="B939" s="1554"/>
      <c r="C939" s="1554"/>
      <c r="D939" s="1554"/>
      <c r="E939" s="1554"/>
      <c r="F939" s="1554"/>
      <c r="G939" s="1554"/>
      <c r="H939" s="1554"/>
    </row>
    <row r="940" spans="2:8" ht="12.75">
      <c r="B940" s="1554"/>
      <c r="C940" s="1554"/>
      <c r="D940" s="1554"/>
      <c r="E940" s="1554"/>
      <c r="F940" s="1554"/>
      <c r="G940" s="1554"/>
      <c r="H940" s="1554"/>
    </row>
    <row r="941" spans="2:8" ht="12.75">
      <c r="B941" s="1554"/>
      <c r="C941" s="1554"/>
      <c r="D941" s="1554"/>
      <c r="E941" s="1554"/>
      <c r="F941" s="1554"/>
      <c r="G941" s="1554"/>
      <c r="H941" s="1554"/>
    </row>
    <row r="942" spans="2:8" ht="12.75">
      <c r="B942" s="1554"/>
      <c r="C942" s="1554"/>
      <c r="D942" s="1554"/>
      <c r="E942" s="1554"/>
      <c r="F942" s="1554"/>
      <c r="G942" s="1554"/>
      <c r="H942" s="1554"/>
    </row>
    <row r="943" spans="2:8" ht="12.75">
      <c r="B943" s="1554"/>
      <c r="C943" s="1554"/>
      <c r="D943" s="1554"/>
      <c r="E943" s="1554"/>
      <c r="F943" s="1554"/>
      <c r="G943" s="1554"/>
      <c r="H943" s="1554"/>
    </row>
    <row r="944" spans="2:8" ht="12.75">
      <c r="B944" s="1554"/>
      <c r="C944" s="1554"/>
      <c r="D944" s="1554"/>
      <c r="E944" s="1554"/>
      <c r="F944" s="1554"/>
      <c r="G944" s="1554"/>
      <c r="H944" s="1554"/>
    </row>
    <row r="945" spans="2:8" ht="12.75">
      <c r="B945" s="1554"/>
      <c r="C945" s="1554"/>
      <c r="D945" s="1554"/>
      <c r="E945" s="1554"/>
      <c r="F945" s="1554"/>
      <c r="G945" s="1554"/>
      <c r="H945" s="1554"/>
    </row>
    <row r="946" spans="2:8" ht="12.75">
      <c r="B946" s="1554"/>
      <c r="C946" s="1554"/>
      <c r="D946" s="1554"/>
      <c r="E946" s="1554"/>
      <c r="F946" s="1554"/>
      <c r="G946" s="1554"/>
      <c r="H946" s="1554"/>
    </row>
    <row r="947" spans="2:8" ht="12.75">
      <c r="B947" s="1554"/>
      <c r="C947" s="1554"/>
      <c r="D947" s="1554"/>
      <c r="E947" s="1554"/>
      <c r="F947" s="1554"/>
      <c r="G947" s="1554"/>
      <c r="H947" s="1554"/>
    </row>
    <row r="948" spans="2:8" ht="12.75">
      <c r="B948" s="1554"/>
      <c r="C948" s="1554"/>
      <c r="D948" s="1554"/>
      <c r="E948" s="1554"/>
      <c r="F948" s="1554"/>
      <c r="G948" s="1554"/>
      <c r="H948" s="1554"/>
    </row>
    <row r="949" spans="2:8" ht="12.75">
      <c r="B949" s="1554"/>
      <c r="C949" s="1554"/>
      <c r="D949" s="1554"/>
      <c r="E949" s="1554"/>
      <c r="F949" s="1554"/>
      <c r="G949" s="1554"/>
      <c r="H949" s="1554"/>
    </row>
    <row r="950" spans="2:8" ht="12.75">
      <c r="B950" s="1554"/>
      <c r="C950" s="1554"/>
      <c r="D950" s="1554"/>
      <c r="E950" s="1554"/>
      <c r="F950" s="1554"/>
      <c r="G950" s="1554"/>
      <c r="H950" s="1554"/>
    </row>
    <row r="951" spans="2:8" ht="12.75">
      <c r="B951" s="1554"/>
      <c r="C951" s="1554"/>
      <c r="D951" s="1554"/>
      <c r="E951" s="1554"/>
      <c r="F951" s="1554"/>
      <c r="G951" s="1554"/>
      <c r="H951" s="1554"/>
    </row>
    <row r="952" spans="2:8" ht="12.75">
      <c r="B952" s="1554"/>
      <c r="C952" s="1554"/>
      <c r="D952" s="1554"/>
      <c r="E952" s="1554"/>
      <c r="F952" s="1554"/>
      <c r="G952" s="1554"/>
      <c r="H952" s="1554"/>
    </row>
    <row r="953" spans="2:8" ht="12.75">
      <c r="B953" s="1554"/>
      <c r="C953" s="1554"/>
      <c r="D953" s="1554"/>
      <c r="E953" s="1554"/>
      <c r="F953" s="1554"/>
      <c r="G953" s="1554"/>
      <c r="H953" s="1554"/>
    </row>
    <row r="954" spans="2:8" ht="12.75">
      <c r="B954" s="1554"/>
      <c r="C954" s="1554"/>
      <c r="D954" s="1554"/>
      <c r="E954" s="1554"/>
      <c r="F954" s="1554"/>
      <c r="G954" s="1554"/>
      <c r="H954" s="1554"/>
    </row>
    <row r="955" spans="2:8" ht="12.75">
      <c r="B955" s="1554"/>
      <c r="C955" s="1554"/>
      <c r="D955" s="1554"/>
      <c r="E955" s="1554"/>
      <c r="F955" s="1554"/>
      <c r="G955" s="1554"/>
      <c r="H955" s="1554"/>
    </row>
    <row r="956" spans="2:8" ht="12.75">
      <c r="B956" s="1554"/>
      <c r="C956" s="1554"/>
      <c r="D956" s="1554"/>
      <c r="E956" s="1554"/>
      <c r="F956" s="1554"/>
      <c r="G956" s="1554"/>
      <c r="H956" s="1554"/>
    </row>
    <row r="957" spans="2:8" ht="12.75">
      <c r="B957" s="1554"/>
      <c r="C957" s="1554"/>
      <c r="D957" s="1554"/>
      <c r="E957" s="1554"/>
      <c r="F957" s="1554"/>
      <c r="G957" s="1554"/>
      <c r="H957" s="1554"/>
    </row>
    <row r="958" spans="2:8" ht="12.75">
      <c r="B958" s="1554"/>
      <c r="C958" s="1554"/>
      <c r="D958" s="1554"/>
      <c r="E958" s="1554"/>
      <c r="F958" s="1554"/>
      <c r="G958" s="1554"/>
      <c r="H958" s="1554"/>
    </row>
    <row r="959" spans="2:8" ht="12.75">
      <c r="B959" s="1554"/>
      <c r="C959" s="1554"/>
      <c r="D959" s="1554"/>
      <c r="E959" s="1554"/>
      <c r="F959" s="1554"/>
      <c r="G959" s="1554"/>
      <c r="H959" s="1554"/>
    </row>
    <row r="960" spans="2:8" ht="12.75">
      <c r="B960" s="1554"/>
      <c r="C960" s="1554"/>
      <c r="D960" s="1554"/>
      <c r="E960" s="1554"/>
      <c r="F960" s="1554"/>
      <c r="G960" s="1554"/>
      <c r="H960" s="1554"/>
    </row>
    <row r="961" spans="2:8" ht="12.75">
      <c r="B961" s="1554"/>
      <c r="C961" s="1554"/>
      <c r="D961" s="1554"/>
      <c r="E961" s="1554"/>
      <c r="F961" s="1554"/>
      <c r="G961" s="1554"/>
      <c r="H961" s="1554"/>
    </row>
    <row r="962" spans="2:8" ht="12.75">
      <c r="B962" s="1554"/>
      <c r="C962" s="1554"/>
      <c r="D962" s="1554"/>
      <c r="E962" s="1554"/>
      <c r="F962" s="1554"/>
      <c r="G962" s="1554"/>
      <c r="H962" s="1554"/>
    </row>
    <row r="963" spans="2:8" ht="12.75">
      <c r="B963" s="1554"/>
      <c r="C963" s="1554"/>
      <c r="D963" s="1554"/>
      <c r="E963" s="1554"/>
      <c r="F963" s="1554"/>
      <c r="G963" s="1554"/>
      <c r="H963" s="1554"/>
    </row>
    <row r="964" spans="2:8" ht="12.75">
      <c r="B964" s="1554"/>
      <c r="C964" s="1554"/>
      <c r="D964" s="1554"/>
      <c r="E964" s="1554"/>
      <c r="F964" s="1554"/>
      <c r="G964" s="1554"/>
      <c r="H964" s="1554"/>
    </row>
    <row r="965" spans="2:8" ht="12.75">
      <c r="B965" s="1554"/>
      <c r="C965" s="1554"/>
      <c r="D965" s="1554"/>
      <c r="E965" s="1554"/>
      <c r="F965" s="1554"/>
      <c r="G965" s="1554"/>
      <c r="H965" s="1554"/>
    </row>
    <row r="966" spans="2:8" ht="12.75">
      <c r="B966" s="1554"/>
      <c r="C966" s="1554"/>
      <c r="D966" s="1554"/>
      <c r="E966" s="1554"/>
      <c r="F966" s="1554"/>
      <c r="G966" s="1554"/>
      <c r="H966" s="1554"/>
    </row>
    <row r="967" spans="2:8" ht="12.75">
      <c r="B967" s="1554"/>
      <c r="C967" s="1554"/>
      <c r="D967" s="1554"/>
      <c r="E967" s="1554"/>
      <c r="F967" s="1554"/>
      <c r="G967" s="1554"/>
      <c r="H967" s="1554"/>
    </row>
    <row r="968" spans="2:8" ht="12.75">
      <c r="B968" s="1554"/>
      <c r="C968" s="1554"/>
      <c r="D968" s="1554"/>
      <c r="E968" s="1554"/>
      <c r="F968" s="1554"/>
      <c r="G968" s="1554"/>
      <c r="H968" s="1554"/>
    </row>
    <row r="969" spans="2:8" ht="12.75">
      <c r="B969" s="1554"/>
      <c r="C969" s="1554"/>
      <c r="D969" s="1554"/>
      <c r="E969" s="1554"/>
      <c r="F969" s="1554"/>
      <c r="G969" s="1554"/>
      <c r="H969" s="1554"/>
    </row>
    <row r="970" spans="2:8" ht="12.75">
      <c r="B970" s="1554"/>
      <c r="C970" s="1554"/>
      <c r="D970" s="1554"/>
      <c r="E970" s="1554"/>
      <c r="F970" s="1554"/>
      <c r="G970" s="1554"/>
      <c r="H970" s="1554"/>
    </row>
    <row r="971" spans="2:8" ht="12.75">
      <c r="B971" s="1554"/>
      <c r="C971" s="1554"/>
      <c r="D971" s="1554"/>
      <c r="E971" s="1554"/>
      <c r="F971" s="1554"/>
      <c r="G971" s="1554"/>
      <c r="H971" s="1554"/>
    </row>
    <row r="972" spans="2:8" ht="12.75">
      <c r="B972" s="1554"/>
      <c r="C972" s="1554"/>
      <c r="D972" s="1554"/>
      <c r="E972" s="1554"/>
      <c r="F972" s="1554"/>
      <c r="G972" s="1554"/>
      <c r="H972" s="1554"/>
    </row>
    <row r="973" spans="2:8" ht="12.75">
      <c r="B973" s="1554"/>
      <c r="C973" s="1554"/>
      <c r="D973" s="1554"/>
      <c r="E973" s="1554"/>
      <c r="F973" s="1554"/>
      <c r="G973" s="1554"/>
      <c r="H973" s="1554"/>
    </row>
    <row r="974" spans="2:8" ht="12.75">
      <c r="B974" s="1554"/>
      <c r="C974" s="1554"/>
      <c r="D974" s="1554"/>
      <c r="E974" s="1554"/>
      <c r="F974" s="1554"/>
      <c r="G974" s="1554"/>
      <c r="H974" s="1554"/>
    </row>
    <row r="975" spans="2:8" ht="12.75">
      <c r="B975" s="1554"/>
      <c r="C975" s="1554"/>
      <c r="D975" s="1554"/>
      <c r="E975" s="1554"/>
      <c r="F975" s="1554"/>
      <c r="G975" s="1554"/>
      <c r="H975" s="1554"/>
    </row>
    <row r="976" spans="2:8" ht="12.75">
      <c r="B976" s="1554"/>
      <c r="C976" s="1554"/>
      <c r="D976" s="1554"/>
      <c r="E976" s="1554"/>
      <c r="F976" s="1554"/>
      <c r="G976" s="1554"/>
      <c r="H976" s="1554"/>
    </row>
    <row r="977" spans="2:8" ht="12.75">
      <c r="B977" s="1554"/>
      <c r="C977" s="1554"/>
      <c r="D977" s="1554"/>
      <c r="E977" s="1554"/>
      <c r="F977" s="1554"/>
      <c r="G977" s="1554"/>
      <c r="H977" s="1554"/>
    </row>
    <row r="978" spans="2:8" ht="12.75">
      <c r="B978" s="1554"/>
      <c r="C978" s="1554"/>
      <c r="D978" s="1554"/>
      <c r="E978" s="1554"/>
      <c r="F978" s="1554"/>
      <c r="G978" s="1554"/>
      <c r="H978" s="1554"/>
    </row>
    <row r="979" spans="2:8" ht="12.75">
      <c r="B979" s="1554"/>
      <c r="C979" s="1554"/>
      <c r="D979" s="1554"/>
      <c r="E979" s="1554"/>
      <c r="F979" s="1554"/>
      <c r="G979" s="1554"/>
      <c r="H979" s="1554"/>
    </row>
    <row r="980" spans="2:8" ht="12.75">
      <c r="B980" s="1554"/>
      <c r="C980" s="1554"/>
      <c r="D980" s="1554"/>
      <c r="E980" s="1554"/>
      <c r="F980" s="1554"/>
      <c r="G980" s="1554"/>
      <c r="H980" s="1554"/>
    </row>
    <row r="981" spans="2:8" ht="12.75">
      <c r="B981" s="1554"/>
      <c r="C981" s="1554"/>
      <c r="D981" s="1554"/>
      <c r="E981" s="1554"/>
      <c r="F981" s="1554"/>
      <c r="G981" s="1554"/>
      <c r="H981" s="1554"/>
    </row>
    <row r="982" spans="2:8" ht="12.75">
      <c r="B982" s="1554"/>
      <c r="C982" s="1554"/>
      <c r="D982" s="1554"/>
      <c r="E982" s="1554"/>
      <c r="F982" s="1554"/>
      <c r="G982" s="1554"/>
      <c r="H982" s="1554"/>
    </row>
    <row r="983" spans="2:8" ht="12.75">
      <c r="B983" s="1554"/>
      <c r="C983" s="1554"/>
      <c r="D983" s="1554"/>
      <c r="E983" s="1554"/>
      <c r="F983" s="1554"/>
      <c r="G983" s="1554"/>
      <c r="H983" s="1554"/>
    </row>
    <row r="984" spans="2:8" ht="12.75">
      <c r="B984" s="1554"/>
      <c r="C984" s="1554"/>
      <c r="D984" s="1554"/>
      <c r="E984" s="1554"/>
      <c r="F984" s="1554"/>
      <c r="G984" s="1554"/>
      <c r="H984" s="1554"/>
    </row>
    <row r="985" spans="2:8" ht="12.75">
      <c r="B985" s="1554"/>
      <c r="C985" s="1554"/>
      <c r="D985" s="1554"/>
      <c r="E985" s="1554"/>
      <c r="F985" s="1554"/>
      <c r="G985" s="1554"/>
      <c r="H985" s="1554"/>
    </row>
    <row r="986" spans="2:8" ht="12.75">
      <c r="B986" s="1554"/>
      <c r="C986" s="1554"/>
      <c r="D986" s="1554"/>
      <c r="E986" s="1554"/>
      <c r="F986" s="1554"/>
      <c r="G986" s="1554"/>
      <c r="H986" s="1554"/>
    </row>
    <row r="987" spans="2:8" ht="12.75">
      <c r="B987" s="1554"/>
      <c r="C987" s="1554"/>
      <c r="D987" s="1554"/>
      <c r="E987" s="1554"/>
      <c r="F987" s="1554"/>
      <c r="G987" s="1554"/>
      <c r="H987" s="1554"/>
    </row>
    <row r="988" spans="2:8" ht="12.75">
      <c r="B988" s="1554"/>
      <c r="C988" s="1554"/>
      <c r="D988" s="1554"/>
      <c r="E988" s="1554"/>
      <c r="F988" s="1554"/>
      <c r="G988" s="1554"/>
      <c r="H988" s="1554"/>
    </row>
    <row r="989" spans="2:8" ht="12.75">
      <c r="B989" s="1554"/>
      <c r="C989" s="1554"/>
      <c r="D989" s="1554"/>
      <c r="E989" s="1554"/>
      <c r="F989" s="1554"/>
      <c r="G989" s="1554"/>
      <c r="H989" s="1554"/>
    </row>
    <row r="990" spans="2:8" ht="12.75">
      <c r="B990" s="1554"/>
      <c r="C990" s="1554"/>
      <c r="D990" s="1554"/>
      <c r="E990" s="1554"/>
      <c r="F990" s="1554"/>
      <c r="G990" s="1554"/>
      <c r="H990" s="1554"/>
    </row>
    <row r="991" spans="2:8" ht="12.75">
      <c r="B991" s="1554"/>
      <c r="C991" s="1554"/>
      <c r="D991" s="1554"/>
      <c r="E991" s="1554"/>
      <c r="F991" s="1554"/>
      <c r="G991" s="1554"/>
      <c r="H991" s="1554"/>
    </row>
    <row r="992" spans="2:8" ht="12.75">
      <c r="B992" s="1554"/>
      <c r="C992" s="1554"/>
      <c r="D992" s="1554"/>
      <c r="E992" s="1554"/>
      <c r="F992" s="1554"/>
      <c r="G992" s="1554"/>
      <c r="H992" s="1554"/>
    </row>
    <row r="993" spans="2:8" ht="12.75">
      <c r="B993" s="1554"/>
      <c r="C993" s="1554"/>
      <c r="D993" s="1554"/>
      <c r="E993" s="1554"/>
      <c r="F993" s="1554"/>
      <c r="G993" s="1554"/>
      <c r="H993" s="1554"/>
    </row>
    <row r="994" spans="2:8" ht="12.75">
      <c r="B994" s="1554"/>
      <c r="C994" s="1554"/>
      <c r="D994" s="1554"/>
      <c r="E994" s="1554"/>
      <c r="F994" s="1554"/>
      <c r="G994" s="1554"/>
      <c r="H994" s="1554"/>
    </row>
    <row r="995" spans="2:8" ht="12.75">
      <c r="B995" s="1554"/>
      <c r="C995" s="1554"/>
      <c r="D995" s="1554"/>
      <c r="E995" s="1554"/>
      <c r="F995" s="1554"/>
      <c r="G995" s="1554"/>
      <c r="H995" s="1554"/>
    </row>
    <row r="996" spans="2:8" ht="12.75">
      <c r="B996" s="1554"/>
      <c r="C996" s="1554"/>
      <c r="D996" s="1554"/>
      <c r="E996" s="1554"/>
      <c r="F996" s="1554"/>
      <c r="G996" s="1554"/>
      <c r="H996" s="1554"/>
    </row>
    <row r="997" spans="2:8" ht="12.75">
      <c r="B997" s="1554"/>
      <c r="C997" s="1554"/>
      <c r="D997" s="1554"/>
      <c r="E997" s="1554"/>
      <c r="F997" s="1554"/>
      <c r="G997" s="1554"/>
      <c r="H997" s="1554"/>
    </row>
    <row r="998" spans="2:8" ht="12.75">
      <c r="B998" s="1554"/>
      <c r="C998" s="1554"/>
      <c r="D998" s="1554"/>
      <c r="E998" s="1554"/>
      <c r="F998" s="1554"/>
      <c r="G998" s="1554"/>
      <c r="H998" s="1554"/>
    </row>
    <row r="999" spans="2:8" ht="12.75">
      <c r="B999" s="1554"/>
      <c r="C999" s="1554"/>
      <c r="D999" s="1554"/>
      <c r="E999" s="1554"/>
      <c r="F999" s="1554"/>
      <c r="G999" s="1554"/>
      <c r="H999" s="1554"/>
    </row>
    <row r="1000" spans="2:8" ht="12.75">
      <c r="B1000" s="1554"/>
      <c r="C1000" s="1554"/>
      <c r="D1000" s="1554"/>
      <c r="E1000" s="1554"/>
      <c r="F1000" s="1554"/>
      <c r="G1000" s="1554"/>
      <c r="H1000" s="1554"/>
    </row>
    <row r="1001" spans="2:8" ht="12.75">
      <c r="B1001" s="1554"/>
      <c r="C1001" s="1554"/>
      <c r="D1001" s="1554"/>
      <c r="E1001" s="1554"/>
      <c r="F1001" s="1554"/>
      <c r="G1001" s="1554"/>
      <c r="H1001" s="1554"/>
    </row>
    <row r="1002" spans="2:8" ht="12.75">
      <c r="B1002" s="1554"/>
      <c r="C1002" s="1554"/>
      <c r="D1002" s="1554"/>
      <c r="E1002" s="1554"/>
      <c r="F1002" s="1554"/>
      <c r="G1002" s="1554"/>
      <c r="H1002" s="1554"/>
    </row>
    <row r="1003" spans="2:8" ht="12.75">
      <c r="B1003" s="1554"/>
      <c r="C1003" s="1554"/>
      <c r="D1003" s="1554"/>
      <c r="E1003" s="1554"/>
      <c r="F1003" s="1554"/>
      <c r="G1003" s="1554"/>
      <c r="H1003" s="1554"/>
    </row>
    <row r="1004" spans="2:8" ht="12.75">
      <c r="B1004" s="1554"/>
      <c r="C1004" s="1554"/>
      <c r="D1004" s="1554"/>
      <c r="E1004" s="1554"/>
      <c r="F1004" s="1554"/>
      <c r="G1004" s="1554"/>
      <c r="H1004" s="1554"/>
    </row>
    <row r="1005" spans="2:8" ht="12.75">
      <c r="B1005" s="1554"/>
      <c r="C1005" s="1554"/>
      <c r="D1005" s="1554"/>
      <c r="E1005" s="1554"/>
      <c r="F1005" s="1554"/>
      <c r="G1005" s="1554"/>
      <c r="H1005" s="1554"/>
    </row>
    <row r="1006" spans="2:8" ht="12.75">
      <c r="B1006" s="1554"/>
      <c r="C1006" s="1554"/>
      <c r="D1006" s="1554"/>
      <c r="E1006" s="1554"/>
      <c r="F1006" s="1554"/>
      <c r="G1006" s="1554"/>
      <c r="H1006" s="1554"/>
    </row>
    <row r="1007" spans="2:8" ht="12.75">
      <c r="B1007" s="1554"/>
      <c r="C1007" s="1554"/>
      <c r="D1007" s="1554"/>
      <c r="E1007" s="1554"/>
      <c r="F1007" s="1554"/>
      <c r="G1007" s="1554"/>
      <c r="H1007" s="1554"/>
    </row>
    <row r="1008" spans="2:8" ht="12.75">
      <c r="B1008" s="1554"/>
      <c r="C1008" s="1554"/>
      <c r="D1008" s="1554"/>
      <c r="E1008" s="1554"/>
      <c r="F1008" s="1554"/>
      <c r="G1008" s="1554"/>
      <c r="H1008" s="1554"/>
    </row>
    <row r="1009" spans="2:8" ht="12.75">
      <c r="B1009" s="1554"/>
      <c r="C1009" s="1554"/>
      <c r="D1009" s="1554"/>
      <c r="E1009" s="1554"/>
      <c r="F1009" s="1554"/>
      <c r="G1009" s="1554"/>
      <c r="H1009" s="1554"/>
    </row>
    <row r="1010" spans="2:8" ht="12.75">
      <c r="B1010" s="1554"/>
      <c r="C1010" s="1554"/>
      <c r="D1010" s="1554"/>
      <c r="E1010" s="1554"/>
      <c r="F1010" s="1554"/>
      <c r="G1010" s="1554"/>
      <c r="H1010" s="1554"/>
    </row>
    <row r="1011" spans="2:8" ht="12.75">
      <c r="B1011" s="1554"/>
      <c r="C1011" s="1554"/>
      <c r="D1011" s="1554"/>
      <c r="E1011" s="1554"/>
      <c r="F1011" s="1554"/>
      <c r="G1011" s="1554"/>
      <c r="H1011" s="1554"/>
    </row>
    <row r="1012" spans="2:8" ht="12.75">
      <c r="B1012" s="1554"/>
      <c r="C1012" s="1554"/>
      <c r="D1012" s="1554"/>
      <c r="E1012" s="1554"/>
      <c r="F1012" s="1554"/>
      <c r="G1012" s="1554"/>
      <c r="H1012" s="1554"/>
    </row>
    <row r="1013" spans="2:8" ht="12.75">
      <c r="B1013" s="1554"/>
      <c r="C1013" s="1554"/>
      <c r="D1013" s="1554"/>
      <c r="E1013" s="1554"/>
      <c r="F1013" s="1554"/>
      <c r="G1013" s="1554"/>
      <c r="H1013" s="1554"/>
    </row>
    <row r="1014" spans="2:8" ht="12.75">
      <c r="B1014" s="1554"/>
      <c r="C1014" s="1554"/>
      <c r="D1014" s="1554"/>
      <c r="E1014" s="1554"/>
      <c r="F1014" s="1554"/>
      <c r="G1014" s="1554"/>
      <c r="H1014" s="1554"/>
    </row>
    <row r="1015" spans="2:8" ht="12.75">
      <c r="B1015" s="1554"/>
      <c r="C1015" s="1554"/>
      <c r="D1015" s="1554"/>
      <c r="E1015" s="1554"/>
      <c r="F1015" s="1554"/>
      <c r="G1015" s="1554"/>
      <c r="H1015" s="1554"/>
    </row>
    <row r="1016" spans="2:8" ht="12.75">
      <c r="B1016" s="1554"/>
      <c r="C1016" s="1554"/>
      <c r="D1016" s="1554"/>
      <c r="E1016" s="1554"/>
      <c r="F1016" s="1554"/>
      <c r="G1016" s="1554"/>
      <c r="H1016" s="1554"/>
    </row>
    <row r="1017" spans="2:8" ht="12.75">
      <c r="B1017" s="1554"/>
      <c r="C1017" s="1554"/>
      <c r="D1017" s="1554"/>
      <c r="E1017" s="1554"/>
      <c r="F1017" s="1554"/>
      <c r="G1017" s="1554"/>
      <c r="H1017" s="1554"/>
    </row>
    <row r="1018" spans="2:8" ht="12.75">
      <c r="B1018" s="1554"/>
      <c r="C1018" s="1554"/>
      <c r="D1018" s="1554"/>
      <c r="E1018" s="1554"/>
      <c r="F1018" s="1554"/>
      <c r="G1018" s="1554"/>
      <c r="H1018" s="1554"/>
    </row>
    <row r="1019" spans="2:8" ht="12.75">
      <c r="B1019" s="1554"/>
      <c r="C1019" s="1554"/>
      <c r="D1019" s="1554"/>
      <c r="E1019" s="1554"/>
      <c r="F1019" s="1554"/>
      <c r="G1019" s="1554"/>
      <c r="H1019" s="1554"/>
    </row>
    <row r="1020" spans="2:8" ht="12.75">
      <c r="B1020" s="1554"/>
      <c r="C1020" s="1554"/>
      <c r="D1020" s="1554"/>
      <c r="E1020" s="1554"/>
      <c r="F1020" s="1554"/>
      <c r="G1020" s="1554"/>
      <c r="H1020" s="1554"/>
    </row>
    <row r="1021" spans="2:8" ht="12.75">
      <c r="B1021" s="1554"/>
      <c r="C1021" s="1554"/>
      <c r="D1021" s="1554"/>
      <c r="E1021" s="1554"/>
      <c r="F1021" s="1554"/>
      <c r="G1021" s="1554"/>
      <c r="H1021" s="1554"/>
    </row>
    <row r="1022" spans="2:8" ht="12.75">
      <c r="B1022" s="1554"/>
      <c r="C1022" s="1554"/>
      <c r="D1022" s="1554"/>
      <c r="E1022" s="1554"/>
      <c r="F1022" s="1554"/>
      <c r="G1022" s="1554"/>
      <c r="H1022" s="1554"/>
    </row>
    <row r="1023" spans="2:8" ht="12.75">
      <c r="B1023" s="1554"/>
      <c r="C1023" s="1554"/>
      <c r="D1023" s="1554"/>
      <c r="E1023" s="1554"/>
      <c r="F1023" s="1554"/>
      <c r="G1023" s="1554"/>
      <c r="H1023" s="1554"/>
    </row>
    <row r="1024" spans="2:8" ht="12.75">
      <c r="B1024" s="1554"/>
      <c r="C1024" s="1554"/>
      <c r="D1024" s="1554"/>
      <c r="E1024" s="1554"/>
      <c r="F1024" s="1554"/>
      <c r="G1024" s="1554"/>
      <c r="H1024" s="1554"/>
    </row>
    <row r="1025" spans="2:8" ht="12.75">
      <c r="B1025" s="1554"/>
      <c r="C1025" s="1554"/>
      <c r="D1025" s="1554"/>
      <c r="E1025" s="1554"/>
      <c r="F1025" s="1554"/>
      <c r="G1025" s="1554"/>
      <c r="H1025" s="1554"/>
    </row>
    <row r="1026" spans="2:8" ht="12.75">
      <c r="B1026" s="1554"/>
      <c r="C1026" s="1554"/>
      <c r="D1026" s="1554"/>
      <c r="E1026" s="1554"/>
      <c r="F1026" s="1554"/>
      <c r="G1026" s="1554"/>
      <c r="H1026" s="1554"/>
    </row>
    <row r="1027" spans="2:8" ht="12.75">
      <c r="B1027" s="1554"/>
      <c r="C1027" s="1554"/>
      <c r="D1027" s="1554"/>
      <c r="E1027" s="1554"/>
      <c r="F1027" s="1554"/>
      <c r="G1027" s="1554"/>
      <c r="H1027" s="1554"/>
    </row>
    <row r="1028" spans="2:8" ht="12.75">
      <c r="B1028" s="1554"/>
      <c r="C1028" s="1554"/>
      <c r="D1028" s="1554"/>
      <c r="E1028" s="1554"/>
      <c r="F1028" s="1554"/>
      <c r="G1028" s="1554"/>
      <c r="H1028" s="1554"/>
    </row>
    <row r="1029" spans="2:8" ht="12.75">
      <c r="B1029" s="1554"/>
      <c r="C1029" s="1554"/>
      <c r="D1029" s="1554"/>
      <c r="E1029" s="1554"/>
      <c r="F1029" s="1554"/>
      <c r="G1029" s="1554"/>
      <c r="H1029" s="1554"/>
    </row>
    <row r="1030" spans="2:8" ht="12.75">
      <c r="B1030" s="1554"/>
      <c r="C1030" s="1554"/>
      <c r="D1030" s="1554"/>
      <c r="E1030" s="1554"/>
      <c r="F1030" s="1554"/>
      <c r="G1030" s="1554"/>
      <c r="H1030" s="1554"/>
    </row>
    <row r="1031" spans="2:8" ht="12.75">
      <c r="B1031" s="1554"/>
      <c r="C1031" s="1554"/>
      <c r="D1031" s="1554"/>
      <c r="E1031" s="1554"/>
      <c r="F1031" s="1554"/>
      <c r="G1031" s="1554"/>
      <c r="H1031" s="1554"/>
    </row>
    <row r="1032" spans="2:8" ht="12.75">
      <c r="B1032" s="1554"/>
      <c r="C1032" s="1554"/>
      <c r="D1032" s="1554"/>
      <c r="E1032" s="1554"/>
      <c r="F1032" s="1554"/>
      <c r="G1032" s="1554"/>
      <c r="H1032" s="1554"/>
    </row>
    <row r="1033" spans="2:8" ht="12.75">
      <c r="B1033" s="1554"/>
      <c r="C1033" s="1554"/>
      <c r="D1033" s="1554"/>
      <c r="E1033" s="1554"/>
      <c r="F1033" s="1554"/>
      <c r="G1033" s="1554"/>
      <c r="H1033" s="1554"/>
    </row>
    <row r="1034" spans="2:8" ht="12.75">
      <c r="B1034" s="1554"/>
      <c r="C1034" s="1554"/>
      <c r="D1034" s="1554"/>
      <c r="E1034" s="1554"/>
      <c r="F1034" s="1554"/>
      <c r="G1034" s="1554"/>
      <c r="H1034" s="1554"/>
    </row>
    <row r="1035" spans="2:8" ht="12.75">
      <c r="B1035" s="1554"/>
      <c r="C1035" s="1554"/>
      <c r="D1035" s="1554"/>
      <c r="E1035" s="1554"/>
      <c r="F1035" s="1554"/>
      <c r="G1035" s="1554"/>
      <c r="H1035" s="1554"/>
    </row>
    <row r="1036" spans="2:8" ht="12.75">
      <c r="B1036" s="1554"/>
      <c r="C1036" s="1554"/>
      <c r="D1036" s="1554"/>
      <c r="E1036" s="1554"/>
      <c r="F1036" s="1554"/>
      <c r="G1036" s="1554"/>
      <c r="H1036" s="1554"/>
    </row>
    <row r="1037" spans="2:8" ht="12.75">
      <c r="B1037" s="1554"/>
      <c r="C1037" s="1554"/>
      <c r="D1037" s="1554"/>
      <c r="E1037" s="1554"/>
      <c r="F1037" s="1554"/>
      <c r="G1037" s="1554"/>
      <c r="H1037" s="1554"/>
    </row>
    <row r="1038" spans="2:8" ht="12.75">
      <c r="B1038" s="1554"/>
      <c r="C1038" s="1554"/>
      <c r="D1038" s="1554"/>
      <c r="E1038" s="1554"/>
      <c r="F1038" s="1554"/>
      <c r="G1038" s="1554"/>
      <c r="H1038" s="1554"/>
    </row>
    <row r="1039" spans="2:8" ht="12.75">
      <c r="B1039" s="1554"/>
      <c r="C1039" s="1554"/>
      <c r="D1039" s="1554"/>
      <c r="E1039" s="1554"/>
      <c r="F1039" s="1554"/>
      <c r="G1039" s="1554"/>
      <c r="H1039" s="1554"/>
    </row>
    <row r="1040" spans="2:8" ht="12.75">
      <c r="B1040" s="1554"/>
      <c r="C1040" s="1554"/>
      <c r="D1040" s="1554"/>
      <c r="E1040" s="1554"/>
      <c r="F1040" s="1554"/>
      <c r="G1040" s="1554"/>
      <c r="H1040" s="1554"/>
    </row>
    <row r="1041" spans="2:8" ht="12.75">
      <c r="B1041" s="1554"/>
      <c r="C1041" s="1554"/>
      <c r="D1041" s="1554"/>
      <c r="E1041" s="1554"/>
      <c r="F1041" s="1554"/>
      <c r="G1041" s="1554"/>
      <c r="H1041" s="1554"/>
    </row>
    <row r="1042" spans="2:8" ht="12.75">
      <c r="B1042" s="1554"/>
      <c r="C1042" s="1554"/>
      <c r="D1042" s="1554"/>
      <c r="E1042" s="1554"/>
      <c r="F1042" s="1554"/>
      <c r="G1042" s="1554"/>
      <c r="H1042" s="1554"/>
    </row>
    <row r="1043" spans="2:8" ht="12.75">
      <c r="B1043" s="1554"/>
      <c r="C1043" s="1554"/>
      <c r="D1043" s="1554"/>
      <c r="E1043" s="1554"/>
      <c r="F1043" s="1554"/>
      <c r="G1043" s="1554"/>
      <c r="H1043" s="1554"/>
    </row>
    <row r="1044" spans="2:8" ht="12.75">
      <c r="B1044" s="1554"/>
      <c r="C1044" s="1554"/>
      <c r="D1044" s="1554"/>
      <c r="E1044" s="1554"/>
      <c r="F1044" s="1554"/>
      <c r="G1044" s="1554"/>
      <c r="H1044" s="1554"/>
    </row>
    <row r="1045" spans="2:8" ht="12.75">
      <c r="B1045" s="1554"/>
      <c r="C1045" s="1554"/>
      <c r="D1045" s="1554"/>
      <c r="E1045" s="1554"/>
      <c r="F1045" s="1554"/>
      <c r="G1045" s="1554"/>
      <c r="H1045" s="1554"/>
    </row>
    <row r="1046" spans="2:8" ht="12.75">
      <c r="B1046" s="1554"/>
      <c r="C1046" s="1554"/>
      <c r="D1046" s="1554"/>
      <c r="E1046" s="1554"/>
      <c r="F1046" s="1554"/>
      <c r="G1046" s="1554"/>
      <c r="H1046" s="1554"/>
    </row>
    <row r="1047" spans="2:8" ht="12.75">
      <c r="B1047" s="1554"/>
      <c r="C1047" s="1554"/>
      <c r="D1047" s="1554"/>
      <c r="E1047" s="1554"/>
      <c r="F1047" s="1554"/>
      <c r="G1047" s="1554"/>
      <c r="H1047" s="1554"/>
    </row>
    <row r="1048" spans="2:8" ht="12.75">
      <c r="B1048" s="1554"/>
      <c r="C1048" s="1554"/>
      <c r="D1048" s="1554"/>
      <c r="E1048" s="1554"/>
      <c r="F1048" s="1554"/>
      <c r="G1048" s="1554"/>
      <c r="H1048" s="1554"/>
    </row>
    <row r="1049" spans="2:8" ht="12.75">
      <c r="B1049" s="1554"/>
      <c r="C1049" s="1554"/>
      <c r="D1049" s="1554"/>
      <c r="E1049" s="1554"/>
      <c r="F1049" s="1554"/>
      <c r="G1049" s="1554"/>
      <c r="H1049" s="1554"/>
    </row>
    <row r="1050" spans="2:8" ht="12.75">
      <c r="B1050" s="1554"/>
      <c r="C1050" s="1554"/>
      <c r="D1050" s="1554"/>
      <c r="E1050" s="1554"/>
      <c r="F1050" s="1554"/>
      <c r="G1050" s="1554"/>
      <c r="H1050" s="1554"/>
    </row>
    <row r="1051" spans="2:8" ht="12.75">
      <c r="B1051" s="1554"/>
      <c r="C1051" s="1554"/>
      <c r="D1051" s="1554"/>
      <c r="E1051" s="1554"/>
      <c r="F1051" s="1554"/>
      <c r="G1051" s="1554"/>
      <c r="H1051" s="1554"/>
    </row>
    <row r="1052" spans="2:8" ht="12.75">
      <c r="B1052" s="1554"/>
      <c r="C1052" s="1554"/>
      <c r="D1052" s="1554"/>
      <c r="E1052" s="1554"/>
      <c r="F1052" s="1554"/>
      <c r="G1052" s="1554"/>
      <c r="H1052" s="1554"/>
    </row>
    <row r="1053" spans="2:8" ht="12.75">
      <c r="B1053" s="1554"/>
      <c r="C1053" s="1554"/>
      <c r="D1053" s="1554"/>
      <c r="E1053" s="1554"/>
      <c r="F1053" s="1554"/>
      <c r="G1053" s="1554"/>
      <c r="H1053" s="1554"/>
    </row>
    <row r="1054" spans="2:8" ht="12.75">
      <c r="B1054" s="1554"/>
      <c r="C1054" s="1554"/>
      <c r="D1054" s="1554"/>
      <c r="E1054" s="1554"/>
      <c r="F1054" s="1554"/>
      <c r="G1054" s="1554"/>
      <c r="H1054" s="1554"/>
    </row>
    <row r="1055" spans="2:8" ht="12.75">
      <c r="B1055" s="1554"/>
      <c r="C1055" s="1554"/>
      <c r="D1055" s="1554"/>
      <c r="E1055" s="1554"/>
      <c r="F1055" s="1554"/>
      <c r="G1055" s="1554"/>
      <c r="H1055" s="1554"/>
    </row>
    <row r="1056" spans="2:8" ht="12.75">
      <c r="B1056" s="1554"/>
      <c r="C1056" s="1554"/>
      <c r="D1056" s="1554"/>
      <c r="E1056" s="1554"/>
      <c r="F1056" s="1554"/>
      <c r="G1056" s="1554"/>
      <c r="H1056" s="1554"/>
    </row>
    <row r="1057" spans="2:8" ht="12.75">
      <c r="B1057" s="1554"/>
      <c r="C1057" s="1554"/>
      <c r="D1057" s="1554"/>
      <c r="E1057" s="1554"/>
      <c r="F1057" s="1554"/>
      <c r="G1057" s="1554"/>
      <c r="H1057" s="1554"/>
    </row>
    <row r="1058" spans="2:8" ht="12.75">
      <c r="B1058" s="1554"/>
      <c r="C1058" s="1554"/>
      <c r="D1058" s="1554"/>
      <c r="E1058" s="1554"/>
      <c r="F1058" s="1554"/>
      <c r="G1058" s="1554"/>
      <c r="H1058" s="1554"/>
    </row>
    <row r="1059" spans="2:8" ht="12.75">
      <c r="B1059" s="1554"/>
      <c r="C1059" s="1554"/>
      <c r="D1059" s="1554"/>
      <c r="E1059" s="1554"/>
      <c r="F1059" s="1554"/>
      <c r="G1059" s="1554"/>
      <c r="H1059" s="1554"/>
    </row>
    <row r="1060" spans="2:8" ht="12.75">
      <c r="B1060" s="1554"/>
      <c r="C1060" s="1554"/>
      <c r="D1060" s="1554"/>
      <c r="E1060" s="1554"/>
      <c r="F1060" s="1554"/>
      <c r="G1060" s="1554"/>
      <c r="H1060" s="1554"/>
    </row>
    <row r="1061" spans="2:8" ht="12.75">
      <c r="B1061" s="1554"/>
      <c r="C1061" s="1554"/>
      <c r="D1061" s="1554"/>
      <c r="E1061" s="1554"/>
      <c r="F1061" s="1554"/>
      <c r="G1061" s="1554"/>
      <c r="H1061" s="1554"/>
    </row>
    <row r="1062" spans="2:8" ht="12.75">
      <c r="B1062" s="1554"/>
      <c r="C1062" s="1554"/>
      <c r="D1062" s="1554"/>
      <c r="E1062" s="1554"/>
      <c r="F1062" s="1554"/>
      <c r="G1062" s="1554"/>
      <c r="H1062" s="1554"/>
    </row>
    <row r="1063" spans="2:8" ht="12.75">
      <c r="B1063" s="1554"/>
      <c r="C1063" s="1554"/>
      <c r="D1063" s="1554"/>
      <c r="E1063" s="1554"/>
      <c r="F1063" s="1554"/>
      <c r="G1063" s="1554"/>
      <c r="H1063" s="1554"/>
    </row>
    <row r="1064" spans="2:8" ht="12.75">
      <c r="B1064" s="1554"/>
      <c r="C1064" s="1554"/>
      <c r="D1064" s="1554"/>
      <c r="E1064" s="1554"/>
      <c r="F1064" s="1554"/>
      <c r="G1064" s="1554"/>
      <c r="H1064" s="1554"/>
    </row>
    <row r="1065" spans="2:8" ht="12.75">
      <c r="B1065" s="1554"/>
      <c r="C1065" s="1554"/>
      <c r="D1065" s="1554"/>
      <c r="E1065" s="1554"/>
      <c r="F1065" s="1554"/>
      <c r="G1065" s="1554"/>
      <c r="H1065" s="1554"/>
    </row>
    <row r="1066" spans="2:8" ht="12.75">
      <c r="B1066" s="1554"/>
      <c r="C1066" s="1554"/>
      <c r="D1066" s="1554"/>
      <c r="E1066" s="1554"/>
      <c r="F1066" s="1554"/>
      <c r="G1066" s="1554"/>
      <c r="H1066" s="1554"/>
    </row>
    <row r="1067" spans="2:8" ht="12.75">
      <c r="B1067" s="1554"/>
      <c r="C1067" s="1554"/>
      <c r="D1067" s="1554"/>
      <c r="E1067" s="1554"/>
      <c r="F1067" s="1554"/>
      <c r="G1067" s="1554"/>
      <c r="H1067" s="1554"/>
    </row>
    <row r="1068" spans="2:8" ht="12.75">
      <c r="B1068" s="1554"/>
      <c r="C1068" s="1554"/>
      <c r="D1068" s="1554"/>
      <c r="E1068" s="1554"/>
      <c r="F1068" s="1554"/>
      <c r="G1068" s="1554"/>
      <c r="H1068" s="1554"/>
    </row>
    <row r="1069" spans="2:8" ht="12.75">
      <c r="B1069" s="1554"/>
      <c r="C1069" s="1554"/>
      <c r="D1069" s="1554"/>
      <c r="E1069" s="1554"/>
      <c r="F1069" s="1554"/>
      <c r="G1069" s="1554"/>
      <c r="H1069" s="1554"/>
    </row>
    <row r="1070" spans="2:8" ht="12.75">
      <c r="B1070" s="1554"/>
      <c r="C1070" s="1554"/>
      <c r="D1070" s="1554"/>
      <c r="E1070" s="1554"/>
      <c r="F1070" s="1554"/>
      <c r="G1070" s="1554"/>
      <c r="H1070" s="1554"/>
    </row>
    <row r="1071" spans="2:8" ht="12.75">
      <c r="B1071" s="1554"/>
      <c r="C1071" s="1554"/>
      <c r="D1071" s="1554"/>
      <c r="E1071" s="1554"/>
      <c r="F1071" s="1554"/>
      <c r="G1071" s="1554"/>
      <c r="H1071" s="1554"/>
    </row>
    <row r="1072" spans="2:8" ht="12.75">
      <c r="B1072" s="1554"/>
      <c r="C1072" s="1554"/>
      <c r="D1072" s="1554"/>
      <c r="E1072" s="1554"/>
      <c r="F1072" s="1554"/>
      <c r="G1072" s="1554"/>
      <c r="H1072" s="1554"/>
    </row>
    <row r="1073" spans="2:8" ht="12.75">
      <c r="B1073" s="1554"/>
      <c r="C1073" s="1554"/>
      <c r="D1073" s="1554"/>
      <c r="E1073" s="1554"/>
      <c r="F1073" s="1554"/>
      <c r="G1073" s="1554"/>
      <c r="H1073" s="1554"/>
    </row>
    <row r="1074" spans="2:8" ht="12.75">
      <c r="B1074" s="1554"/>
      <c r="C1074" s="1554"/>
      <c r="D1074" s="1554"/>
      <c r="E1074" s="1554"/>
      <c r="F1074" s="1554"/>
      <c r="G1074" s="1554"/>
      <c r="H1074" s="1554"/>
    </row>
    <row r="1075" spans="2:8" ht="12.75">
      <c r="B1075" s="1554"/>
      <c r="C1075" s="1554"/>
      <c r="D1075" s="1554"/>
      <c r="E1075" s="1554"/>
      <c r="F1075" s="1554"/>
      <c r="G1075" s="1554"/>
      <c r="H1075" s="1554"/>
    </row>
    <row r="1076" spans="2:8" ht="12.75">
      <c r="B1076" s="1554"/>
      <c r="C1076" s="1554"/>
      <c r="D1076" s="1554"/>
      <c r="E1076" s="1554"/>
      <c r="F1076" s="1554"/>
      <c r="G1076" s="1554"/>
      <c r="H1076" s="1554"/>
    </row>
    <row r="1077" spans="2:8" ht="12.75">
      <c r="B1077" s="1554"/>
      <c r="C1077" s="1554"/>
      <c r="D1077" s="1554"/>
      <c r="E1077" s="1554"/>
      <c r="F1077" s="1554"/>
      <c r="G1077" s="1554"/>
      <c r="H1077" s="1554"/>
    </row>
    <row r="1078" spans="2:8" ht="12.75">
      <c r="B1078" s="1554"/>
      <c r="C1078" s="1554"/>
      <c r="D1078" s="1554"/>
      <c r="E1078" s="1554"/>
      <c r="F1078" s="1554"/>
      <c r="G1078" s="1554"/>
      <c r="H1078" s="1554"/>
    </row>
    <row r="1079" spans="2:8" ht="12.75">
      <c r="B1079" s="1554"/>
      <c r="C1079" s="1554"/>
      <c r="D1079" s="1554"/>
      <c r="E1079" s="1554"/>
      <c r="F1079" s="1554"/>
      <c r="G1079" s="1554"/>
      <c r="H1079" s="1554"/>
    </row>
    <row r="1080" spans="2:8" ht="12.75">
      <c r="B1080" s="1554"/>
      <c r="C1080" s="1554"/>
      <c r="D1080" s="1554"/>
      <c r="E1080" s="1554"/>
      <c r="F1080" s="1554"/>
      <c r="G1080" s="1554"/>
      <c r="H1080" s="1554"/>
    </row>
    <row r="1081" spans="2:8" ht="12.75">
      <c r="B1081" s="1554"/>
      <c r="C1081" s="1554"/>
      <c r="D1081" s="1554"/>
      <c r="E1081" s="1554"/>
      <c r="F1081" s="1554"/>
      <c r="G1081" s="1554"/>
      <c r="H1081" s="1554"/>
    </row>
    <row r="1082" spans="2:8" ht="12.75">
      <c r="B1082" s="1554"/>
      <c r="C1082" s="1554"/>
      <c r="D1082" s="1554"/>
      <c r="E1082" s="1554"/>
      <c r="F1082" s="1554"/>
      <c r="G1082" s="1554"/>
      <c r="H1082" s="1554"/>
    </row>
    <row r="1083" spans="2:8" ht="12.75">
      <c r="B1083" s="1554"/>
      <c r="C1083" s="1554"/>
      <c r="D1083" s="1554"/>
      <c r="E1083" s="1554"/>
      <c r="F1083" s="1554"/>
      <c r="G1083" s="1554"/>
      <c r="H1083" s="1554"/>
    </row>
    <row r="1084" spans="2:8" ht="12.75">
      <c r="B1084" s="1554"/>
      <c r="C1084" s="1554"/>
      <c r="D1084" s="1554"/>
      <c r="E1084" s="1554"/>
      <c r="F1084" s="1554"/>
      <c r="G1084" s="1554"/>
      <c r="H1084" s="1554"/>
    </row>
    <row r="1085" spans="2:8" ht="12.75">
      <c r="B1085" s="1554"/>
      <c r="C1085" s="1554"/>
      <c r="D1085" s="1554"/>
      <c r="E1085" s="1554"/>
      <c r="F1085" s="1554"/>
      <c r="G1085" s="1554"/>
      <c r="H1085" s="1554"/>
    </row>
    <row r="1086" spans="2:8" ht="12.75">
      <c r="B1086" s="1554"/>
      <c r="C1086" s="1554"/>
      <c r="D1086" s="1554"/>
      <c r="E1086" s="1554"/>
      <c r="F1086" s="1554"/>
      <c r="G1086" s="1554"/>
      <c r="H1086" s="1554"/>
    </row>
    <row r="1087" spans="2:8" ht="12.75">
      <c r="B1087" s="1554"/>
      <c r="C1087" s="1554"/>
      <c r="D1087" s="1554"/>
      <c r="E1087" s="1554"/>
      <c r="F1087" s="1554"/>
      <c r="G1087" s="1554"/>
      <c r="H1087" s="1554"/>
    </row>
    <row r="1088" spans="2:8" ht="12.75">
      <c r="B1088" s="1554"/>
      <c r="C1088" s="1554"/>
      <c r="D1088" s="1554"/>
      <c r="E1088" s="1554"/>
      <c r="F1088" s="1554"/>
      <c r="G1088" s="1554"/>
      <c r="H1088" s="1554"/>
    </row>
    <row r="1089" spans="2:8" ht="12.75">
      <c r="B1089" s="1554"/>
      <c r="C1089" s="1554"/>
      <c r="D1089" s="1554"/>
      <c r="E1089" s="1554"/>
      <c r="F1089" s="1554"/>
      <c r="G1089" s="1554"/>
      <c r="H1089" s="1554"/>
    </row>
    <row r="1090" spans="2:8" ht="12.75">
      <c r="B1090" s="1554"/>
      <c r="C1090" s="1554"/>
      <c r="D1090" s="1554"/>
      <c r="E1090" s="1554"/>
      <c r="F1090" s="1554"/>
      <c r="G1090" s="1554"/>
      <c r="H1090" s="1554"/>
    </row>
    <row r="1091" spans="2:8" ht="12.75">
      <c r="B1091" s="1554"/>
      <c r="C1091" s="1554"/>
      <c r="D1091" s="1554"/>
      <c r="E1091" s="1554"/>
      <c r="F1091" s="1554"/>
      <c r="G1091" s="1554"/>
      <c r="H1091" s="1554"/>
    </row>
    <row r="1092" spans="2:8" ht="12.75">
      <c r="B1092" s="1554"/>
      <c r="C1092" s="1554"/>
      <c r="D1092" s="1554"/>
      <c r="E1092" s="1554"/>
      <c r="F1092" s="1554"/>
      <c r="G1092" s="1554"/>
      <c r="H1092" s="1554"/>
    </row>
    <row r="1093" spans="2:8" ht="12.75">
      <c r="B1093" s="1554"/>
      <c r="C1093" s="1554"/>
      <c r="D1093" s="1554"/>
      <c r="E1093" s="1554"/>
      <c r="F1093" s="1554"/>
      <c r="G1093" s="1554"/>
      <c r="H1093" s="1554"/>
    </row>
    <row r="1094" spans="2:8" ht="12.75">
      <c r="B1094" s="1554"/>
      <c r="C1094" s="1554"/>
      <c r="D1094" s="1554"/>
      <c r="E1094" s="1554"/>
      <c r="F1094" s="1554"/>
      <c r="G1094" s="1554"/>
      <c r="H1094" s="1554"/>
    </row>
    <row r="1095" spans="2:8" ht="12.75">
      <c r="B1095" s="1554"/>
      <c r="C1095" s="1554"/>
      <c r="D1095" s="1554"/>
      <c r="E1095" s="1554"/>
      <c r="F1095" s="1554"/>
      <c r="G1095" s="1554"/>
      <c r="H1095" s="1554"/>
    </row>
    <row r="1096" spans="2:8" ht="12.75">
      <c r="B1096" s="1554"/>
      <c r="C1096" s="1554"/>
      <c r="D1096" s="1554"/>
      <c r="E1096" s="1554"/>
      <c r="F1096" s="1554"/>
      <c r="G1096" s="1554"/>
      <c r="H1096" s="1554"/>
    </row>
    <row r="1097" spans="2:8" ht="12.75">
      <c r="B1097" s="1554"/>
      <c r="C1097" s="1554"/>
      <c r="D1097" s="1554"/>
      <c r="E1097" s="1554"/>
      <c r="F1097" s="1554"/>
      <c r="G1097" s="1554"/>
      <c r="H1097" s="1554"/>
    </row>
    <row r="1098" spans="2:8" ht="12.75">
      <c r="B1098" s="1554"/>
      <c r="C1098" s="1554"/>
      <c r="D1098" s="1554"/>
      <c r="E1098" s="1554"/>
      <c r="F1098" s="1554"/>
      <c r="G1098" s="1554"/>
      <c r="H1098" s="1554"/>
    </row>
    <row r="1099" spans="2:8" ht="12.75">
      <c r="B1099" s="1554"/>
      <c r="C1099" s="1554"/>
      <c r="D1099" s="1554"/>
      <c r="E1099" s="1554"/>
      <c r="F1099" s="1554"/>
      <c r="G1099" s="1554"/>
      <c r="H1099" s="1554"/>
    </row>
    <row r="1100" spans="2:8" ht="12.75">
      <c r="B1100" s="1554"/>
      <c r="C1100" s="1554"/>
      <c r="D1100" s="1554"/>
      <c r="E1100" s="1554"/>
      <c r="F1100" s="1554"/>
      <c r="G1100" s="1554"/>
      <c r="H1100" s="1554"/>
    </row>
    <row r="1101" spans="2:8" ht="12.75">
      <c r="B1101" s="1554"/>
      <c r="C1101" s="1554"/>
      <c r="D1101" s="1554"/>
      <c r="E1101" s="1554"/>
      <c r="F1101" s="1554"/>
      <c r="G1101" s="1554"/>
      <c r="H1101" s="1554"/>
    </row>
    <row r="1102" spans="2:8" ht="12.75">
      <c r="B1102" s="1554"/>
      <c r="C1102" s="1554"/>
      <c r="D1102" s="1554"/>
      <c r="E1102" s="1554"/>
      <c r="F1102" s="1554"/>
      <c r="G1102" s="1554"/>
      <c r="H1102" s="1554"/>
    </row>
    <row r="1103" spans="2:8" ht="12.75">
      <c r="B1103" s="1554"/>
      <c r="C1103" s="1554"/>
      <c r="D1103" s="1554"/>
      <c r="E1103" s="1554"/>
      <c r="F1103" s="1554"/>
      <c r="G1103" s="1554"/>
      <c r="H1103" s="1554"/>
    </row>
    <row r="1104" spans="2:8" ht="12.75">
      <c r="B1104" s="1554"/>
      <c r="C1104" s="1554"/>
      <c r="D1104" s="1554"/>
      <c r="E1104" s="1554"/>
      <c r="F1104" s="1554"/>
      <c r="G1104" s="1554"/>
      <c r="H1104" s="1554"/>
    </row>
    <row r="1105" spans="2:8" ht="12.75">
      <c r="B1105" s="1554"/>
      <c r="C1105" s="1554"/>
      <c r="D1105" s="1554"/>
      <c r="E1105" s="1554"/>
      <c r="F1105" s="1554"/>
      <c r="G1105" s="1554"/>
      <c r="H1105" s="1554"/>
    </row>
    <row r="1106" spans="2:8" ht="12.75">
      <c r="B1106" s="1554"/>
      <c r="C1106" s="1554"/>
      <c r="D1106" s="1554"/>
      <c r="E1106" s="1554"/>
      <c r="F1106" s="1554"/>
      <c r="G1106" s="1554"/>
      <c r="H1106" s="1554"/>
    </row>
    <row r="1107" spans="2:8" ht="12.75">
      <c r="B1107" s="1554"/>
      <c r="C1107" s="1554"/>
      <c r="D1107" s="1554"/>
      <c r="E1107" s="1554"/>
      <c r="F1107" s="1554"/>
      <c r="G1107" s="1554"/>
      <c r="H1107" s="1554"/>
    </row>
    <row r="1108" spans="2:8" ht="12.75">
      <c r="B1108" s="1554"/>
      <c r="C1108" s="1554"/>
      <c r="D1108" s="1554"/>
      <c r="E1108" s="1554"/>
      <c r="F1108" s="1554"/>
      <c r="G1108" s="1554"/>
      <c r="H1108" s="1554"/>
    </row>
    <row r="1109" spans="2:8" ht="12.75">
      <c r="B1109" s="1554"/>
      <c r="C1109" s="1554"/>
      <c r="D1109" s="1554"/>
      <c r="E1109" s="1554"/>
      <c r="F1109" s="1554"/>
      <c r="G1109" s="1554"/>
      <c r="H1109" s="1554"/>
    </row>
    <row r="1110" spans="2:8" ht="12.75">
      <c r="B1110" s="1554"/>
      <c r="C1110" s="1554"/>
      <c r="D1110" s="1554"/>
      <c r="E1110" s="1554"/>
      <c r="F1110" s="1554"/>
      <c r="G1110" s="1554"/>
      <c r="H1110" s="1554"/>
    </row>
    <row r="1111" spans="2:8" ht="12.75">
      <c r="B1111" s="1554"/>
      <c r="C1111" s="1554"/>
      <c r="D1111" s="1554"/>
      <c r="E1111" s="1554"/>
      <c r="F1111" s="1554"/>
      <c r="G1111" s="1554"/>
      <c r="H1111" s="1554"/>
    </row>
    <row r="1112" spans="2:8" ht="12.75">
      <c r="B1112" s="1554"/>
      <c r="C1112" s="1554"/>
      <c r="D1112" s="1554"/>
      <c r="E1112" s="1554"/>
      <c r="F1112" s="1554"/>
      <c r="G1112" s="1554"/>
      <c r="H1112" s="1554"/>
    </row>
    <row r="1113" spans="2:8" ht="12.75">
      <c r="B1113" s="1554"/>
      <c r="C1113" s="1554"/>
      <c r="D1113" s="1554"/>
      <c r="E1113" s="1554"/>
      <c r="F1113" s="1554"/>
      <c r="G1113" s="1554"/>
      <c r="H1113" s="1554"/>
    </row>
    <row r="1114" spans="2:8" ht="12.75">
      <c r="B1114" s="1554"/>
      <c r="C1114" s="1554"/>
      <c r="D1114" s="1554"/>
      <c r="E1114" s="1554"/>
      <c r="F1114" s="1554"/>
      <c r="G1114" s="1554"/>
      <c r="H1114" s="1554"/>
    </row>
    <row r="1115" spans="2:8" ht="12.75">
      <c r="B1115" s="1554"/>
      <c r="C1115" s="1554"/>
      <c r="D1115" s="1554"/>
      <c r="E1115" s="1554"/>
      <c r="F1115" s="1554"/>
      <c r="G1115" s="1554"/>
      <c r="H1115" s="1554"/>
    </row>
    <row r="1116" spans="2:8" ht="12.75">
      <c r="B1116" s="1554"/>
      <c r="C1116" s="1554"/>
      <c r="D1116" s="1554"/>
      <c r="E1116" s="1554"/>
      <c r="F1116" s="1554"/>
      <c r="G1116" s="1554"/>
      <c r="H1116" s="1554"/>
    </row>
    <row r="1117" spans="2:8" ht="12.75">
      <c r="B1117" s="1554"/>
      <c r="C1117" s="1554"/>
      <c r="D1117" s="1554"/>
      <c r="E1117" s="1554"/>
      <c r="F1117" s="1554"/>
      <c r="G1117" s="1554"/>
      <c r="H1117" s="1554"/>
    </row>
    <row r="1118" spans="2:8" ht="12.75">
      <c r="B1118" s="1554"/>
      <c r="C1118" s="1554"/>
      <c r="D1118" s="1554"/>
      <c r="E1118" s="1554"/>
      <c r="F1118" s="1554"/>
      <c r="G1118" s="1554"/>
      <c r="H1118" s="1554"/>
    </row>
    <row r="1119" spans="2:8" ht="12.75">
      <c r="B1119" s="1554"/>
      <c r="C1119" s="1554"/>
      <c r="D1119" s="1554"/>
      <c r="E1119" s="1554"/>
      <c r="F1119" s="1554"/>
      <c r="G1119" s="1554"/>
      <c r="H1119" s="1554"/>
    </row>
    <row r="1120" spans="2:8" ht="12.75">
      <c r="B1120" s="1554"/>
      <c r="C1120" s="1554"/>
      <c r="D1120" s="1554"/>
      <c r="E1120" s="1554"/>
      <c r="F1120" s="1554"/>
      <c r="G1120" s="1554"/>
      <c r="H1120" s="1554"/>
    </row>
    <row r="1121" spans="2:8" ht="12.75">
      <c r="B1121" s="1554"/>
      <c r="C1121" s="1554"/>
      <c r="D1121" s="1554"/>
      <c r="E1121" s="1554"/>
      <c r="F1121" s="1554"/>
      <c r="G1121" s="1554"/>
      <c r="H1121" s="1554"/>
    </row>
    <row r="1122" spans="2:8" ht="12.75">
      <c r="B1122" s="1554"/>
      <c r="C1122" s="1554"/>
      <c r="D1122" s="1554"/>
      <c r="E1122" s="1554"/>
      <c r="F1122" s="1554"/>
      <c r="G1122" s="1554"/>
      <c r="H1122" s="1554"/>
    </row>
    <row r="1123" spans="2:8" ht="12.75">
      <c r="B1123" s="1554"/>
      <c r="C1123" s="1554"/>
      <c r="D1123" s="1554"/>
      <c r="E1123" s="1554"/>
      <c r="F1123" s="1554"/>
      <c r="G1123" s="1554"/>
      <c r="H1123" s="1554"/>
    </row>
    <row r="1124" spans="2:8" ht="12.75">
      <c r="B1124" s="1554"/>
      <c r="C1124" s="1554"/>
      <c r="D1124" s="1554"/>
      <c r="E1124" s="1554"/>
      <c r="F1124" s="1554"/>
      <c r="G1124" s="1554"/>
      <c r="H1124" s="1554"/>
    </row>
    <row r="1125" spans="2:8" ht="12.75">
      <c r="B1125" s="1554"/>
      <c r="C1125" s="1554"/>
      <c r="D1125" s="1554"/>
      <c r="E1125" s="1554"/>
      <c r="F1125" s="1554"/>
      <c r="G1125" s="1554"/>
      <c r="H1125" s="1554"/>
    </row>
    <row r="1126" spans="2:8" ht="12.75">
      <c r="B1126" s="1554"/>
      <c r="C1126" s="1554"/>
      <c r="D1126" s="1554"/>
      <c r="E1126" s="1554"/>
      <c r="F1126" s="1554"/>
      <c r="G1126" s="1554"/>
      <c r="H1126" s="1554"/>
    </row>
    <row r="1127" spans="2:8" ht="12.75">
      <c r="B1127" s="1554"/>
      <c r="C1127" s="1554"/>
      <c r="D1127" s="1554"/>
      <c r="E1127" s="1554"/>
      <c r="F1127" s="1554"/>
      <c r="G1127" s="1554"/>
      <c r="H1127" s="1554"/>
    </row>
    <row r="1128" spans="2:8" ht="12.75">
      <c r="B1128" s="1554"/>
      <c r="C1128" s="1554"/>
      <c r="D1128" s="1554"/>
      <c r="E1128" s="1554"/>
      <c r="F1128" s="1554"/>
      <c r="G1128" s="1554"/>
      <c r="H1128" s="1554"/>
    </row>
    <row r="1129" spans="2:8" ht="12.75">
      <c r="B1129" s="1554"/>
      <c r="C1129" s="1554"/>
      <c r="D1129" s="1554"/>
      <c r="E1129" s="1554"/>
      <c r="F1129" s="1554"/>
      <c r="G1129" s="1554"/>
      <c r="H1129" s="1554"/>
    </row>
    <row r="1130" spans="2:8" ht="12.75">
      <c r="B1130" s="1554"/>
      <c r="C1130" s="1554"/>
      <c r="D1130" s="1554"/>
      <c r="E1130" s="1554"/>
      <c r="F1130" s="1554"/>
      <c r="G1130" s="1554"/>
      <c r="H1130" s="1554"/>
    </row>
    <row r="1131" spans="2:8" ht="12.75">
      <c r="B1131" s="1554"/>
      <c r="C1131" s="1554"/>
      <c r="D1131" s="1554"/>
      <c r="E1131" s="1554"/>
      <c r="F1131" s="1554"/>
      <c r="G1131" s="1554"/>
      <c r="H1131" s="1554"/>
    </row>
    <row r="1132" spans="2:8" ht="12.75">
      <c r="B1132" s="1554"/>
      <c r="C1132" s="1554"/>
      <c r="D1132" s="1554"/>
      <c r="E1132" s="1554"/>
      <c r="F1132" s="1554"/>
      <c r="G1132" s="1554"/>
      <c r="H1132" s="1554"/>
    </row>
    <row r="1133" spans="2:8" ht="12.75">
      <c r="B1133" s="1554"/>
      <c r="C1133" s="1554"/>
      <c r="D1133" s="1554"/>
      <c r="E1133" s="1554"/>
      <c r="F1133" s="1554"/>
      <c r="G1133" s="1554"/>
      <c r="H1133" s="1554"/>
    </row>
    <row r="1134" spans="2:8" ht="12.75">
      <c r="B1134" s="1554"/>
      <c r="C1134" s="1554"/>
      <c r="D1134" s="1554"/>
      <c r="E1134" s="1554"/>
      <c r="F1134" s="1554"/>
      <c r="G1134" s="1554"/>
      <c r="H1134" s="1554"/>
    </row>
    <row r="1135" spans="2:8" ht="12.75">
      <c r="B1135" s="1554"/>
      <c r="C1135" s="1554"/>
      <c r="D1135" s="1554"/>
      <c r="E1135" s="1554"/>
      <c r="F1135" s="1554"/>
      <c r="G1135" s="1554"/>
      <c r="H1135" s="1554"/>
    </row>
    <row r="1136" spans="2:8" ht="12.75">
      <c r="B1136" s="1554"/>
      <c r="C1136" s="1554"/>
      <c r="D1136" s="1554"/>
      <c r="E1136" s="1554"/>
      <c r="F1136" s="1554"/>
      <c r="G1136" s="1554"/>
      <c r="H1136" s="1554"/>
    </row>
    <row r="1137" spans="2:8" ht="12.75">
      <c r="B1137" s="1554"/>
      <c r="C1137" s="1554"/>
      <c r="D1137" s="1554"/>
      <c r="E1137" s="1554"/>
      <c r="F1137" s="1554"/>
      <c r="G1137" s="1554"/>
      <c r="H1137" s="1554"/>
    </row>
    <row r="1138" spans="2:8" ht="12.75">
      <c r="B1138" s="1554"/>
      <c r="C1138" s="1554"/>
      <c r="D1138" s="1554"/>
      <c r="E1138" s="1554"/>
      <c r="F1138" s="1554"/>
      <c r="G1138" s="1554"/>
      <c r="H1138" s="1554"/>
    </row>
    <row r="1139" spans="2:8" ht="12.75">
      <c r="B1139" s="1554"/>
      <c r="C1139" s="1554"/>
      <c r="D1139" s="1554"/>
      <c r="E1139" s="1554"/>
      <c r="F1139" s="1554"/>
      <c r="G1139" s="1554"/>
      <c r="H1139" s="1554"/>
    </row>
    <row r="1140" spans="2:8" ht="12.75">
      <c r="B1140" s="1554"/>
      <c r="C1140" s="1554"/>
      <c r="D1140" s="1554"/>
      <c r="E1140" s="1554"/>
      <c r="F1140" s="1554"/>
      <c r="G1140" s="1554"/>
      <c r="H1140" s="1554"/>
    </row>
    <row r="1141" spans="2:8" ht="12.75">
      <c r="B1141" s="1554"/>
      <c r="C1141" s="1554"/>
      <c r="D1141" s="1554"/>
      <c r="E1141" s="1554"/>
      <c r="F1141" s="1554"/>
      <c r="G1141" s="1554"/>
      <c r="H1141" s="1554"/>
    </row>
    <row r="1142" spans="2:8" ht="12.75">
      <c r="B1142" s="1554"/>
      <c r="C1142" s="1554"/>
      <c r="D1142" s="1554"/>
      <c r="E1142" s="1554"/>
      <c r="F1142" s="1554"/>
      <c r="G1142" s="1554"/>
      <c r="H1142" s="1554"/>
    </row>
    <row r="1143" spans="2:8" ht="12.75">
      <c r="B1143" s="1554"/>
      <c r="C1143" s="1554"/>
      <c r="D1143" s="1554"/>
      <c r="E1143" s="1554"/>
      <c r="F1143" s="1554"/>
      <c r="G1143" s="1554"/>
      <c r="H1143" s="1554"/>
    </row>
    <row r="1144" spans="2:8" ht="12.75">
      <c r="B1144" s="1554"/>
      <c r="C1144" s="1554"/>
      <c r="D1144" s="1554"/>
      <c r="E1144" s="1554"/>
      <c r="F1144" s="1554"/>
      <c r="G1144" s="1554"/>
      <c r="H1144" s="1554"/>
    </row>
    <row r="1145" spans="2:8" ht="12.75">
      <c r="B1145" s="1554"/>
      <c r="C1145" s="1554"/>
      <c r="D1145" s="1554"/>
      <c r="E1145" s="1554"/>
      <c r="F1145" s="1554"/>
      <c r="G1145" s="1554"/>
      <c r="H1145" s="1554"/>
    </row>
    <row r="1146" spans="2:8" ht="12.75">
      <c r="B1146" s="1554"/>
      <c r="C1146" s="1554"/>
      <c r="D1146" s="1554"/>
      <c r="E1146" s="1554"/>
      <c r="F1146" s="1554"/>
      <c r="G1146" s="1554"/>
      <c r="H1146" s="1554"/>
    </row>
    <row r="1147" spans="2:8" ht="12.75">
      <c r="B1147" s="1554"/>
      <c r="C1147" s="1554"/>
      <c r="D1147" s="1554"/>
      <c r="E1147" s="1554"/>
      <c r="F1147" s="1554"/>
      <c r="G1147" s="1554"/>
      <c r="H1147" s="1554"/>
    </row>
    <row r="1148" spans="2:8" ht="12.75">
      <c r="B1148" s="1554"/>
      <c r="C1148" s="1554"/>
      <c r="D1148" s="1554"/>
      <c r="E1148" s="1554"/>
      <c r="F1148" s="1554"/>
      <c r="G1148" s="1554"/>
      <c r="H1148" s="1554"/>
    </row>
    <row r="1149" spans="2:8" ht="12.75">
      <c r="B1149" s="1554"/>
      <c r="C1149" s="1554"/>
      <c r="D1149" s="1554"/>
      <c r="E1149" s="1554"/>
      <c r="F1149" s="1554"/>
      <c r="G1149" s="1554"/>
      <c r="H1149" s="1554"/>
    </row>
    <row r="1150" spans="2:8" ht="12.75">
      <c r="B1150" s="1554"/>
      <c r="C1150" s="1554"/>
      <c r="D1150" s="1554"/>
      <c r="E1150" s="1554"/>
      <c r="F1150" s="1554"/>
      <c r="G1150" s="1554"/>
      <c r="H1150" s="1554"/>
    </row>
    <row r="1151" spans="2:8" ht="12.75">
      <c r="B1151" s="1554"/>
      <c r="C1151" s="1554"/>
      <c r="D1151" s="1554"/>
      <c r="E1151" s="1554"/>
      <c r="F1151" s="1554"/>
      <c r="G1151" s="1554"/>
      <c r="H1151" s="1554"/>
    </row>
    <row r="1152" spans="2:8" ht="12.75">
      <c r="B1152" s="1554"/>
      <c r="C1152" s="1554"/>
      <c r="D1152" s="1554"/>
      <c r="E1152" s="1554"/>
      <c r="F1152" s="1554"/>
      <c r="G1152" s="1554"/>
      <c r="H1152" s="1554"/>
    </row>
    <row r="1153" spans="2:8" ht="12.75">
      <c r="B1153" s="1554"/>
      <c r="C1153" s="1554"/>
      <c r="D1153" s="1554"/>
      <c r="E1153" s="1554"/>
      <c r="F1153" s="1554"/>
      <c r="G1153" s="1554"/>
      <c r="H1153" s="1554"/>
    </row>
    <row r="1154" spans="2:8" ht="12.75">
      <c r="B1154" s="1554"/>
      <c r="C1154" s="1554"/>
      <c r="D1154" s="1554"/>
      <c r="E1154" s="1554"/>
      <c r="F1154" s="1554"/>
      <c r="G1154" s="1554"/>
      <c r="H1154" s="1554"/>
    </row>
    <row r="1155" spans="2:8" ht="12.75">
      <c r="B1155" s="1554"/>
      <c r="C1155" s="1554"/>
      <c r="D1155" s="1554"/>
      <c r="E1155" s="1554"/>
      <c r="F1155" s="1554"/>
      <c r="G1155" s="1554"/>
      <c r="H1155" s="1554"/>
    </row>
    <row r="1156" spans="2:8" ht="12.75">
      <c r="B1156" s="1554"/>
      <c r="C1156" s="1554"/>
      <c r="D1156" s="1554"/>
      <c r="E1156" s="1554"/>
      <c r="F1156" s="1554"/>
      <c r="G1156" s="1554"/>
      <c r="H1156" s="1554"/>
    </row>
    <row r="1157" spans="2:8" ht="12.75">
      <c r="B1157" s="1554"/>
      <c r="C1157" s="1554"/>
      <c r="D1157" s="1554"/>
      <c r="E1157" s="1554"/>
      <c r="F1157" s="1554"/>
      <c r="G1157" s="1554"/>
      <c r="H1157" s="1554"/>
    </row>
    <row r="1158" spans="2:8" ht="12.75">
      <c r="B1158" s="1554"/>
      <c r="C1158" s="1554"/>
      <c r="D1158" s="1554"/>
      <c r="E1158" s="1554"/>
      <c r="F1158" s="1554"/>
      <c r="G1158" s="1554"/>
      <c r="H1158" s="1554"/>
    </row>
    <row r="1159" spans="2:8" ht="12.75">
      <c r="B1159" s="1554"/>
      <c r="C1159" s="1554"/>
      <c r="D1159" s="1554"/>
      <c r="E1159" s="1554"/>
      <c r="F1159" s="1554"/>
      <c r="G1159" s="1554"/>
      <c r="H1159" s="1554"/>
    </row>
    <row r="1160" spans="2:8" ht="12.75">
      <c r="B1160" s="1554"/>
      <c r="C1160" s="1554"/>
      <c r="D1160" s="1554"/>
      <c r="E1160" s="1554"/>
      <c r="F1160" s="1554"/>
      <c r="G1160" s="1554"/>
      <c r="H1160" s="1554"/>
    </row>
    <row r="1161" spans="2:8" ht="12.75">
      <c r="B1161" s="1554"/>
      <c r="C1161" s="1554"/>
      <c r="D1161" s="1554"/>
      <c r="E1161" s="1554"/>
      <c r="F1161" s="1554"/>
      <c r="G1161" s="1554"/>
      <c r="H1161" s="1554"/>
    </row>
    <row r="1162" spans="2:8" ht="12.75">
      <c r="B1162" s="1554"/>
      <c r="C1162" s="1554"/>
      <c r="D1162" s="1554"/>
      <c r="E1162" s="1554"/>
      <c r="F1162" s="1554"/>
      <c r="G1162" s="1554"/>
      <c r="H1162" s="1554"/>
    </row>
    <row r="1163" spans="2:8" ht="12.75">
      <c r="B1163" s="1554"/>
      <c r="C1163" s="1554"/>
      <c r="D1163" s="1554"/>
      <c r="E1163" s="1554"/>
      <c r="F1163" s="1554"/>
      <c r="G1163" s="1554"/>
      <c r="H1163" s="1554"/>
    </row>
    <row r="1164" spans="2:8" ht="12.75">
      <c r="B1164" s="1554"/>
      <c r="C1164" s="1554"/>
      <c r="D1164" s="1554"/>
      <c r="E1164" s="1554"/>
      <c r="F1164" s="1554"/>
      <c r="G1164" s="1554"/>
      <c r="H1164" s="1554"/>
    </row>
    <row r="1165" spans="2:8" ht="12.75">
      <c r="B1165" s="1554"/>
      <c r="C1165" s="1554"/>
      <c r="D1165" s="1554"/>
      <c r="E1165" s="1554"/>
      <c r="F1165" s="1554"/>
      <c r="G1165" s="1554"/>
      <c r="H1165" s="1554"/>
    </row>
    <row r="1166" spans="2:8" ht="12.75">
      <c r="B1166" s="1554"/>
      <c r="C1166" s="1554"/>
      <c r="D1166" s="1554"/>
      <c r="E1166" s="1554"/>
      <c r="F1166" s="1554"/>
      <c r="G1166" s="1554"/>
      <c r="H1166" s="1554"/>
    </row>
    <row r="1167" spans="2:8" ht="12.75">
      <c r="B1167" s="1554"/>
      <c r="C1167" s="1554"/>
      <c r="D1167" s="1554"/>
      <c r="E1167" s="1554"/>
      <c r="F1167" s="1554"/>
      <c r="G1167" s="1554"/>
      <c r="H1167" s="1554"/>
    </row>
    <row r="1168" spans="2:8" ht="12.75">
      <c r="B1168" s="1554"/>
      <c r="C1168" s="1554"/>
      <c r="D1168" s="1554"/>
      <c r="E1168" s="1554"/>
      <c r="F1168" s="1554"/>
      <c r="G1168" s="1554"/>
      <c r="H1168" s="1554"/>
    </row>
    <row r="1169" spans="2:8" ht="12.75">
      <c r="B1169" s="1554"/>
      <c r="C1169" s="1554"/>
      <c r="D1169" s="1554"/>
      <c r="E1169" s="1554"/>
      <c r="F1169" s="1554"/>
      <c r="G1169" s="1554"/>
      <c r="H1169" s="1554"/>
    </row>
    <row r="1170" spans="2:8" ht="12.75">
      <c r="B1170" s="1554"/>
      <c r="C1170" s="1554"/>
      <c r="D1170" s="1554"/>
      <c r="E1170" s="1554"/>
      <c r="F1170" s="1554"/>
      <c r="G1170" s="1554"/>
      <c r="H1170" s="1554"/>
    </row>
    <row r="1171" spans="2:8" ht="12.75">
      <c r="B1171" s="1554"/>
      <c r="C1171" s="1554"/>
      <c r="D1171" s="1554"/>
      <c r="E1171" s="1554"/>
      <c r="F1171" s="1554"/>
      <c r="G1171" s="1554"/>
      <c r="H1171" s="1554"/>
    </row>
    <row r="1172" spans="2:8" ht="12.75">
      <c r="B1172" s="1554"/>
      <c r="C1172" s="1554"/>
      <c r="D1172" s="1554"/>
      <c r="E1172" s="1554"/>
      <c r="F1172" s="1554"/>
      <c r="G1172" s="1554"/>
      <c r="H1172" s="1554"/>
    </row>
    <row r="1173" spans="2:8" ht="12.75">
      <c r="B1173" s="1554"/>
      <c r="C1173" s="1554"/>
      <c r="D1173" s="1554"/>
      <c r="E1173" s="1554"/>
      <c r="F1173" s="1554"/>
      <c r="G1173" s="1554"/>
      <c r="H1173" s="1554"/>
    </row>
    <row r="1174" spans="2:8" ht="12.75">
      <c r="B1174" s="1554"/>
      <c r="C1174" s="1554"/>
      <c r="D1174" s="1554"/>
      <c r="E1174" s="1554"/>
      <c r="F1174" s="1554"/>
      <c r="G1174" s="1554"/>
      <c r="H1174" s="1554"/>
    </row>
    <row r="1175" spans="2:8" ht="12.75">
      <c r="B1175" s="1554"/>
      <c r="C1175" s="1554"/>
      <c r="D1175" s="1554"/>
      <c r="E1175" s="1554"/>
      <c r="F1175" s="1554"/>
      <c r="G1175" s="1554"/>
      <c r="H1175" s="1554"/>
    </row>
    <row r="1176" spans="2:8" ht="12.75">
      <c r="B1176" s="1554"/>
      <c r="C1176" s="1554"/>
      <c r="D1176" s="1554"/>
      <c r="E1176" s="1554"/>
      <c r="F1176" s="1554"/>
      <c r="G1176" s="1554"/>
      <c r="H1176" s="1554"/>
    </row>
    <row r="1177" spans="2:8" ht="12.75">
      <c r="B1177" s="1554"/>
      <c r="C1177" s="1554"/>
      <c r="D1177" s="1554"/>
      <c r="E1177" s="1554"/>
      <c r="F1177" s="1554"/>
      <c r="G1177" s="1554"/>
      <c r="H1177" s="1554"/>
    </row>
    <row r="1178" spans="2:8" ht="12.75">
      <c r="B1178" s="1554"/>
      <c r="C1178" s="1554"/>
      <c r="D1178" s="1554"/>
      <c r="E1178" s="1554"/>
      <c r="F1178" s="1554"/>
      <c r="G1178" s="1554"/>
      <c r="H1178" s="1554"/>
    </row>
    <row r="1179" spans="2:8" ht="12.75">
      <c r="B1179" s="1554"/>
      <c r="C1179" s="1554"/>
      <c r="D1179" s="1554"/>
      <c r="E1179" s="1554"/>
      <c r="F1179" s="1554"/>
      <c r="G1179" s="1554"/>
      <c r="H1179" s="1554"/>
    </row>
    <row r="1180" spans="2:8" ht="12.75">
      <c r="B1180" s="1554"/>
      <c r="C1180" s="1554"/>
      <c r="D1180" s="1554"/>
      <c r="E1180" s="1554"/>
      <c r="F1180" s="1554"/>
      <c r="G1180" s="1554"/>
      <c r="H1180" s="1554"/>
    </row>
    <row r="1181" spans="2:8" ht="12.75">
      <c r="B1181" s="1554"/>
      <c r="C1181" s="1554"/>
      <c r="D1181" s="1554"/>
      <c r="E1181" s="1554"/>
      <c r="F1181" s="1554"/>
      <c r="G1181" s="1554"/>
      <c r="H1181" s="1554"/>
    </row>
    <row r="1182" spans="2:8" ht="12.75">
      <c r="B1182" s="1554"/>
      <c r="C1182" s="1554"/>
      <c r="D1182" s="1554"/>
      <c r="E1182" s="1554"/>
      <c r="F1182" s="1554"/>
      <c r="G1182" s="1554"/>
      <c r="H1182" s="1554"/>
    </row>
    <row r="1183" spans="2:8" ht="12.75">
      <c r="B1183" s="1554"/>
      <c r="C1183" s="1554"/>
      <c r="D1183" s="1554"/>
      <c r="E1183" s="1554"/>
      <c r="F1183" s="1554"/>
      <c r="G1183" s="1554"/>
      <c r="H1183" s="1554"/>
    </row>
    <row r="1184" spans="2:8" ht="12.75">
      <c r="B1184" s="1554"/>
      <c r="C1184" s="1554"/>
      <c r="D1184" s="1554"/>
      <c r="E1184" s="1554"/>
      <c r="F1184" s="1554"/>
      <c r="G1184" s="1554"/>
      <c r="H1184" s="1554"/>
    </row>
    <row r="1185" spans="2:8" ht="12.75">
      <c r="B1185" s="1554"/>
      <c r="C1185" s="1554"/>
      <c r="D1185" s="1554"/>
      <c r="E1185" s="1554"/>
      <c r="F1185" s="1554"/>
      <c r="G1185" s="1554"/>
      <c r="H1185" s="1554"/>
    </row>
    <row r="1186" spans="2:8" ht="12.75">
      <c r="B1186" s="1554"/>
      <c r="C1186" s="1554"/>
      <c r="D1186" s="1554"/>
      <c r="E1186" s="1554"/>
      <c r="F1186" s="1554"/>
      <c r="G1186" s="1554"/>
      <c r="H1186" s="1554"/>
    </row>
    <row r="1187" spans="2:8" ht="12.75">
      <c r="B1187" s="1554"/>
      <c r="C1187" s="1554"/>
      <c r="D1187" s="1554"/>
      <c r="E1187" s="1554"/>
      <c r="F1187" s="1554"/>
      <c r="G1187" s="1554"/>
      <c r="H1187" s="1554"/>
    </row>
    <row r="1188" spans="2:8" ht="12.75">
      <c r="B1188" s="1554"/>
      <c r="C1188" s="1554"/>
      <c r="D1188" s="1554"/>
      <c r="E1188" s="1554"/>
      <c r="F1188" s="1554"/>
      <c r="G1188" s="1554"/>
      <c r="H1188" s="1554"/>
    </row>
    <row r="1189" spans="2:8" ht="12.75">
      <c r="B1189" s="1554"/>
      <c r="C1189" s="1554"/>
      <c r="D1189" s="1554"/>
      <c r="E1189" s="1554"/>
      <c r="F1189" s="1554"/>
      <c r="G1189" s="1554"/>
      <c r="H1189" s="1554"/>
    </row>
    <row r="1190" spans="2:8" ht="12.75">
      <c r="B1190" s="1554"/>
      <c r="C1190" s="1554"/>
      <c r="D1190" s="1554"/>
      <c r="E1190" s="1554"/>
      <c r="F1190" s="1554"/>
      <c r="G1190" s="1554"/>
      <c r="H1190" s="1554"/>
    </row>
    <row r="1191" spans="2:8" ht="12.75">
      <c r="B1191" s="1554"/>
      <c r="C1191" s="1554"/>
      <c r="D1191" s="1554"/>
      <c r="E1191" s="1554"/>
      <c r="F1191" s="1554"/>
      <c r="G1191" s="1554"/>
      <c r="H1191" s="1554"/>
    </row>
    <row r="1192" spans="2:8" ht="12.75">
      <c r="B1192" s="1554"/>
      <c r="C1192" s="1554"/>
      <c r="D1192" s="1554"/>
      <c r="E1192" s="1554"/>
      <c r="F1192" s="1554"/>
      <c r="G1192" s="1554"/>
      <c r="H1192" s="1554"/>
    </row>
    <row r="1193" spans="2:8" ht="12.75">
      <c r="B1193" s="1554"/>
      <c r="C1193" s="1554"/>
      <c r="D1193" s="1554"/>
      <c r="E1193" s="1554"/>
      <c r="F1193" s="1554"/>
      <c r="G1193" s="1554"/>
      <c r="H1193" s="1554"/>
    </row>
    <row r="1194" spans="2:8" ht="12.75">
      <c r="B1194" s="1554"/>
      <c r="C1194" s="1554"/>
      <c r="D1194" s="1554"/>
      <c r="E1194" s="1554"/>
      <c r="F1194" s="1554"/>
      <c r="G1194" s="1554"/>
      <c r="H1194" s="1554"/>
    </row>
    <row r="1195" spans="2:8" ht="12.75">
      <c r="B1195" s="1554"/>
      <c r="C1195" s="1554"/>
      <c r="D1195" s="1554"/>
      <c r="E1195" s="1554"/>
      <c r="F1195" s="1554"/>
      <c r="G1195" s="1554"/>
      <c r="H1195" s="1554"/>
    </row>
    <row r="1196" spans="2:8" ht="12.75">
      <c r="B1196" s="1554"/>
      <c r="C1196" s="1554"/>
      <c r="D1196" s="1554"/>
      <c r="E1196" s="1554"/>
      <c r="F1196" s="1554"/>
      <c r="G1196" s="1554"/>
      <c r="H1196" s="1554"/>
    </row>
    <row r="1197" spans="2:8" ht="12.75">
      <c r="B1197" s="1554"/>
      <c r="C1197" s="1554"/>
      <c r="D1197" s="1554"/>
      <c r="E1197" s="1554"/>
      <c r="F1197" s="1554"/>
      <c r="G1197" s="1554"/>
      <c r="H1197" s="1554"/>
    </row>
    <row r="1198" spans="2:8" ht="12.75">
      <c r="B1198" s="1554"/>
      <c r="C1198" s="1554"/>
      <c r="D1198" s="1554"/>
      <c r="E1198" s="1554"/>
      <c r="F1198" s="1554"/>
      <c r="G1198" s="1554"/>
      <c r="H1198" s="1554"/>
    </row>
    <row r="1199" spans="2:8" ht="12.75">
      <c r="B1199" s="1554"/>
      <c r="C1199" s="1554"/>
      <c r="D1199" s="1554"/>
      <c r="E1199" s="1554"/>
      <c r="F1199" s="1554"/>
      <c r="G1199" s="1554"/>
      <c r="H1199" s="1554"/>
    </row>
    <row r="1200" spans="2:8" ht="12.75">
      <c r="B1200" s="1554"/>
      <c r="C1200" s="1554"/>
      <c r="D1200" s="1554"/>
      <c r="E1200" s="1554"/>
      <c r="F1200" s="1554"/>
      <c r="G1200" s="1554"/>
      <c r="H1200" s="1554"/>
    </row>
    <row r="1201" spans="2:8" ht="12.75">
      <c r="B1201" s="1554"/>
      <c r="C1201" s="1554"/>
      <c r="D1201" s="1554"/>
      <c r="E1201" s="1554"/>
      <c r="F1201" s="1554"/>
      <c r="G1201" s="1554"/>
      <c r="H1201" s="1554"/>
    </row>
    <row r="1202" spans="2:8" ht="12.75">
      <c r="B1202" s="1554"/>
      <c r="C1202" s="1554"/>
      <c r="D1202" s="1554"/>
      <c r="E1202" s="1554"/>
      <c r="F1202" s="1554"/>
      <c r="G1202" s="1554"/>
      <c r="H1202" s="1554"/>
    </row>
    <row r="1203" spans="2:8" ht="12.75">
      <c r="B1203" s="1554"/>
      <c r="C1203" s="1554"/>
      <c r="D1203" s="1554"/>
      <c r="E1203" s="1554"/>
      <c r="F1203" s="1554"/>
      <c r="G1203" s="1554"/>
      <c r="H1203" s="1554"/>
    </row>
    <row r="1204" spans="2:8" ht="12.75">
      <c r="B1204" s="1554"/>
      <c r="C1204" s="1554"/>
      <c r="D1204" s="1554"/>
      <c r="E1204" s="1554"/>
      <c r="F1204" s="1554"/>
      <c r="G1204" s="1554"/>
      <c r="H1204" s="1554"/>
    </row>
    <row r="1205" spans="2:8" ht="12.75">
      <c r="B1205" s="1554"/>
      <c r="C1205" s="1554"/>
      <c r="D1205" s="1554"/>
      <c r="E1205" s="1554"/>
      <c r="F1205" s="1554"/>
      <c r="G1205" s="1554"/>
      <c r="H1205" s="1554"/>
    </row>
    <row r="1206" spans="2:8" ht="12.75">
      <c r="B1206" s="1554"/>
      <c r="C1206" s="1554"/>
      <c r="D1206" s="1554"/>
      <c r="E1206" s="1554"/>
      <c r="F1206" s="1554"/>
      <c r="G1206" s="1554"/>
      <c r="H1206" s="1554"/>
    </row>
    <row r="1207" spans="2:8" ht="12.75">
      <c r="B1207" s="1554"/>
      <c r="C1207" s="1554"/>
      <c r="D1207" s="1554"/>
      <c r="E1207" s="1554"/>
      <c r="F1207" s="1554"/>
      <c r="G1207" s="1554"/>
      <c r="H1207" s="1554"/>
    </row>
    <row r="1208" spans="2:8" ht="12.75">
      <c r="B1208" s="1554"/>
      <c r="C1208" s="1554"/>
      <c r="D1208" s="1554"/>
      <c r="E1208" s="1554"/>
      <c r="F1208" s="1554"/>
      <c r="G1208" s="1554"/>
      <c r="H1208" s="1554"/>
    </row>
    <row r="1209" spans="2:8" ht="12.75">
      <c r="B1209" s="1554"/>
      <c r="C1209" s="1554"/>
      <c r="D1209" s="1554"/>
      <c r="E1209" s="1554"/>
      <c r="F1209" s="1554"/>
      <c r="G1209" s="1554"/>
      <c r="H1209" s="1554"/>
    </row>
    <row r="1210" spans="2:8" ht="12.75">
      <c r="B1210" s="1554"/>
      <c r="C1210" s="1554"/>
      <c r="D1210" s="1554"/>
      <c r="E1210" s="1554"/>
      <c r="F1210" s="1554"/>
      <c r="G1210" s="1554"/>
      <c r="H1210" s="1554"/>
    </row>
    <row r="1211" spans="2:8" ht="12.75">
      <c r="B1211" s="1554"/>
      <c r="C1211" s="1554"/>
      <c r="D1211" s="1554"/>
      <c r="E1211" s="1554"/>
      <c r="F1211" s="1554"/>
      <c r="G1211" s="1554"/>
      <c r="H1211" s="1554"/>
    </row>
    <row r="1212" spans="2:8" ht="12.75">
      <c r="B1212" s="1554"/>
      <c r="C1212" s="1554"/>
      <c r="D1212" s="1554"/>
      <c r="E1212" s="1554"/>
      <c r="F1212" s="1554"/>
      <c r="G1212" s="1554"/>
      <c r="H1212" s="1554"/>
    </row>
    <row r="1213" spans="2:8" ht="12.75">
      <c r="B1213" s="1554"/>
      <c r="C1213" s="1554"/>
      <c r="D1213" s="1554"/>
      <c r="E1213" s="1554"/>
      <c r="F1213" s="1554"/>
      <c r="G1213" s="1554"/>
      <c r="H1213" s="1554"/>
    </row>
    <row r="1214" spans="2:8" ht="12.75">
      <c r="B1214" s="1554"/>
      <c r="C1214" s="1554"/>
      <c r="D1214" s="1554"/>
      <c r="E1214" s="1554"/>
      <c r="F1214" s="1554"/>
      <c r="G1214" s="1554"/>
      <c r="H1214" s="1554"/>
    </row>
    <row r="1215" spans="2:8" ht="12.75">
      <c r="B1215" s="1554"/>
      <c r="C1215" s="1554"/>
      <c r="D1215" s="1554"/>
      <c r="E1215" s="1554"/>
      <c r="F1215" s="1554"/>
      <c r="G1215" s="1554"/>
      <c r="H1215" s="1554"/>
    </row>
    <row r="1216" spans="2:8" ht="12.75">
      <c r="B1216" s="1554"/>
      <c r="C1216" s="1554"/>
      <c r="D1216" s="1554"/>
      <c r="E1216" s="1554"/>
      <c r="F1216" s="1554"/>
      <c r="G1216" s="1554"/>
      <c r="H1216" s="1554"/>
    </row>
    <row r="1217" spans="2:8" ht="12.75">
      <c r="B1217" s="1554"/>
      <c r="C1217" s="1554"/>
      <c r="D1217" s="1554"/>
      <c r="E1217" s="1554"/>
      <c r="F1217" s="1554"/>
      <c r="G1217" s="1554"/>
      <c r="H1217" s="1554"/>
    </row>
    <row r="1218" spans="2:8" ht="12.75">
      <c r="B1218" s="1554"/>
      <c r="C1218" s="1554"/>
      <c r="D1218" s="1554"/>
      <c r="E1218" s="1554"/>
      <c r="F1218" s="1554"/>
      <c r="G1218" s="1554"/>
      <c r="H1218" s="1554"/>
    </row>
    <row r="1219" spans="2:8" ht="12.75">
      <c r="B1219" s="1554"/>
      <c r="C1219" s="1554"/>
      <c r="D1219" s="1554"/>
      <c r="E1219" s="1554"/>
      <c r="F1219" s="1554"/>
      <c r="G1219" s="1554"/>
      <c r="H1219" s="1554"/>
    </row>
    <row r="1220" spans="2:8" ht="12.75">
      <c r="B1220" s="1554"/>
      <c r="C1220" s="1554"/>
      <c r="D1220" s="1554"/>
      <c r="E1220" s="1554"/>
      <c r="F1220" s="1554"/>
      <c r="G1220" s="1554"/>
      <c r="H1220" s="1554"/>
    </row>
    <row r="1221" spans="2:8" ht="12.75">
      <c r="B1221" s="1554"/>
      <c r="C1221" s="1554"/>
      <c r="D1221" s="1554"/>
      <c r="E1221" s="1554"/>
      <c r="F1221" s="1554"/>
      <c r="G1221" s="1554"/>
      <c r="H1221" s="1554"/>
    </row>
    <row r="1222" spans="2:8" ht="12.75">
      <c r="B1222" s="1554"/>
      <c r="C1222" s="1554"/>
      <c r="D1222" s="1554"/>
      <c r="E1222" s="1554"/>
      <c r="F1222" s="1554"/>
      <c r="G1222" s="1554"/>
      <c r="H1222" s="1554"/>
    </row>
    <row r="1223" spans="2:8" ht="12.75">
      <c r="B1223" s="1554"/>
      <c r="C1223" s="1554"/>
      <c r="D1223" s="1554"/>
      <c r="E1223" s="1554"/>
      <c r="F1223" s="1554"/>
      <c r="G1223" s="1554"/>
      <c r="H1223" s="1554"/>
    </row>
    <row r="1224" spans="2:8" ht="12.75">
      <c r="B1224" s="1554"/>
      <c r="C1224" s="1554"/>
      <c r="D1224" s="1554"/>
      <c r="E1224" s="1554"/>
      <c r="F1224" s="1554"/>
      <c r="G1224" s="1554"/>
      <c r="H1224" s="1554"/>
    </row>
    <row r="1225" spans="2:8" ht="12.75">
      <c r="B1225" s="1554"/>
      <c r="C1225" s="1554"/>
      <c r="D1225" s="1554"/>
      <c r="E1225" s="1554"/>
      <c r="F1225" s="1554"/>
      <c r="G1225" s="1554"/>
      <c r="H1225" s="1554"/>
    </row>
    <row r="1226" spans="2:8" ht="12.75">
      <c r="B1226" s="1554"/>
      <c r="C1226" s="1554"/>
      <c r="D1226" s="1554"/>
      <c r="E1226" s="1554"/>
      <c r="F1226" s="1554"/>
      <c r="G1226" s="1554"/>
      <c r="H1226" s="1554"/>
    </row>
    <row r="1227" spans="2:8" ht="12.75">
      <c r="B1227" s="1554"/>
      <c r="C1227" s="1554"/>
      <c r="D1227" s="1554"/>
      <c r="E1227" s="1554"/>
      <c r="F1227" s="1554"/>
      <c r="G1227" s="1554"/>
      <c r="H1227" s="1554"/>
    </row>
    <row r="1228" spans="2:8" ht="12.75">
      <c r="B1228" s="1554"/>
      <c r="C1228" s="1554"/>
      <c r="D1228" s="1554"/>
      <c r="E1228" s="1554"/>
      <c r="F1228" s="1554"/>
      <c r="G1228" s="1554"/>
      <c r="H1228" s="1554"/>
    </row>
    <row r="1229" spans="2:8" ht="12.75">
      <c r="B1229" s="1554"/>
      <c r="C1229" s="1554"/>
      <c r="D1229" s="1554"/>
      <c r="E1229" s="1554"/>
      <c r="F1229" s="1554"/>
      <c r="G1229" s="1554"/>
      <c r="H1229" s="1554"/>
    </row>
    <row r="1230" spans="2:8" ht="12.75">
      <c r="B1230" s="1554"/>
      <c r="C1230" s="1554"/>
      <c r="D1230" s="1554"/>
      <c r="E1230" s="1554"/>
      <c r="F1230" s="1554"/>
      <c r="G1230" s="1554"/>
      <c r="H1230" s="1554"/>
    </row>
    <row r="1231" spans="2:8" ht="12.75">
      <c r="B1231" s="1554"/>
      <c r="C1231" s="1554"/>
      <c r="D1231" s="1554"/>
      <c r="E1231" s="1554"/>
      <c r="F1231" s="1554"/>
      <c r="G1231" s="1554"/>
      <c r="H1231" s="1554"/>
    </row>
    <row r="1232" spans="2:8" ht="12.75">
      <c r="B1232" s="1554"/>
      <c r="C1232" s="1554"/>
      <c r="D1232" s="1554"/>
      <c r="E1232" s="1554"/>
      <c r="F1232" s="1554"/>
      <c r="G1232" s="1554"/>
      <c r="H1232" s="1554"/>
    </row>
    <row r="1233" spans="2:8" ht="12.75">
      <c r="B1233" s="1554"/>
      <c r="C1233" s="1554"/>
      <c r="D1233" s="1554"/>
      <c r="E1233" s="1554"/>
      <c r="F1233" s="1554"/>
      <c r="G1233" s="1554"/>
      <c r="H1233" s="1554"/>
    </row>
    <row r="1234" spans="2:8" ht="12.75">
      <c r="B1234" s="1554"/>
      <c r="C1234" s="1554"/>
      <c r="D1234" s="1554"/>
      <c r="E1234" s="1554"/>
      <c r="F1234" s="1554"/>
      <c r="G1234" s="1554"/>
      <c r="H1234" s="1554"/>
    </row>
    <row r="1235" spans="2:8" ht="12.75">
      <c r="B1235" s="1554"/>
      <c r="C1235" s="1554"/>
      <c r="D1235" s="1554"/>
      <c r="E1235" s="1554"/>
      <c r="F1235" s="1554"/>
      <c r="G1235" s="1554"/>
      <c r="H1235" s="1554"/>
    </row>
    <row r="1236" spans="2:8" ht="12.75">
      <c r="B1236" s="1554"/>
      <c r="C1236" s="1554"/>
      <c r="D1236" s="1554"/>
      <c r="E1236" s="1554"/>
      <c r="F1236" s="1554"/>
      <c r="G1236" s="1554"/>
      <c r="H1236" s="1554"/>
    </row>
    <row r="1237" spans="2:8" ht="12.75">
      <c r="B1237" s="1554"/>
      <c r="C1237" s="1554"/>
      <c r="D1237" s="1554"/>
      <c r="E1237" s="1554"/>
      <c r="F1237" s="1554"/>
      <c r="G1237" s="1554"/>
      <c r="H1237" s="1554"/>
    </row>
    <row r="1238" spans="2:8" ht="12.75">
      <c r="B1238" s="1554"/>
      <c r="C1238" s="1554"/>
      <c r="D1238" s="1554"/>
      <c r="E1238" s="1554"/>
      <c r="F1238" s="1554"/>
      <c r="G1238" s="1554"/>
      <c r="H1238" s="1554"/>
    </row>
    <row r="1239" spans="2:8" ht="12.75">
      <c r="B1239" s="1554"/>
      <c r="C1239" s="1554"/>
      <c r="D1239" s="1554"/>
      <c r="E1239" s="1554"/>
      <c r="F1239" s="1554"/>
      <c r="G1239" s="1554"/>
      <c r="H1239" s="1554"/>
    </row>
    <row r="1240" spans="2:8" ht="12.75">
      <c r="B1240" s="1554"/>
      <c r="C1240" s="1554"/>
      <c r="D1240" s="1554"/>
      <c r="E1240" s="1554"/>
      <c r="F1240" s="1554"/>
      <c r="G1240" s="1554"/>
      <c r="H1240" s="1554"/>
    </row>
    <row r="1241" spans="2:8" ht="12.75">
      <c r="B1241" s="1554"/>
      <c r="C1241" s="1554"/>
      <c r="D1241" s="1554"/>
      <c r="E1241" s="1554"/>
      <c r="F1241" s="1554"/>
      <c r="G1241" s="1554"/>
      <c r="H1241" s="1554"/>
    </row>
    <row r="1242" spans="2:8" ht="12.75">
      <c r="B1242" s="1554"/>
      <c r="C1242" s="1554"/>
      <c r="D1242" s="1554"/>
      <c r="E1242" s="1554"/>
      <c r="F1242" s="1554"/>
      <c r="G1242" s="1554"/>
      <c r="H1242" s="1554"/>
    </row>
    <row r="1243" spans="2:8" ht="12.75">
      <c r="B1243" s="1554"/>
      <c r="C1243" s="1554"/>
      <c r="D1243" s="1554"/>
      <c r="E1243" s="1554"/>
      <c r="F1243" s="1554"/>
      <c r="G1243" s="1554"/>
      <c r="H1243" s="1554"/>
    </row>
    <row r="1244" spans="2:8" ht="12.75">
      <c r="B1244" s="1554"/>
      <c r="C1244" s="1554"/>
      <c r="D1244" s="1554"/>
      <c r="E1244" s="1554"/>
      <c r="F1244" s="1554"/>
      <c r="G1244" s="1554"/>
      <c r="H1244" s="1554"/>
    </row>
    <row r="1245" spans="2:8" ht="12.75">
      <c r="B1245" s="1554"/>
      <c r="C1245" s="1554"/>
      <c r="D1245" s="1554"/>
      <c r="E1245" s="1554"/>
      <c r="F1245" s="1554"/>
      <c r="G1245" s="1554"/>
      <c r="H1245" s="1554"/>
    </row>
    <row r="1246" spans="2:8" ht="12.75">
      <c r="B1246" s="1554"/>
      <c r="C1246" s="1554"/>
      <c r="D1246" s="1554"/>
      <c r="E1246" s="1554"/>
      <c r="F1246" s="1554"/>
      <c r="G1246" s="1554"/>
      <c r="H1246" s="1554"/>
    </row>
    <row r="1247" spans="2:8" ht="12.75">
      <c r="B1247" s="1554"/>
      <c r="C1247" s="1554"/>
      <c r="D1247" s="1554"/>
      <c r="E1247" s="1554"/>
      <c r="F1247" s="1554"/>
      <c r="G1247" s="1554"/>
      <c r="H1247" s="1554"/>
    </row>
    <row r="1248" spans="2:8" ht="12.75">
      <c r="B1248" s="1554"/>
      <c r="C1248" s="1554"/>
      <c r="D1248" s="1554"/>
      <c r="E1248" s="1554"/>
      <c r="F1248" s="1554"/>
      <c r="G1248" s="1554"/>
      <c r="H1248" s="1554"/>
    </row>
    <row r="1249" spans="2:8" ht="12.75">
      <c r="B1249" s="1554"/>
      <c r="C1249" s="1554"/>
      <c r="D1249" s="1554"/>
      <c r="E1249" s="1554"/>
      <c r="F1249" s="1554"/>
      <c r="G1249" s="1554"/>
      <c r="H1249" s="1554"/>
    </row>
    <row r="1250" spans="2:8" ht="12.75">
      <c r="B1250" s="1554"/>
      <c r="C1250" s="1554"/>
      <c r="D1250" s="1554"/>
      <c r="E1250" s="1554"/>
      <c r="F1250" s="1554"/>
      <c r="G1250" s="1554"/>
      <c r="H1250" s="1554"/>
    </row>
    <row r="1251" spans="2:8" ht="12.75">
      <c r="B1251" s="1554"/>
      <c r="C1251" s="1554"/>
      <c r="D1251" s="1554"/>
      <c r="E1251" s="1554"/>
      <c r="F1251" s="1554"/>
      <c r="G1251" s="1554"/>
      <c r="H1251" s="1554"/>
    </row>
    <row r="1252" spans="2:8" ht="12.75">
      <c r="B1252" s="1554"/>
      <c r="C1252" s="1554"/>
      <c r="D1252" s="1554"/>
      <c r="E1252" s="1554"/>
      <c r="F1252" s="1554"/>
      <c r="G1252" s="1554"/>
      <c r="H1252" s="1554"/>
    </row>
    <row r="1253" spans="2:8" ht="12.75">
      <c r="B1253" s="1554"/>
      <c r="C1253" s="1554"/>
      <c r="D1253" s="1554"/>
      <c r="E1253" s="1554"/>
      <c r="F1253" s="1554"/>
      <c r="G1253" s="1554"/>
      <c r="H1253" s="1554"/>
    </row>
    <row r="1254" spans="2:8" ht="12.75">
      <c r="B1254" s="1554"/>
      <c r="C1254" s="1554"/>
      <c r="D1254" s="1554"/>
      <c r="E1254" s="1554"/>
      <c r="F1254" s="1554"/>
      <c r="G1254" s="1554"/>
      <c r="H1254" s="1554"/>
    </row>
    <row r="1255" spans="2:8" ht="12.75">
      <c r="B1255" s="1554"/>
      <c r="C1255" s="1554"/>
      <c r="D1255" s="1554"/>
      <c r="E1255" s="1554"/>
      <c r="F1255" s="1554"/>
      <c r="G1255" s="1554"/>
      <c r="H1255" s="1554"/>
    </row>
    <row r="1256" spans="2:8" ht="12.75">
      <c r="B1256" s="1554"/>
      <c r="C1256" s="1554"/>
      <c r="D1256" s="1554"/>
      <c r="E1256" s="1554"/>
      <c r="F1256" s="1554"/>
      <c r="G1256" s="1554"/>
      <c r="H1256" s="1554"/>
    </row>
    <row r="1257" spans="2:8" ht="12.75">
      <c r="B1257" s="1554"/>
      <c r="C1257" s="1554"/>
      <c r="D1257" s="1554"/>
      <c r="E1257" s="1554"/>
      <c r="F1257" s="1554"/>
      <c r="G1257" s="1554"/>
      <c r="H1257" s="1554"/>
    </row>
    <row r="1258" spans="2:8" ht="12.75">
      <c r="B1258" s="1554"/>
      <c r="C1258" s="1554"/>
      <c r="D1258" s="1554"/>
      <c r="E1258" s="1554"/>
      <c r="F1258" s="1554"/>
      <c r="G1258" s="1554"/>
      <c r="H1258" s="1554"/>
    </row>
    <row r="1259" spans="2:8" ht="12.75">
      <c r="B1259" s="1554"/>
      <c r="C1259" s="1554"/>
      <c r="D1259" s="1554"/>
      <c r="E1259" s="1554"/>
      <c r="F1259" s="1554"/>
      <c r="G1259" s="1554"/>
      <c r="H1259" s="1554"/>
    </row>
    <row r="1260" spans="2:8" ht="12.75">
      <c r="B1260" s="1554"/>
      <c r="C1260" s="1554"/>
      <c r="D1260" s="1554"/>
      <c r="E1260" s="1554"/>
      <c r="F1260" s="1554"/>
      <c r="G1260" s="1554"/>
      <c r="H1260" s="1554"/>
    </row>
    <row r="1261" spans="2:8" ht="12.75">
      <c r="B1261" s="1554"/>
      <c r="C1261" s="1554"/>
      <c r="D1261" s="1554"/>
      <c r="E1261" s="1554"/>
      <c r="F1261" s="1554"/>
      <c r="G1261" s="1554"/>
      <c r="H1261" s="1554"/>
    </row>
    <row r="1262" spans="2:8" ht="12.75">
      <c r="B1262" s="1554"/>
      <c r="C1262" s="1554"/>
      <c r="D1262" s="1554"/>
      <c r="E1262" s="1554"/>
      <c r="F1262" s="1554"/>
      <c r="G1262" s="1554"/>
      <c r="H1262" s="1554"/>
    </row>
    <row r="1263" spans="2:8" ht="12.75">
      <c r="B1263" s="1554"/>
      <c r="C1263" s="1554"/>
      <c r="D1263" s="1554"/>
      <c r="E1263" s="1554"/>
      <c r="F1263" s="1554"/>
      <c r="G1263" s="1554"/>
      <c r="H1263" s="1554"/>
    </row>
    <row r="1264" spans="2:8" ht="12.75">
      <c r="B1264" s="1554"/>
      <c r="C1264" s="1554"/>
      <c r="D1264" s="1554"/>
      <c r="E1264" s="1554"/>
      <c r="F1264" s="1554"/>
      <c r="G1264" s="1554"/>
      <c r="H1264" s="1554"/>
    </row>
    <row r="1265" spans="2:8" ht="12.75">
      <c r="B1265" s="1554"/>
      <c r="C1265" s="1554"/>
      <c r="D1265" s="1554"/>
      <c r="E1265" s="1554"/>
      <c r="F1265" s="1554"/>
      <c r="G1265" s="1554"/>
      <c r="H1265" s="1554"/>
    </row>
    <row r="1266" spans="2:8" ht="12.75">
      <c r="B1266" s="1554"/>
      <c r="C1266" s="1554"/>
      <c r="D1266" s="1554"/>
      <c r="E1266" s="1554"/>
      <c r="F1266" s="1554"/>
      <c r="G1266" s="1554"/>
      <c r="H1266" s="1554"/>
    </row>
    <row r="1267" spans="2:8" ht="12.75">
      <c r="B1267" s="1554"/>
      <c r="C1267" s="1554"/>
      <c r="D1267" s="1554"/>
      <c r="E1267" s="1554"/>
      <c r="F1267" s="1554"/>
      <c r="G1267" s="1554"/>
      <c r="H1267" s="1554"/>
    </row>
    <row r="1268" spans="2:8" ht="12.75">
      <c r="B1268" s="1554"/>
      <c r="C1268" s="1554"/>
      <c r="D1268" s="1554"/>
      <c r="E1268" s="1554"/>
      <c r="F1268" s="1554"/>
      <c r="G1268" s="1554"/>
      <c r="H1268" s="1554"/>
    </row>
    <row r="1269" spans="2:8" ht="12.75">
      <c r="B1269" s="1554"/>
      <c r="C1269" s="1554"/>
      <c r="D1269" s="1554"/>
      <c r="E1269" s="1554"/>
      <c r="F1269" s="1554"/>
      <c r="G1269" s="1554"/>
      <c r="H1269" s="1554"/>
    </row>
    <row r="1270" spans="2:8" ht="12.75">
      <c r="B1270" s="1554"/>
      <c r="C1270" s="1554"/>
      <c r="D1270" s="1554"/>
      <c r="E1270" s="1554"/>
      <c r="F1270" s="1554"/>
      <c r="G1270" s="1554"/>
      <c r="H1270" s="1554"/>
    </row>
    <row r="1271" spans="2:8" ht="12.75">
      <c r="B1271" s="1554"/>
      <c r="C1271" s="1554"/>
      <c r="D1271" s="1554"/>
      <c r="E1271" s="1554"/>
      <c r="F1271" s="1554"/>
      <c r="G1271" s="1554"/>
      <c r="H1271" s="1554"/>
    </row>
    <row r="1272" spans="2:8" ht="12.75">
      <c r="B1272" s="1554"/>
      <c r="C1272" s="1554"/>
      <c r="D1272" s="1554"/>
      <c r="E1272" s="1554"/>
      <c r="F1272" s="1554"/>
      <c r="G1272" s="1554"/>
      <c r="H1272" s="1554"/>
    </row>
    <row r="1273" spans="2:8" ht="12.75">
      <c r="B1273" s="1554"/>
      <c r="C1273" s="1554"/>
      <c r="D1273" s="1554"/>
      <c r="E1273" s="1554"/>
      <c r="F1273" s="1554"/>
      <c r="G1273" s="1554"/>
      <c r="H1273" s="1554"/>
    </row>
    <row r="1274" spans="2:8" ht="12.75">
      <c r="B1274" s="1554"/>
      <c r="C1274" s="1554"/>
      <c r="D1274" s="1554"/>
      <c r="E1274" s="1554"/>
      <c r="F1274" s="1554"/>
      <c r="G1274" s="1554"/>
      <c r="H1274" s="1554"/>
    </row>
    <row r="1275" spans="2:8" ht="12.75">
      <c r="B1275" s="1554"/>
      <c r="C1275" s="1554"/>
      <c r="D1275" s="1554"/>
      <c r="E1275" s="1554"/>
      <c r="F1275" s="1554"/>
      <c r="G1275" s="1554"/>
      <c r="H1275" s="1554"/>
    </row>
    <row r="1276" spans="2:8" ht="12.75">
      <c r="B1276" s="1554"/>
      <c r="C1276" s="1554"/>
      <c r="D1276" s="1554"/>
      <c r="E1276" s="1554"/>
      <c r="F1276" s="1554"/>
      <c r="G1276" s="1554"/>
      <c r="H1276" s="1554"/>
    </row>
    <row r="1277" spans="2:8" ht="12.75">
      <c r="B1277" s="1554"/>
      <c r="C1277" s="1554"/>
      <c r="D1277" s="1554"/>
      <c r="E1277" s="1554"/>
      <c r="F1277" s="1554"/>
      <c r="G1277" s="1554"/>
      <c r="H1277" s="1554"/>
    </row>
    <row r="1278" spans="2:8" ht="12.75">
      <c r="B1278" s="1554"/>
      <c r="C1278" s="1554"/>
      <c r="D1278" s="1554"/>
      <c r="E1278" s="1554"/>
      <c r="F1278" s="1554"/>
      <c r="G1278" s="1554"/>
      <c r="H1278" s="1554"/>
    </row>
    <row r="1279" spans="2:8" ht="12.75">
      <c r="B1279" s="1554"/>
      <c r="C1279" s="1554"/>
      <c r="D1279" s="1554"/>
      <c r="E1279" s="1554"/>
      <c r="F1279" s="1554"/>
      <c r="G1279" s="1554"/>
      <c r="H1279" s="1554"/>
    </row>
    <row r="1280" spans="2:8" ht="12.75">
      <c r="B1280" s="1554"/>
      <c r="C1280" s="1554"/>
      <c r="D1280" s="1554"/>
      <c r="E1280" s="1554"/>
      <c r="F1280" s="1554"/>
      <c r="G1280" s="1554"/>
      <c r="H1280" s="1554"/>
    </row>
    <row r="1281" spans="2:8" ht="12.75">
      <c r="B1281" s="1554"/>
      <c r="C1281" s="1554"/>
      <c r="D1281" s="1554"/>
      <c r="E1281" s="1554"/>
      <c r="F1281" s="1554"/>
      <c r="G1281" s="1554"/>
      <c r="H1281" s="1554"/>
    </row>
    <row r="1282" spans="2:8" ht="12.75">
      <c r="B1282" s="1554"/>
      <c r="C1282" s="1554"/>
      <c r="D1282" s="1554"/>
      <c r="E1282" s="1554"/>
      <c r="F1282" s="1554"/>
      <c r="G1282" s="1554"/>
      <c r="H1282" s="1554"/>
    </row>
    <row r="1283" spans="2:8" ht="12.75">
      <c r="B1283" s="1554"/>
      <c r="C1283" s="1554"/>
      <c r="D1283" s="1554"/>
      <c r="E1283" s="1554"/>
      <c r="F1283" s="1554"/>
      <c r="G1283" s="1554"/>
      <c r="H1283" s="1554"/>
    </row>
    <row r="1284" spans="2:8" ht="12.75">
      <c r="B1284" s="1554"/>
      <c r="C1284" s="1554"/>
      <c r="D1284" s="1554"/>
      <c r="E1284" s="1554"/>
      <c r="F1284" s="1554"/>
      <c r="G1284" s="1554"/>
      <c r="H1284" s="1554"/>
    </row>
    <row r="1285" spans="2:8" ht="12.75">
      <c r="B1285" s="1554"/>
      <c r="C1285" s="1554"/>
      <c r="D1285" s="1554"/>
      <c r="E1285" s="1554"/>
      <c r="F1285" s="1554"/>
      <c r="G1285" s="1554"/>
      <c r="H1285" s="1554"/>
    </row>
    <row r="1286" spans="2:8" ht="12.75">
      <c r="B1286" s="1554"/>
      <c r="C1286" s="1554"/>
      <c r="D1286" s="1554"/>
      <c r="E1286" s="1554"/>
      <c r="F1286" s="1554"/>
      <c r="G1286" s="1554"/>
      <c r="H1286" s="1554"/>
    </row>
    <row r="1287" spans="2:8" ht="12.75">
      <c r="B1287" s="1554"/>
      <c r="C1287" s="1554"/>
      <c r="D1287" s="1554"/>
      <c r="E1287" s="1554"/>
      <c r="F1287" s="1554"/>
      <c r="G1287" s="1554"/>
      <c r="H1287" s="1554"/>
    </row>
    <row r="1288" spans="2:8" ht="12.75">
      <c r="B1288" s="1554"/>
      <c r="C1288" s="1554"/>
      <c r="D1288" s="1554"/>
      <c r="E1288" s="1554"/>
      <c r="F1288" s="1554"/>
      <c r="G1288" s="1554"/>
      <c r="H1288" s="1554"/>
    </row>
    <row r="1289" spans="2:8" ht="12.75">
      <c r="B1289" s="1554"/>
      <c r="C1289" s="1554"/>
      <c r="D1289" s="1554"/>
      <c r="E1289" s="1554"/>
      <c r="F1289" s="1554"/>
      <c r="G1289" s="1554"/>
      <c r="H1289" s="1554"/>
    </row>
    <row r="1290" spans="2:8" ht="12.75">
      <c r="B1290" s="1554"/>
      <c r="C1290" s="1554"/>
      <c r="D1290" s="1554"/>
      <c r="E1290" s="1554"/>
      <c r="F1290" s="1554"/>
      <c r="G1290" s="1554"/>
      <c r="H1290" s="1554"/>
    </row>
    <row r="1291" spans="2:8" ht="12.75">
      <c r="B1291" s="1554"/>
      <c r="C1291" s="1554"/>
      <c r="D1291" s="1554"/>
      <c r="E1291" s="1554"/>
      <c r="F1291" s="1554"/>
      <c r="G1291" s="1554"/>
      <c r="H1291" s="1554"/>
    </row>
    <row r="1292" spans="2:8" ht="12.75">
      <c r="B1292" s="1554"/>
      <c r="C1292" s="1554"/>
      <c r="D1292" s="1554"/>
      <c r="E1292" s="1554"/>
      <c r="F1292" s="1554"/>
      <c r="G1292" s="1554"/>
      <c r="H1292" s="1554"/>
    </row>
    <row r="1293" spans="2:8" ht="12.75">
      <c r="B1293" s="1554"/>
      <c r="C1293" s="1554"/>
      <c r="D1293" s="1554"/>
      <c r="E1293" s="1554"/>
      <c r="F1293" s="1554"/>
      <c r="G1293" s="1554"/>
      <c r="H1293" s="1554"/>
    </row>
    <row r="1294" spans="2:8" ht="12.75">
      <c r="B1294" s="1554"/>
      <c r="C1294" s="1554"/>
      <c r="D1294" s="1554"/>
      <c r="E1294" s="1554"/>
      <c r="F1294" s="1554"/>
      <c r="G1294" s="1554"/>
      <c r="H1294" s="1554"/>
    </row>
    <row r="1295" spans="2:8" ht="12.75">
      <c r="B1295" s="1554"/>
      <c r="C1295" s="1554"/>
      <c r="D1295" s="1554"/>
      <c r="E1295" s="1554"/>
      <c r="F1295" s="1554"/>
      <c r="G1295" s="1554"/>
      <c r="H1295" s="1554"/>
    </row>
    <row r="1296" spans="2:8" ht="12.75">
      <c r="B1296" s="1554"/>
      <c r="C1296" s="1554"/>
      <c r="D1296" s="1554"/>
      <c r="E1296" s="1554"/>
      <c r="F1296" s="1554"/>
      <c r="G1296" s="1554"/>
      <c r="H1296" s="1554"/>
    </row>
    <row r="1297" spans="2:8" ht="12.75">
      <c r="B1297" s="1554"/>
      <c r="C1297" s="1554"/>
      <c r="D1297" s="1554"/>
      <c r="E1297" s="1554"/>
      <c r="F1297" s="1554"/>
      <c r="G1297" s="1554"/>
      <c r="H1297" s="1554"/>
    </row>
    <row r="1298" spans="2:8" ht="12.75">
      <c r="B1298" s="1554"/>
      <c r="C1298" s="1554"/>
      <c r="D1298" s="1554"/>
      <c r="E1298" s="1554"/>
      <c r="F1298" s="1554"/>
      <c r="G1298" s="1554"/>
      <c r="H1298" s="1554"/>
    </row>
    <row r="1299" spans="2:8" ht="12.75">
      <c r="B1299" s="1554"/>
      <c r="C1299" s="1554"/>
      <c r="D1299" s="1554"/>
      <c r="E1299" s="1554"/>
      <c r="F1299" s="1554"/>
      <c r="G1299" s="1554"/>
      <c r="H1299" s="1554"/>
    </row>
    <row r="1300" spans="2:8" ht="12.75">
      <c r="B1300" s="1554"/>
      <c r="C1300" s="1554"/>
      <c r="D1300" s="1554"/>
      <c r="E1300" s="1554"/>
      <c r="F1300" s="1554"/>
      <c r="G1300" s="1554"/>
      <c r="H1300" s="1554"/>
    </row>
    <row r="1301" spans="2:8" ht="12.75">
      <c r="B1301" s="1554"/>
      <c r="C1301" s="1554"/>
      <c r="D1301" s="1554"/>
      <c r="E1301" s="1554"/>
      <c r="F1301" s="1554"/>
      <c r="G1301" s="1554"/>
      <c r="H1301" s="1554"/>
    </row>
    <row r="1302" spans="2:8" ht="12.75">
      <c r="B1302" s="1554"/>
      <c r="C1302" s="1554"/>
      <c r="D1302" s="1554"/>
      <c r="E1302" s="1554"/>
      <c r="F1302" s="1554"/>
      <c r="G1302" s="1554"/>
      <c r="H1302" s="1554"/>
    </row>
    <row r="1303" spans="2:8" ht="12.75">
      <c r="B1303" s="1554"/>
      <c r="C1303" s="1554"/>
      <c r="D1303" s="1554"/>
      <c r="E1303" s="1554"/>
      <c r="F1303" s="1554"/>
      <c r="G1303" s="1554"/>
      <c r="H1303" s="1554"/>
    </row>
    <row r="1304" spans="2:8" ht="12.75">
      <c r="B1304" s="1554"/>
      <c r="C1304" s="1554"/>
      <c r="D1304" s="1554"/>
      <c r="E1304" s="1554"/>
      <c r="F1304" s="1554"/>
      <c r="G1304" s="1554"/>
      <c r="H1304" s="1554"/>
    </row>
    <row r="1305" spans="2:8" ht="12.75">
      <c r="B1305" s="1554"/>
      <c r="C1305" s="1554"/>
      <c r="D1305" s="1554"/>
      <c r="E1305" s="1554"/>
      <c r="F1305" s="1554"/>
      <c r="G1305" s="1554"/>
      <c r="H1305" s="1554"/>
    </row>
    <row r="1306" spans="2:8" ht="12.75">
      <c r="B1306" s="1554"/>
      <c r="C1306" s="1554"/>
      <c r="D1306" s="1554"/>
      <c r="E1306" s="1554"/>
      <c r="F1306" s="1554"/>
      <c r="G1306" s="1554"/>
      <c r="H1306" s="1554"/>
    </row>
    <row r="1307" spans="2:8" ht="12.75">
      <c r="B1307" s="1554"/>
      <c r="C1307" s="1554"/>
      <c r="D1307" s="1554"/>
      <c r="E1307" s="1554"/>
      <c r="F1307" s="1554"/>
      <c r="G1307" s="1554"/>
      <c r="H1307" s="1554"/>
    </row>
    <row r="1308" spans="2:8" ht="12.75">
      <c r="B1308" s="1554"/>
      <c r="C1308" s="1554"/>
      <c r="D1308" s="1554"/>
      <c r="E1308" s="1554"/>
      <c r="F1308" s="1554"/>
      <c r="G1308" s="1554"/>
      <c r="H1308" s="1554"/>
    </row>
    <row r="1309" spans="2:8" ht="12.75">
      <c r="B1309" s="1554"/>
      <c r="C1309" s="1554"/>
      <c r="D1309" s="1554"/>
      <c r="E1309" s="1554"/>
      <c r="F1309" s="1554"/>
      <c r="G1309" s="1554"/>
      <c r="H1309" s="1554"/>
    </row>
    <row r="1310" spans="2:8" ht="12.75">
      <c r="B1310" s="1554"/>
      <c r="C1310" s="1554"/>
      <c r="D1310" s="1554"/>
      <c r="E1310" s="1554"/>
      <c r="F1310" s="1554"/>
      <c r="G1310" s="1554"/>
      <c r="H1310" s="1554"/>
    </row>
    <row r="1311" spans="2:8" ht="12.75">
      <c r="B1311" s="1554"/>
      <c r="C1311" s="1554"/>
      <c r="D1311" s="1554"/>
      <c r="E1311" s="1554"/>
      <c r="F1311" s="1554"/>
      <c r="G1311" s="1554"/>
      <c r="H1311" s="1554"/>
    </row>
    <row r="1312" spans="2:8" ht="12.75">
      <c r="B1312" s="1554"/>
      <c r="C1312" s="1554"/>
      <c r="D1312" s="1554"/>
      <c r="E1312" s="1554"/>
      <c r="F1312" s="1554"/>
      <c r="G1312" s="1554"/>
      <c r="H1312" s="1554"/>
    </row>
    <row r="1313" spans="2:8" ht="12.75">
      <c r="B1313" s="1554"/>
      <c r="C1313" s="1554"/>
      <c r="D1313" s="1554"/>
      <c r="E1313" s="1554"/>
      <c r="F1313" s="1554"/>
      <c r="G1313" s="1554"/>
      <c r="H1313" s="1554"/>
    </row>
    <row r="1314" spans="2:8" ht="12.75">
      <c r="B1314" s="1554"/>
      <c r="C1314" s="1554"/>
      <c r="D1314" s="1554"/>
      <c r="E1314" s="1554"/>
      <c r="F1314" s="1554"/>
      <c r="G1314" s="1554"/>
      <c r="H1314" s="1554"/>
    </row>
    <row r="1315" spans="2:8" ht="12.75">
      <c r="B1315" s="1554"/>
      <c r="C1315" s="1554"/>
      <c r="D1315" s="1554"/>
      <c r="E1315" s="1554"/>
      <c r="F1315" s="1554"/>
      <c r="G1315" s="1554"/>
      <c r="H1315" s="1554"/>
    </row>
    <row r="1316" spans="2:8" ht="12.75">
      <c r="B1316" s="1554"/>
      <c r="C1316" s="1554"/>
      <c r="D1316" s="1554"/>
      <c r="E1316" s="1554"/>
      <c r="F1316" s="1554"/>
      <c r="G1316" s="1554"/>
      <c r="H1316" s="1554"/>
    </row>
    <row r="1317" spans="2:8" ht="12.75">
      <c r="B1317" s="1554"/>
      <c r="C1317" s="1554"/>
      <c r="D1317" s="1554"/>
      <c r="E1317" s="1554"/>
      <c r="F1317" s="1554"/>
      <c r="G1317" s="1554"/>
      <c r="H1317" s="1554"/>
    </row>
    <row r="1318" spans="2:8" ht="12.75">
      <c r="B1318" s="1554"/>
      <c r="C1318" s="1554"/>
      <c r="D1318" s="1554"/>
      <c r="E1318" s="1554"/>
      <c r="F1318" s="1554"/>
      <c r="G1318" s="1554"/>
      <c r="H1318" s="1554"/>
    </row>
    <row r="1319" spans="2:8" ht="12.75">
      <c r="B1319" s="1554"/>
      <c r="C1319" s="1554"/>
      <c r="D1319" s="1554"/>
      <c r="E1319" s="1554"/>
      <c r="F1319" s="1554"/>
      <c r="G1319" s="1554"/>
      <c r="H1319" s="1554"/>
    </row>
    <row r="1320" spans="2:8" ht="12.75">
      <c r="B1320" s="1554"/>
      <c r="C1320" s="1554"/>
      <c r="D1320" s="1554"/>
      <c r="E1320" s="1554"/>
      <c r="F1320" s="1554"/>
      <c r="G1320" s="1554"/>
      <c r="H1320" s="1554"/>
    </row>
    <row r="1321" spans="2:8" ht="12.75">
      <c r="B1321" s="1554"/>
      <c r="C1321" s="1554"/>
      <c r="D1321" s="1554"/>
      <c r="E1321" s="1554"/>
      <c r="F1321" s="1554"/>
      <c r="G1321" s="1554"/>
      <c r="H1321" s="1554"/>
    </row>
    <row r="1322" spans="2:8" ht="12.75">
      <c r="B1322" s="1554"/>
      <c r="C1322" s="1554"/>
      <c r="D1322" s="1554"/>
      <c r="E1322" s="1554"/>
      <c r="F1322" s="1554"/>
      <c r="G1322" s="1554"/>
      <c r="H1322" s="1554"/>
    </row>
    <row r="1323" spans="2:8" ht="12.75">
      <c r="B1323" s="1554"/>
      <c r="C1323" s="1554"/>
      <c r="D1323" s="1554"/>
      <c r="E1323" s="1554"/>
      <c r="F1323" s="1554"/>
      <c r="G1323" s="1554"/>
      <c r="H1323" s="1554"/>
    </row>
    <row r="1324" spans="2:8" ht="12.75">
      <c r="B1324" s="1554"/>
      <c r="C1324" s="1554"/>
      <c r="D1324" s="1554"/>
      <c r="E1324" s="1554"/>
      <c r="F1324" s="1554"/>
      <c r="G1324" s="1554"/>
      <c r="H1324" s="1554"/>
    </row>
    <row r="1325" spans="2:8" ht="12.75">
      <c r="B1325" s="1554"/>
      <c r="C1325" s="1554"/>
      <c r="D1325" s="1554"/>
      <c r="E1325" s="1554"/>
      <c r="F1325" s="1554"/>
      <c r="G1325" s="1554"/>
      <c r="H1325" s="1554"/>
    </row>
    <row r="1326" spans="2:8" ht="12.75">
      <c r="B1326" s="1554"/>
      <c r="C1326" s="1554"/>
      <c r="D1326" s="1554"/>
      <c r="E1326" s="1554"/>
      <c r="F1326" s="1554"/>
      <c r="G1326" s="1554"/>
      <c r="H1326" s="1554"/>
    </row>
    <row r="1327" spans="2:8" ht="12.75">
      <c r="B1327" s="1554"/>
      <c r="C1327" s="1554"/>
      <c r="D1327" s="1554"/>
      <c r="E1327" s="1554"/>
      <c r="F1327" s="1554"/>
      <c r="G1327" s="1554"/>
      <c r="H1327" s="1554"/>
    </row>
    <row r="1328" spans="2:8" ht="12.75">
      <c r="B1328" s="1554"/>
      <c r="C1328" s="1554"/>
      <c r="D1328" s="1554"/>
      <c r="E1328" s="1554"/>
      <c r="F1328" s="1554"/>
      <c r="G1328" s="1554"/>
      <c r="H1328" s="1554"/>
    </row>
    <row r="1329" spans="2:8" ht="12.75">
      <c r="B1329" s="1554"/>
      <c r="C1329" s="1554"/>
      <c r="D1329" s="1554"/>
      <c r="E1329" s="1554"/>
      <c r="F1329" s="1554"/>
      <c r="G1329" s="1554"/>
      <c r="H1329" s="1554"/>
    </row>
    <row r="1330" spans="2:8" ht="12.75">
      <c r="B1330" s="1554"/>
      <c r="C1330" s="1554"/>
      <c r="D1330" s="1554"/>
      <c r="E1330" s="1554"/>
      <c r="F1330" s="1554"/>
      <c r="G1330" s="1554"/>
      <c r="H1330" s="1554"/>
    </row>
    <row r="1331" spans="2:8" ht="12.75">
      <c r="B1331" s="1554"/>
      <c r="C1331" s="1554"/>
      <c r="D1331" s="1554"/>
      <c r="E1331" s="1554"/>
      <c r="F1331" s="1554"/>
      <c r="G1331" s="1554"/>
      <c r="H1331" s="1554"/>
    </row>
    <row r="1332" spans="2:8" ht="12.75">
      <c r="B1332" s="1554"/>
      <c r="C1332" s="1554"/>
      <c r="D1332" s="1554"/>
      <c r="E1332" s="1554"/>
      <c r="F1332" s="1554"/>
      <c r="G1332" s="1554"/>
      <c r="H1332" s="1554"/>
    </row>
    <row r="1333" spans="2:8" ht="12.75">
      <c r="B1333" s="1554"/>
      <c r="C1333" s="1554"/>
      <c r="D1333" s="1554"/>
      <c r="E1333" s="1554"/>
      <c r="F1333" s="1554"/>
      <c r="G1333" s="1554"/>
      <c r="H1333" s="1554"/>
    </row>
    <row r="1334" spans="2:8" ht="12.75">
      <c r="B1334" s="1554"/>
      <c r="C1334" s="1554"/>
      <c r="D1334" s="1554"/>
      <c r="E1334" s="1554"/>
      <c r="F1334" s="1554"/>
      <c r="G1334" s="1554"/>
      <c r="H1334" s="1554"/>
    </row>
    <row r="1335" spans="2:8" ht="12.75">
      <c r="B1335" s="1554"/>
      <c r="C1335" s="1554"/>
      <c r="D1335" s="1554"/>
      <c r="E1335" s="1554"/>
      <c r="F1335" s="1554"/>
      <c r="G1335" s="1554"/>
      <c r="H1335" s="1554"/>
    </row>
    <row r="1336" spans="2:8" ht="12.75">
      <c r="B1336" s="1554"/>
      <c r="C1336" s="1554"/>
      <c r="D1336" s="1554"/>
      <c r="E1336" s="1554"/>
      <c r="F1336" s="1554"/>
      <c r="G1336" s="1554"/>
      <c r="H1336" s="1554"/>
    </row>
    <row r="1337" spans="2:8" ht="12.75">
      <c r="B1337" s="1554"/>
      <c r="C1337" s="1554"/>
      <c r="D1337" s="1554"/>
      <c r="E1337" s="1554"/>
      <c r="F1337" s="1554"/>
      <c r="G1337" s="1554"/>
      <c r="H1337" s="1554"/>
    </row>
    <row r="1338" spans="2:8" ht="12.75">
      <c r="B1338" s="1554"/>
      <c r="C1338" s="1554"/>
      <c r="D1338" s="1554"/>
      <c r="E1338" s="1554"/>
      <c r="F1338" s="1554"/>
      <c r="G1338" s="1554"/>
      <c r="H1338" s="1554"/>
    </row>
    <row r="1339" spans="2:8" ht="12.75">
      <c r="B1339" s="1554"/>
      <c r="C1339" s="1554"/>
      <c r="D1339" s="1554"/>
      <c r="E1339" s="1554"/>
      <c r="F1339" s="1554"/>
      <c r="G1339" s="1554"/>
      <c r="H1339" s="1554"/>
    </row>
    <row r="1340" spans="2:8" ht="12.75">
      <c r="B1340" s="1554"/>
      <c r="C1340" s="1554"/>
      <c r="D1340" s="1554"/>
      <c r="E1340" s="1554"/>
      <c r="F1340" s="1554"/>
      <c r="G1340" s="1554"/>
      <c r="H1340" s="1554"/>
    </row>
    <row r="1341" spans="2:8" ht="12.75">
      <c r="B1341" s="1554"/>
      <c r="C1341" s="1554"/>
      <c r="D1341" s="1554"/>
      <c r="E1341" s="1554"/>
      <c r="F1341" s="1554"/>
      <c r="G1341" s="1554"/>
      <c r="H1341" s="1554"/>
    </row>
    <row r="1342" spans="2:8" ht="12.75">
      <c r="B1342" s="1554"/>
      <c r="C1342" s="1554"/>
      <c r="D1342" s="1554"/>
      <c r="E1342" s="1554"/>
      <c r="F1342" s="1554"/>
      <c r="G1342" s="1554"/>
      <c r="H1342" s="1554"/>
    </row>
    <row r="1343" spans="2:8" ht="12.75">
      <c r="B1343" s="1554"/>
      <c r="C1343" s="1554"/>
      <c r="D1343" s="1554"/>
      <c r="E1343" s="1554"/>
      <c r="F1343" s="1554"/>
      <c r="G1343" s="1554"/>
      <c r="H1343" s="1554"/>
    </row>
    <row r="1344" spans="2:8" ht="12.75">
      <c r="B1344" s="1554"/>
      <c r="C1344" s="1554"/>
      <c r="D1344" s="1554"/>
      <c r="E1344" s="1554"/>
      <c r="F1344" s="1554"/>
      <c r="G1344" s="1554"/>
      <c r="H1344" s="1554"/>
    </row>
    <row r="1345" spans="2:8" ht="12.75">
      <c r="B1345" s="1554"/>
      <c r="C1345" s="1554"/>
      <c r="D1345" s="1554"/>
      <c r="E1345" s="1554"/>
      <c r="F1345" s="1554"/>
      <c r="G1345" s="1554"/>
      <c r="H1345" s="1554"/>
    </row>
    <row r="1346" spans="2:8" ht="12.75">
      <c r="B1346" s="1554"/>
      <c r="C1346" s="1554"/>
      <c r="D1346" s="1554"/>
      <c r="E1346" s="1554"/>
      <c r="F1346" s="1554"/>
      <c r="G1346" s="1554"/>
      <c r="H1346" s="1554"/>
    </row>
    <row r="1347" spans="2:8" ht="12.75">
      <c r="B1347" s="1554"/>
      <c r="C1347" s="1554"/>
      <c r="D1347" s="1554"/>
      <c r="E1347" s="1554"/>
      <c r="F1347" s="1554"/>
      <c r="G1347" s="1554"/>
      <c r="H1347" s="1554"/>
    </row>
    <row r="1348" spans="2:8" ht="12.75">
      <c r="B1348" s="1554"/>
      <c r="C1348" s="1554"/>
      <c r="D1348" s="1554"/>
      <c r="E1348" s="1554"/>
      <c r="F1348" s="1554"/>
      <c r="G1348" s="1554"/>
      <c r="H1348" s="1554"/>
    </row>
    <row r="1349" spans="2:8" ht="12.75">
      <c r="B1349" s="1554"/>
      <c r="C1349" s="1554"/>
      <c r="D1349" s="1554"/>
      <c r="E1349" s="1554"/>
      <c r="F1349" s="1554"/>
      <c r="G1349" s="1554"/>
      <c r="H1349" s="1554"/>
    </row>
    <row r="1350" spans="2:8" ht="12.75">
      <c r="B1350" s="1554"/>
      <c r="C1350" s="1554"/>
      <c r="D1350" s="1554"/>
      <c r="E1350" s="1554"/>
      <c r="F1350" s="1554"/>
      <c r="G1350" s="1554"/>
      <c r="H1350" s="1554"/>
    </row>
    <row r="1351" spans="2:8" ht="12.75">
      <c r="B1351" s="1554"/>
      <c r="C1351" s="1554"/>
      <c r="D1351" s="1554"/>
      <c r="E1351" s="1554"/>
      <c r="F1351" s="1554"/>
      <c r="G1351" s="1554"/>
      <c r="H1351" s="1554"/>
    </row>
    <row r="1352" spans="2:8" ht="12.75">
      <c r="B1352" s="1554"/>
      <c r="C1352" s="1554"/>
      <c r="D1352" s="1554"/>
      <c r="E1352" s="1554"/>
      <c r="F1352" s="1554"/>
      <c r="G1352" s="1554"/>
      <c r="H1352" s="1554"/>
    </row>
    <row r="1353" spans="2:8" ht="12.75">
      <c r="B1353" s="1554"/>
      <c r="C1353" s="1554"/>
      <c r="D1353" s="1554"/>
      <c r="E1353" s="1554"/>
      <c r="F1353" s="1554"/>
      <c r="G1353" s="1554"/>
      <c r="H1353" s="1554"/>
    </row>
    <row r="1354" spans="2:8" ht="12.75">
      <c r="B1354" s="1554"/>
      <c r="C1354" s="1554"/>
      <c r="D1354" s="1554"/>
      <c r="E1354" s="1554"/>
      <c r="F1354" s="1554"/>
      <c r="G1354" s="1554"/>
      <c r="H1354" s="1554"/>
    </row>
    <row r="1355" spans="2:8" ht="12.75">
      <c r="B1355" s="1554"/>
      <c r="C1355" s="1554"/>
      <c r="D1355" s="1554"/>
      <c r="E1355" s="1554"/>
      <c r="F1355" s="1554"/>
      <c r="G1355" s="1554"/>
      <c r="H1355" s="1554"/>
    </row>
    <row r="1356" spans="2:8" ht="12.75">
      <c r="B1356" s="1554"/>
      <c r="C1356" s="1554"/>
      <c r="D1356" s="1554"/>
      <c r="E1356" s="1554"/>
      <c r="F1356" s="1554"/>
      <c r="G1356" s="1554"/>
      <c r="H1356" s="1554"/>
    </row>
    <row r="1357" spans="2:8" ht="12.75">
      <c r="B1357" s="1554"/>
      <c r="C1357" s="1554"/>
      <c r="D1357" s="1554"/>
      <c r="E1357" s="1554"/>
      <c r="F1357" s="1554"/>
      <c r="G1357" s="1554"/>
      <c r="H1357" s="1554"/>
    </row>
    <row r="1358" spans="2:8" ht="12.75">
      <c r="B1358" s="1554"/>
      <c r="C1358" s="1554"/>
      <c r="D1358" s="1554"/>
      <c r="E1358" s="1554"/>
      <c r="F1358" s="1554"/>
      <c r="G1358" s="1554"/>
      <c r="H1358" s="1554"/>
    </row>
    <row r="1359" spans="2:8" ht="12.75">
      <c r="B1359" s="1554"/>
      <c r="C1359" s="1554"/>
      <c r="D1359" s="1554"/>
      <c r="E1359" s="1554"/>
      <c r="F1359" s="1554"/>
      <c r="G1359" s="1554"/>
      <c r="H1359" s="1554"/>
    </row>
    <row r="1360" spans="2:8" ht="12.75">
      <c r="B1360" s="1554"/>
      <c r="C1360" s="1554"/>
      <c r="D1360" s="1554"/>
      <c r="E1360" s="1554"/>
      <c r="F1360" s="1554"/>
      <c r="G1360" s="1554"/>
      <c r="H1360" s="1554"/>
    </row>
    <row r="1361" spans="2:8" ht="12.75">
      <c r="B1361" s="1554"/>
      <c r="C1361" s="1554"/>
      <c r="D1361" s="1554"/>
      <c r="E1361" s="1554"/>
      <c r="F1361" s="1554"/>
      <c r="G1361" s="1554"/>
      <c r="H1361" s="1554"/>
    </row>
    <row r="1362" spans="2:8" ht="12.75">
      <c r="B1362" s="1554"/>
      <c r="C1362" s="1554"/>
      <c r="D1362" s="1554"/>
      <c r="E1362" s="1554"/>
      <c r="F1362" s="1554"/>
      <c r="G1362" s="1554"/>
      <c r="H1362" s="1554"/>
    </row>
    <row r="1363" spans="2:8" ht="12.75">
      <c r="B1363" s="1554"/>
      <c r="C1363" s="1554"/>
      <c r="D1363" s="1554"/>
      <c r="E1363" s="1554"/>
      <c r="F1363" s="1554"/>
      <c r="G1363" s="1554"/>
      <c r="H1363" s="1554"/>
    </row>
    <row r="1364" spans="2:8" ht="12.75">
      <c r="B1364" s="1554"/>
      <c r="C1364" s="1554"/>
      <c r="D1364" s="1554"/>
      <c r="E1364" s="1554"/>
      <c r="F1364" s="1554"/>
      <c r="G1364" s="1554"/>
      <c r="H1364" s="1554"/>
    </row>
    <row r="1365" spans="2:8" ht="12.75">
      <c r="B1365" s="1554"/>
      <c r="C1365" s="1554"/>
      <c r="D1365" s="1554"/>
      <c r="E1365" s="1554"/>
      <c r="F1365" s="1554"/>
      <c r="G1365" s="1554"/>
      <c r="H1365" s="1554"/>
    </row>
    <row r="1366" spans="2:8" ht="12.75">
      <c r="B1366" s="1554"/>
      <c r="C1366" s="1554"/>
      <c r="D1366" s="1554"/>
      <c r="E1366" s="1554"/>
      <c r="F1366" s="1554"/>
      <c r="G1366" s="1554"/>
      <c r="H1366" s="1554"/>
    </row>
    <row r="1367" spans="2:8" ht="12.75">
      <c r="B1367" s="1554"/>
      <c r="C1367" s="1554"/>
      <c r="D1367" s="1554"/>
      <c r="E1367" s="1554"/>
      <c r="F1367" s="1554"/>
      <c r="G1367" s="1554"/>
      <c r="H1367" s="1554"/>
    </row>
    <row r="1368" spans="2:8" ht="12.75">
      <c r="B1368" s="1554"/>
      <c r="C1368" s="1554"/>
      <c r="D1368" s="1554"/>
      <c r="E1368" s="1554"/>
      <c r="F1368" s="1554"/>
      <c r="G1368" s="1554"/>
      <c r="H1368" s="1554"/>
    </row>
    <row r="1369" spans="2:8" ht="12.75">
      <c r="B1369" s="1554"/>
      <c r="C1369" s="1554"/>
      <c r="D1369" s="1554"/>
      <c r="E1369" s="1554"/>
      <c r="F1369" s="1554"/>
      <c r="G1369" s="1554"/>
      <c r="H1369" s="1554"/>
    </row>
    <row r="1370" spans="2:8" ht="12.75">
      <c r="B1370" s="1554"/>
      <c r="C1370" s="1554"/>
      <c r="D1370" s="1554"/>
      <c r="E1370" s="1554"/>
      <c r="F1370" s="1554"/>
      <c r="G1370" s="1554"/>
      <c r="H1370" s="1554"/>
    </row>
    <row r="1371" spans="2:8" ht="12.75">
      <c r="B1371" s="1554"/>
      <c r="C1371" s="1554"/>
      <c r="D1371" s="1554"/>
      <c r="E1371" s="1554"/>
      <c r="F1371" s="1554"/>
      <c r="G1371" s="1554"/>
      <c r="H1371" s="1554"/>
    </row>
    <row r="1372" spans="2:8" ht="12.75">
      <c r="B1372" s="1554"/>
      <c r="C1372" s="1554"/>
      <c r="D1372" s="1554"/>
      <c r="E1372" s="1554"/>
      <c r="F1372" s="1554"/>
      <c r="G1372" s="1554"/>
      <c r="H1372" s="1554"/>
    </row>
    <row r="1373" spans="2:8" ht="12.75">
      <c r="B1373" s="1554"/>
      <c r="C1373" s="1554"/>
      <c r="D1373" s="1554"/>
      <c r="E1373" s="1554"/>
      <c r="F1373" s="1554"/>
      <c r="G1373" s="1554"/>
      <c r="H1373" s="1554"/>
    </row>
    <row r="1374" spans="2:8" ht="12.75">
      <c r="B1374" s="1554"/>
      <c r="C1374" s="1554"/>
      <c r="D1374" s="1554"/>
      <c r="E1374" s="1554"/>
      <c r="F1374" s="1554"/>
      <c r="G1374" s="1554"/>
      <c r="H1374" s="1554"/>
    </row>
    <row r="1375" spans="2:8" ht="12.75">
      <c r="B1375" s="1554"/>
      <c r="C1375" s="1554"/>
      <c r="D1375" s="1554"/>
      <c r="E1375" s="1554"/>
      <c r="F1375" s="1554"/>
      <c r="G1375" s="1554"/>
      <c r="H1375" s="1554"/>
    </row>
    <row r="1376" spans="2:8" ht="12.75">
      <c r="B1376" s="1554"/>
      <c r="C1376" s="1554"/>
      <c r="D1376" s="1554"/>
      <c r="E1376" s="1554"/>
      <c r="F1376" s="1554"/>
      <c r="G1376" s="1554"/>
      <c r="H1376" s="1554"/>
    </row>
    <row r="1377" spans="2:8" ht="12.75">
      <c r="B1377" s="1554"/>
      <c r="C1377" s="1554"/>
      <c r="D1377" s="1554"/>
      <c r="E1377" s="1554"/>
      <c r="F1377" s="1554"/>
      <c r="G1377" s="1554"/>
      <c r="H1377" s="1554"/>
    </row>
    <row r="1378" spans="2:8" ht="12.75">
      <c r="B1378" s="1554"/>
      <c r="C1378" s="1554"/>
      <c r="D1378" s="1554"/>
      <c r="E1378" s="1554"/>
      <c r="F1378" s="1554"/>
      <c r="G1378" s="1554"/>
      <c r="H1378" s="1554"/>
    </row>
    <row r="1379" spans="2:8" ht="12.75">
      <c r="B1379" s="1554"/>
      <c r="C1379" s="1554"/>
      <c r="D1379" s="1554"/>
      <c r="E1379" s="1554"/>
      <c r="F1379" s="1554"/>
      <c r="G1379" s="1554"/>
      <c r="H1379" s="1554"/>
    </row>
    <row r="1380" spans="2:8" ht="12.75">
      <c r="B1380" s="1554"/>
      <c r="C1380" s="1554"/>
      <c r="D1380" s="1554"/>
      <c r="E1380" s="1554"/>
      <c r="F1380" s="1554"/>
      <c r="G1380" s="1554"/>
      <c r="H1380" s="1554"/>
    </row>
    <row r="1381" spans="2:8" ht="12.75">
      <c r="B1381" s="1554"/>
      <c r="C1381" s="1554"/>
      <c r="D1381" s="1554"/>
      <c r="E1381" s="1554"/>
      <c r="F1381" s="1554"/>
      <c r="G1381" s="1554"/>
      <c r="H1381" s="1554"/>
    </row>
    <row r="1382" spans="2:8" ht="12.75">
      <c r="B1382" s="1554"/>
      <c r="C1382" s="1554"/>
      <c r="D1382" s="1554"/>
      <c r="E1382" s="1554"/>
      <c r="F1382" s="1554"/>
      <c r="G1382" s="1554"/>
      <c r="H1382" s="1554"/>
    </row>
    <row r="1383" spans="2:8" ht="12.75">
      <c r="B1383" s="1554"/>
      <c r="C1383" s="1554"/>
      <c r="D1383" s="1554"/>
      <c r="E1383" s="1554"/>
      <c r="F1383" s="1554"/>
      <c r="G1383" s="1554"/>
      <c r="H1383" s="1554"/>
    </row>
    <row r="1384" spans="2:8" ht="12.75">
      <c r="B1384" s="1554"/>
      <c r="C1384" s="1554"/>
      <c r="D1384" s="1554"/>
      <c r="E1384" s="1554"/>
      <c r="F1384" s="1554"/>
      <c r="G1384" s="1554"/>
      <c r="H1384" s="1554"/>
    </row>
    <row r="1385" spans="2:8" ht="12.75">
      <c r="B1385" s="1554"/>
      <c r="C1385" s="1554"/>
      <c r="D1385" s="1554"/>
      <c r="E1385" s="1554"/>
      <c r="F1385" s="1554"/>
      <c r="G1385" s="1554"/>
      <c r="H1385" s="1554"/>
    </row>
    <row r="1386" spans="2:8" ht="12.75">
      <c r="B1386" s="1554"/>
      <c r="C1386" s="1554"/>
      <c r="D1386" s="1554"/>
      <c r="E1386" s="1554"/>
      <c r="F1386" s="1554"/>
      <c r="G1386" s="1554"/>
      <c r="H1386" s="1554"/>
    </row>
    <row r="1387" spans="2:8" ht="12.75">
      <c r="B1387" s="1554"/>
      <c r="C1387" s="1554"/>
      <c r="D1387" s="1554"/>
      <c r="E1387" s="1554"/>
      <c r="F1387" s="1554"/>
      <c r="G1387" s="1554"/>
      <c r="H1387" s="1554"/>
    </row>
    <row r="1388" spans="2:8" ht="12.75">
      <c r="B1388" s="1554"/>
      <c r="C1388" s="1554"/>
      <c r="D1388" s="1554"/>
      <c r="E1388" s="1554"/>
      <c r="F1388" s="1554"/>
      <c r="G1388" s="1554"/>
      <c r="H1388" s="1554"/>
    </row>
    <row r="1389" spans="2:8" ht="12.75">
      <c r="B1389" s="1554"/>
      <c r="C1389" s="1554"/>
      <c r="D1389" s="1554"/>
      <c r="E1389" s="1554"/>
      <c r="F1389" s="1554"/>
      <c r="G1389" s="1554"/>
      <c r="H1389" s="1554"/>
    </row>
    <row r="1390" spans="2:8" ht="12.75">
      <c r="B1390" s="1554"/>
      <c r="C1390" s="1554"/>
      <c r="D1390" s="1554"/>
      <c r="E1390" s="1554"/>
      <c r="F1390" s="1554"/>
      <c r="G1390" s="1554"/>
      <c r="H1390" s="1554"/>
    </row>
    <row r="1391" spans="2:8" ht="12.75">
      <c r="B1391" s="1554"/>
      <c r="C1391" s="1554"/>
      <c r="D1391" s="1554"/>
      <c r="E1391" s="1554"/>
      <c r="F1391" s="1554"/>
      <c r="G1391" s="1554"/>
      <c r="H1391" s="1554"/>
    </row>
    <row r="1392" spans="2:8" ht="12.75">
      <c r="B1392" s="1554"/>
      <c r="C1392" s="1554"/>
      <c r="D1392" s="1554"/>
      <c r="E1392" s="1554"/>
      <c r="F1392" s="1554"/>
      <c r="G1392" s="1554"/>
      <c r="H1392" s="1554"/>
    </row>
    <row r="1393" spans="2:8" ht="12.75">
      <c r="B1393" s="1554"/>
      <c r="C1393" s="1554"/>
      <c r="D1393" s="1554"/>
      <c r="E1393" s="1554"/>
      <c r="F1393" s="1554"/>
      <c r="G1393" s="1554"/>
      <c r="H1393" s="1554"/>
    </row>
    <row r="1394" spans="2:8" ht="12.75">
      <c r="B1394" s="1554"/>
      <c r="C1394" s="1554"/>
      <c r="D1394" s="1554"/>
      <c r="E1394" s="1554"/>
      <c r="F1394" s="1554"/>
      <c r="G1394" s="1554"/>
      <c r="H1394" s="1554"/>
    </row>
    <row r="1395" spans="2:8" ht="12.75">
      <c r="B1395" s="1554"/>
      <c r="C1395" s="1554"/>
      <c r="D1395" s="1554"/>
      <c r="E1395" s="1554"/>
      <c r="F1395" s="1554"/>
      <c r="G1395" s="1554"/>
      <c r="H1395" s="1554"/>
    </row>
    <row r="1396" spans="2:8" ht="12.75">
      <c r="B1396" s="1554"/>
      <c r="C1396" s="1554"/>
      <c r="D1396" s="1554"/>
      <c r="E1396" s="1554"/>
      <c r="F1396" s="1554"/>
      <c r="G1396" s="1554"/>
      <c r="H1396" s="1554"/>
    </row>
    <row r="1397" spans="2:8" ht="12.75">
      <c r="B1397" s="1554"/>
      <c r="C1397" s="1554"/>
      <c r="D1397" s="1554"/>
      <c r="E1397" s="1554"/>
      <c r="F1397" s="1554"/>
      <c r="G1397" s="1554"/>
      <c r="H1397" s="1554"/>
    </row>
    <row r="1398" spans="2:8" ht="12.75">
      <c r="B1398" s="1554"/>
      <c r="C1398" s="1554"/>
      <c r="D1398" s="1554"/>
      <c r="E1398" s="1554"/>
      <c r="F1398" s="1554"/>
      <c r="G1398" s="1554"/>
      <c r="H1398" s="1554"/>
    </row>
    <row r="1399" spans="2:8" ht="12.75">
      <c r="B1399" s="1554"/>
      <c r="C1399" s="1554"/>
      <c r="D1399" s="1554"/>
      <c r="E1399" s="1554"/>
      <c r="F1399" s="1554"/>
      <c r="G1399" s="1554"/>
      <c r="H1399" s="1554"/>
    </row>
    <row r="1400" spans="2:8" ht="12.75">
      <c r="B1400" s="1554"/>
      <c r="C1400" s="1554"/>
      <c r="D1400" s="1554"/>
      <c r="E1400" s="1554"/>
      <c r="F1400" s="1554"/>
      <c r="G1400" s="1554"/>
      <c r="H1400" s="1554"/>
    </row>
    <row r="1401" spans="2:8" ht="12.75">
      <c r="B1401" s="1554"/>
      <c r="C1401" s="1554"/>
      <c r="D1401" s="1554"/>
      <c r="E1401" s="1554"/>
      <c r="F1401" s="1554"/>
      <c r="G1401" s="1554"/>
      <c r="H1401" s="1554"/>
    </row>
    <row r="1402" spans="2:8" ht="12.75">
      <c r="B1402" s="1554"/>
      <c r="C1402" s="1554"/>
      <c r="D1402" s="1554"/>
      <c r="E1402" s="1554"/>
      <c r="F1402" s="1554"/>
      <c r="G1402" s="1554"/>
      <c r="H1402" s="1554"/>
    </row>
    <row r="1403" spans="2:8" ht="12.75">
      <c r="B1403" s="1554"/>
      <c r="C1403" s="1554"/>
      <c r="D1403" s="1554"/>
      <c r="E1403" s="1554"/>
      <c r="F1403" s="1554"/>
      <c r="G1403" s="1554"/>
      <c r="H1403" s="1554"/>
    </row>
    <row r="1404" spans="2:8" ht="12.75">
      <c r="B1404" s="1554"/>
      <c r="C1404" s="1554"/>
      <c r="D1404" s="1554"/>
      <c r="E1404" s="1554"/>
      <c r="F1404" s="1554"/>
      <c r="G1404" s="1554"/>
      <c r="H1404" s="1554"/>
    </row>
    <row r="1405" spans="2:8" ht="12.75">
      <c r="B1405" s="1554"/>
      <c r="C1405" s="1554"/>
      <c r="D1405" s="1554"/>
      <c r="E1405" s="1554"/>
      <c r="F1405" s="1554"/>
      <c r="G1405" s="1554"/>
      <c r="H1405" s="1554"/>
    </row>
    <row r="1406" spans="2:8" ht="12.75">
      <c r="B1406" s="1554"/>
      <c r="C1406" s="1554"/>
      <c r="D1406" s="1554"/>
      <c r="E1406" s="1554"/>
      <c r="F1406" s="1554"/>
      <c r="G1406" s="1554"/>
      <c r="H1406" s="1554"/>
    </row>
    <row r="1407" spans="2:8" ht="12.75">
      <c r="B1407" s="1554"/>
      <c r="C1407" s="1554"/>
      <c r="D1407" s="1554"/>
      <c r="E1407" s="1554"/>
      <c r="F1407" s="1554"/>
      <c r="G1407" s="1554"/>
      <c r="H1407" s="1554"/>
    </row>
    <row r="1408" spans="2:8" ht="12.75">
      <c r="B1408" s="1554"/>
      <c r="C1408" s="1554"/>
      <c r="D1408" s="1554"/>
      <c r="E1408" s="1554"/>
      <c r="F1408" s="1554"/>
      <c r="G1408" s="1554"/>
      <c r="H1408" s="1554"/>
    </row>
    <row r="1409" spans="2:8" ht="12.75">
      <c r="B1409" s="1554"/>
      <c r="C1409" s="1554"/>
      <c r="D1409" s="1554"/>
      <c r="E1409" s="1554"/>
      <c r="F1409" s="1554"/>
      <c r="G1409" s="1554"/>
      <c r="H1409" s="1554"/>
    </row>
    <row r="1410" spans="2:8" ht="12.75">
      <c r="B1410" s="1554"/>
      <c r="C1410" s="1554"/>
      <c r="D1410" s="1554"/>
      <c r="E1410" s="1554"/>
      <c r="F1410" s="1554"/>
      <c r="G1410" s="1554"/>
      <c r="H1410" s="1554"/>
    </row>
    <row r="1411" spans="2:8" ht="12.75">
      <c r="B1411" s="1554"/>
      <c r="C1411" s="1554"/>
      <c r="D1411" s="1554"/>
      <c r="E1411" s="1554"/>
      <c r="F1411" s="1554"/>
      <c r="G1411" s="1554"/>
      <c r="H1411" s="1554"/>
    </row>
    <row r="1412" spans="2:8" ht="12.75">
      <c r="B1412" s="1554"/>
      <c r="C1412" s="1554"/>
      <c r="D1412" s="1554"/>
      <c r="E1412" s="1554"/>
      <c r="F1412" s="1554"/>
      <c r="G1412" s="1554"/>
      <c r="H1412" s="1554"/>
    </row>
    <row r="1413" spans="2:8" ht="12.75">
      <c r="B1413" s="1554"/>
      <c r="C1413" s="1554"/>
      <c r="D1413" s="1554"/>
      <c r="E1413" s="1554"/>
      <c r="F1413" s="1554"/>
      <c r="G1413" s="1554"/>
      <c r="H1413" s="1554"/>
    </row>
    <row r="1414" spans="2:8" ht="12.75">
      <c r="B1414" s="1554"/>
      <c r="C1414" s="1554"/>
      <c r="D1414" s="1554"/>
      <c r="E1414" s="1554"/>
      <c r="F1414" s="1554"/>
      <c r="G1414" s="1554"/>
      <c r="H1414" s="1554"/>
    </row>
    <row r="1415" spans="2:8" ht="12.75">
      <c r="B1415" s="1554"/>
      <c r="C1415" s="1554"/>
      <c r="D1415" s="1554"/>
      <c r="E1415" s="1554"/>
      <c r="F1415" s="1554"/>
      <c r="G1415" s="1554"/>
      <c r="H1415" s="1554"/>
    </row>
    <row r="1416" spans="2:8" ht="12.75">
      <c r="B1416" s="1554"/>
      <c r="C1416" s="1554"/>
      <c r="D1416" s="1554"/>
      <c r="E1416" s="1554"/>
      <c r="F1416" s="1554"/>
      <c r="G1416" s="1554"/>
      <c r="H1416" s="1554"/>
    </row>
    <row r="1417" spans="2:8" ht="12.75">
      <c r="B1417" s="1554"/>
      <c r="C1417" s="1554"/>
      <c r="D1417" s="1554"/>
      <c r="E1417" s="1554"/>
      <c r="F1417" s="1554"/>
      <c r="G1417" s="1554"/>
      <c r="H1417" s="1554"/>
    </row>
    <row r="1418" spans="2:8" ht="12.75">
      <c r="B1418" s="1554"/>
      <c r="C1418" s="1554"/>
      <c r="D1418" s="1554"/>
      <c r="E1418" s="1554"/>
      <c r="F1418" s="1554"/>
      <c r="G1418" s="1554"/>
      <c r="H1418" s="1554"/>
    </row>
    <row r="1419" spans="2:8" ht="12.75">
      <c r="B1419" s="1554"/>
      <c r="C1419" s="1554"/>
      <c r="D1419" s="1554"/>
      <c r="E1419" s="1554"/>
      <c r="F1419" s="1554"/>
      <c r="G1419" s="1554"/>
      <c r="H1419" s="1554"/>
    </row>
    <row r="1420" spans="2:8" ht="12.75">
      <c r="B1420" s="1554"/>
      <c r="C1420" s="1554"/>
      <c r="D1420" s="1554"/>
      <c r="E1420" s="1554"/>
      <c r="F1420" s="1554"/>
      <c r="G1420" s="1554"/>
      <c r="H1420" s="1554"/>
    </row>
    <row r="1421" spans="2:8" ht="12.75">
      <c r="B1421" s="1554"/>
      <c r="C1421" s="1554"/>
      <c r="D1421" s="1554"/>
      <c r="E1421" s="1554"/>
      <c r="F1421" s="1554"/>
      <c r="G1421" s="1554"/>
      <c r="H1421" s="1554"/>
    </row>
    <row r="1422" spans="2:8" ht="12.75">
      <c r="B1422" s="1554"/>
      <c r="C1422" s="1554"/>
      <c r="D1422" s="1554"/>
      <c r="E1422" s="1554"/>
      <c r="F1422" s="1554"/>
      <c r="G1422" s="1554"/>
      <c r="H1422" s="1554"/>
    </row>
    <row r="1423" spans="2:8" ht="12.75">
      <c r="B1423" s="1554"/>
      <c r="C1423" s="1554"/>
      <c r="D1423" s="1554"/>
      <c r="E1423" s="1554"/>
      <c r="F1423" s="1554"/>
      <c r="G1423" s="1554"/>
      <c r="H1423" s="1554"/>
    </row>
    <row r="1424" spans="2:8" ht="12.75">
      <c r="B1424" s="1554"/>
      <c r="C1424" s="1554"/>
      <c r="D1424" s="1554"/>
      <c r="E1424" s="1554"/>
      <c r="F1424" s="1554"/>
      <c r="G1424" s="1554"/>
      <c r="H1424" s="1554"/>
    </row>
    <row r="1425" spans="2:8" ht="12.75">
      <c r="B1425" s="1554"/>
      <c r="C1425" s="1554"/>
      <c r="D1425" s="1554"/>
      <c r="E1425" s="1554"/>
      <c r="F1425" s="1554"/>
      <c r="G1425" s="1554"/>
      <c r="H1425" s="1554"/>
    </row>
    <row r="1426" spans="2:8" ht="12.75">
      <c r="B1426" s="1554"/>
      <c r="C1426" s="1554"/>
      <c r="D1426" s="1554"/>
      <c r="E1426" s="1554"/>
      <c r="F1426" s="1554"/>
      <c r="G1426" s="1554"/>
      <c r="H1426" s="1554"/>
    </row>
    <row r="1427" spans="2:8" ht="12.75">
      <c r="B1427" s="1554"/>
      <c r="C1427" s="1554"/>
      <c r="D1427" s="1554"/>
      <c r="E1427" s="1554"/>
      <c r="F1427" s="1554"/>
      <c r="G1427" s="1554"/>
      <c r="H1427" s="1554"/>
    </row>
    <row r="1428" spans="2:8" ht="12.75">
      <c r="B1428" s="1554"/>
      <c r="C1428" s="1554"/>
      <c r="D1428" s="1554"/>
      <c r="E1428" s="1554"/>
      <c r="F1428" s="1554"/>
      <c r="G1428" s="1554"/>
      <c r="H1428" s="1554"/>
    </row>
    <row r="1429" spans="2:8" ht="12.75">
      <c r="B1429" s="1554"/>
      <c r="C1429" s="1554"/>
      <c r="D1429" s="1554"/>
      <c r="E1429" s="1554"/>
      <c r="F1429" s="1554"/>
      <c r="G1429" s="1554"/>
      <c r="H1429" s="1554"/>
    </row>
    <row r="1430" spans="2:8" ht="12.75">
      <c r="B1430" s="1554"/>
      <c r="C1430" s="1554"/>
      <c r="D1430" s="1554"/>
      <c r="E1430" s="1554"/>
      <c r="F1430" s="1554"/>
      <c r="G1430" s="1554"/>
      <c r="H1430" s="1554"/>
    </row>
    <row r="1431" spans="2:8" ht="12.75">
      <c r="B1431" s="1554"/>
      <c r="C1431" s="1554"/>
      <c r="D1431" s="1554"/>
      <c r="E1431" s="1554"/>
      <c r="F1431" s="1554"/>
      <c r="G1431" s="1554"/>
      <c r="H1431" s="1554"/>
    </row>
    <row r="1432" spans="2:8" ht="12.75">
      <c r="B1432" s="1554"/>
      <c r="C1432" s="1554"/>
      <c r="D1432" s="1554"/>
      <c r="E1432" s="1554"/>
      <c r="F1432" s="1554"/>
      <c r="G1432" s="1554"/>
      <c r="H1432" s="1554"/>
    </row>
    <row r="1433" spans="2:8" ht="12.75">
      <c r="B1433" s="1554"/>
      <c r="C1433" s="1554"/>
      <c r="D1433" s="1554"/>
      <c r="E1433" s="1554"/>
      <c r="F1433" s="1554"/>
      <c r="G1433" s="1554"/>
      <c r="H1433" s="1554"/>
    </row>
    <row r="1434" spans="2:8" ht="12.75">
      <c r="B1434" s="1554"/>
      <c r="C1434" s="1554"/>
      <c r="D1434" s="1554"/>
      <c r="E1434" s="1554"/>
      <c r="F1434" s="1554"/>
      <c r="G1434" s="1554"/>
      <c r="H1434" s="1554"/>
    </row>
    <row r="1435" spans="2:8" ht="12.75">
      <c r="B1435" s="1554"/>
      <c r="C1435" s="1554"/>
      <c r="D1435" s="1554"/>
      <c r="E1435" s="1554"/>
      <c r="F1435" s="1554"/>
      <c r="G1435" s="1554"/>
      <c r="H1435" s="1554"/>
    </row>
    <row r="1436" spans="2:8" ht="12.75">
      <c r="B1436" s="1554"/>
      <c r="C1436" s="1554"/>
      <c r="D1436" s="1554"/>
      <c r="E1436" s="1554"/>
      <c r="F1436" s="1554"/>
      <c r="G1436" s="1554"/>
      <c r="H1436" s="1554"/>
    </row>
    <row r="1437" spans="2:8" ht="12.75">
      <c r="B1437" s="1554"/>
      <c r="C1437" s="1554"/>
      <c r="D1437" s="1554"/>
      <c r="E1437" s="1554"/>
      <c r="F1437" s="1554"/>
      <c r="G1437" s="1554"/>
      <c r="H1437" s="1554"/>
    </row>
    <row r="1438" spans="2:8" ht="12.75">
      <c r="B1438" s="1554"/>
      <c r="C1438" s="1554"/>
      <c r="D1438" s="1554"/>
      <c r="E1438" s="1554"/>
      <c r="F1438" s="1554"/>
      <c r="G1438" s="1554"/>
      <c r="H1438" s="1554"/>
    </row>
    <row r="1439" spans="2:8" ht="12.75">
      <c r="B1439" s="1554"/>
      <c r="C1439" s="1554"/>
      <c r="D1439" s="1554"/>
      <c r="E1439" s="1554"/>
      <c r="F1439" s="1554"/>
      <c r="G1439" s="1554"/>
      <c r="H1439" s="1554"/>
    </row>
    <row r="1440" spans="2:8" ht="12.75">
      <c r="B1440" s="1554"/>
      <c r="C1440" s="1554"/>
      <c r="D1440" s="1554"/>
      <c r="E1440" s="1554"/>
      <c r="F1440" s="1554"/>
      <c r="G1440" s="1554"/>
      <c r="H1440" s="1554"/>
    </row>
    <row r="1441" spans="2:8" ht="12.75">
      <c r="B1441" s="1554"/>
      <c r="C1441" s="1554"/>
      <c r="D1441" s="1554"/>
      <c r="E1441" s="1554"/>
      <c r="F1441" s="1554"/>
      <c r="G1441" s="1554"/>
      <c r="H1441" s="1554"/>
    </row>
    <row r="1442" spans="2:8" ht="12.75">
      <c r="B1442" s="1554"/>
      <c r="C1442" s="1554"/>
      <c r="D1442" s="1554"/>
      <c r="E1442" s="1554"/>
      <c r="F1442" s="1554"/>
      <c r="G1442" s="1554"/>
      <c r="H1442" s="1554"/>
    </row>
    <row r="1443" spans="2:8" ht="12.75">
      <c r="B1443" s="1554"/>
      <c r="C1443" s="1554"/>
      <c r="D1443" s="1554"/>
      <c r="E1443" s="1554"/>
      <c r="F1443" s="1554"/>
      <c r="G1443" s="1554"/>
      <c r="H1443" s="1554"/>
    </row>
    <row r="1444" spans="2:8" ht="12.75">
      <c r="B1444" s="1554"/>
      <c r="C1444" s="1554"/>
      <c r="D1444" s="1554"/>
      <c r="E1444" s="1554"/>
      <c r="F1444" s="1554"/>
      <c r="G1444" s="1554"/>
      <c r="H1444" s="1554"/>
    </row>
    <row r="1445" spans="2:8" ht="12.75">
      <c r="B1445" s="1554"/>
      <c r="C1445" s="1554"/>
      <c r="D1445" s="1554"/>
      <c r="E1445" s="1554"/>
      <c r="F1445" s="1554"/>
      <c r="G1445" s="1554"/>
      <c r="H1445" s="1554"/>
    </row>
    <row r="1446" spans="2:8" ht="12.75">
      <c r="B1446" s="1554"/>
      <c r="C1446" s="1554"/>
      <c r="D1446" s="1554"/>
      <c r="E1446" s="1554"/>
      <c r="F1446" s="1554"/>
      <c r="G1446" s="1554"/>
      <c r="H1446" s="1554"/>
    </row>
    <row r="1447" spans="2:8" ht="12.75">
      <c r="B1447" s="1554"/>
      <c r="C1447" s="1554"/>
      <c r="D1447" s="1554"/>
      <c r="E1447" s="1554"/>
      <c r="F1447" s="1554"/>
      <c r="G1447" s="1554"/>
      <c r="H1447" s="1554"/>
    </row>
    <row r="1448" spans="2:8" ht="12.75">
      <c r="B1448" s="1554"/>
      <c r="C1448" s="1554"/>
      <c r="D1448" s="1554"/>
      <c r="E1448" s="1554"/>
      <c r="F1448" s="1554"/>
      <c r="G1448" s="1554"/>
      <c r="H1448" s="1554"/>
    </row>
    <row r="1449" spans="2:8" ht="12.75">
      <c r="B1449" s="1554"/>
      <c r="C1449" s="1554"/>
      <c r="D1449" s="1554"/>
      <c r="E1449" s="1554"/>
      <c r="F1449" s="1554"/>
      <c r="G1449" s="1554"/>
      <c r="H1449" s="1554"/>
    </row>
    <row r="1450" spans="2:8" ht="12.75">
      <c r="B1450" s="1554"/>
      <c r="C1450" s="1554"/>
      <c r="D1450" s="1554"/>
      <c r="E1450" s="1554"/>
      <c r="F1450" s="1554"/>
      <c r="G1450" s="1554"/>
      <c r="H1450" s="1554"/>
    </row>
    <row r="1451" spans="2:8" ht="12.75">
      <c r="B1451" s="1554"/>
      <c r="C1451" s="1554"/>
      <c r="D1451" s="1554"/>
      <c r="E1451" s="1554"/>
      <c r="F1451" s="1554"/>
      <c r="G1451" s="1554"/>
      <c r="H1451" s="1554"/>
    </row>
    <row r="1452" spans="2:8" ht="12.75">
      <c r="B1452" s="1554"/>
      <c r="C1452" s="1554"/>
      <c r="D1452" s="1554"/>
      <c r="E1452" s="1554"/>
      <c r="F1452" s="1554"/>
      <c r="G1452" s="1554"/>
      <c r="H1452" s="1554"/>
    </row>
    <row r="1453" spans="2:8" ht="12.75">
      <c r="B1453" s="1554"/>
      <c r="C1453" s="1554"/>
      <c r="D1453" s="1554"/>
      <c r="E1453" s="1554"/>
      <c r="F1453" s="1554"/>
      <c r="G1453" s="1554"/>
      <c r="H1453" s="1554"/>
    </row>
    <row r="1454" spans="2:8" ht="12.75">
      <c r="B1454" s="1554"/>
      <c r="C1454" s="1554"/>
      <c r="D1454" s="1554"/>
      <c r="E1454" s="1554"/>
      <c r="F1454" s="1554"/>
      <c r="G1454" s="1554"/>
      <c r="H1454" s="1554"/>
    </row>
    <row r="1455" spans="2:8" ht="12.75">
      <c r="B1455" s="1554"/>
      <c r="C1455" s="1554"/>
      <c r="D1455" s="1554"/>
      <c r="E1455" s="1554"/>
      <c r="F1455" s="1554"/>
      <c r="G1455" s="1554"/>
      <c r="H1455" s="1554"/>
    </row>
    <row r="1456" spans="2:8" ht="12.75">
      <c r="B1456" s="1554"/>
      <c r="C1456" s="1554"/>
      <c r="D1456" s="1554"/>
      <c r="E1456" s="1554"/>
      <c r="F1456" s="1554"/>
      <c r="G1456" s="1554"/>
      <c r="H1456" s="1554"/>
    </row>
    <row r="1457" spans="2:8" ht="12.75">
      <c r="B1457" s="1554"/>
      <c r="C1457" s="1554"/>
      <c r="D1457" s="1554"/>
      <c r="E1457" s="1554"/>
      <c r="F1457" s="1554"/>
      <c r="G1457" s="1554"/>
      <c r="H1457" s="1554"/>
    </row>
    <row r="1458" spans="2:8" ht="12.75">
      <c r="B1458" s="1554"/>
      <c r="C1458" s="1554"/>
      <c r="D1458" s="1554"/>
      <c r="E1458" s="1554"/>
      <c r="F1458" s="1554"/>
      <c r="G1458" s="1554"/>
      <c r="H1458" s="1554"/>
    </row>
    <row r="1459" spans="2:8" ht="12.75">
      <c r="B1459" s="1554"/>
      <c r="C1459" s="1554"/>
      <c r="D1459" s="1554"/>
      <c r="E1459" s="1554"/>
      <c r="F1459" s="1554"/>
      <c r="G1459" s="1554"/>
      <c r="H1459" s="1554"/>
    </row>
    <row r="1460" spans="2:8" ht="12.75">
      <c r="B1460" s="1554"/>
      <c r="C1460" s="1554"/>
      <c r="D1460" s="1554"/>
      <c r="E1460" s="1554"/>
      <c r="F1460" s="1554"/>
      <c r="G1460" s="1554"/>
      <c r="H1460" s="1554"/>
    </row>
    <row r="1461" spans="2:8" ht="12.75">
      <c r="B1461" s="1554"/>
      <c r="C1461" s="1554"/>
      <c r="D1461" s="1554"/>
      <c r="E1461" s="1554"/>
      <c r="F1461" s="1554"/>
      <c r="G1461" s="1554"/>
      <c r="H1461" s="1554"/>
    </row>
    <row r="1462" spans="2:8" ht="12.75">
      <c r="B1462" s="1554"/>
      <c r="C1462" s="1554"/>
      <c r="D1462" s="1554"/>
      <c r="E1462" s="1554"/>
      <c r="F1462" s="1554"/>
      <c r="G1462" s="1554"/>
      <c r="H1462" s="1554"/>
    </row>
    <row r="1463" spans="2:8" ht="12.75">
      <c r="B1463" s="1554"/>
      <c r="C1463" s="1554"/>
      <c r="D1463" s="1554"/>
      <c r="E1463" s="1554"/>
      <c r="F1463" s="1554"/>
      <c r="G1463" s="1554"/>
      <c r="H1463" s="1554"/>
    </row>
    <row r="1464" spans="2:8" ht="12.75">
      <c r="B1464" s="1554"/>
      <c r="C1464" s="1554"/>
      <c r="D1464" s="1554"/>
      <c r="E1464" s="1554"/>
      <c r="F1464" s="1554"/>
      <c r="G1464" s="1554"/>
      <c r="H1464" s="1554"/>
    </row>
    <row r="1465" spans="2:8" ht="12.75">
      <c r="B1465" s="1554"/>
      <c r="C1465" s="1554"/>
      <c r="D1465" s="1554"/>
      <c r="E1465" s="1554"/>
      <c r="F1465" s="1554"/>
      <c r="G1465" s="1554"/>
      <c r="H1465" s="1554"/>
    </row>
    <row r="1466" spans="2:8" ht="12.75">
      <c r="B1466" s="1554"/>
      <c r="C1466" s="1554"/>
      <c r="D1466" s="1554"/>
      <c r="E1466" s="1554"/>
      <c r="F1466" s="1554"/>
      <c r="G1466" s="1554"/>
      <c r="H1466" s="1554"/>
    </row>
    <row r="1467" spans="2:8" ht="12.75">
      <c r="B1467" s="1554"/>
      <c r="C1467" s="1554"/>
      <c r="D1467" s="1554"/>
      <c r="E1467" s="1554"/>
      <c r="F1467" s="1554"/>
      <c r="G1467" s="1554"/>
      <c r="H1467" s="1554"/>
    </row>
    <row r="1468" spans="2:8" ht="12.75">
      <c r="B1468" s="1554"/>
      <c r="C1468" s="1554"/>
      <c r="D1468" s="1554"/>
      <c r="E1468" s="1554"/>
      <c r="F1468" s="1554"/>
      <c r="G1468" s="1554"/>
      <c r="H1468" s="1554"/>
    </row>
    <row r="1469" spans="2:8" ht="12.75">
      <c r="B1469" s="1554"/>
      <c r="C1469" s="1554"/>
      <c r="D1469" s="1554"/>
      <c r="E1469" s="1554"/>
      <c r="F1469" s="1554"/>
      <c r="G1469" s="1554"/>
      <c r="H1469" s="1554"/>
    </row>
    <row r="1470" spans="2:8" ht="12.75">
      <c r="B1470" s="1554"/>
      <c r="C1470" s="1554"/>
      <c r="D1470" s="1554"/>
      <c r="E1470" s="1554"/>
      <c r="F1470" s="1554"/>
      <c r="G1470" s="1554"/>
      <c r="H1470" s="1554"/>
    </row>
    <row r="1471" spans="2:8" ht="12.75">
      <c r="B1471" s="1554"/>
      <c r="C1471" s="1554"/>
      <c r="D1471" s="1554"/>
      <c r="E1471" s="1554"/>
      <c r="F1471" s="1554"/>
      <c r="G1471" s="1554"/>
      <c r="H1471" s="1554"/>
    </row>
    <row r="1472" spans="2:8" ht="12.75">
      <c r="B1472" s="1554"/>
      <c r="C1472" s="1554"/>
      <c r="D1472" s="1554"/>
      <c r="E1472" s="1554"/>
      <c r="F1472" s="1554"/>
      <c r="G1472" s="1554"/>
      <c r="H1472" s="1554"/>
    </row>
    <row r="1473" spans="2:8" ht="12.75">
      <c r="B1473" s="1554"/>
      <c r="C1473" s="1554"/>
      <c r="D1473" s="1554"/>
      <c r="E1473" s="1554"/>
      <c r="F1473" s="1554"/>
      <c r="G1473" s="1554"/>
      <c r="H1473" s="1554"/>
    </row>
    <row r="1474" spans="2:8" ht="12.75">
      <c r="B1474" s="1554"/>
      <c r="C1474" s="1554"/>
      <c r="D1474" s="1554"/>
      <c r="E1474" s="1554"/>
      <c r="F1474" s="1554"/>
      <c r="G1474" s="1554"/>
      <c r="H1474" s="1554"/>
    </row>
    <row r="1475" spans="2:8" ht="12.75">
      <c r="B1475" s="1554"/>
      <c r="C1475" s="1554"/>
      <c r="D1475" s="1554"/>
      <c r="E1475" s="1554"/>
      <c r="F1475" s="1554"/>
      <c r="G1475" s="1554"/>
      <c r="H1475" s="1554"/>
    </row>
    <row r="1476" spans="2:8" ht="12.75">
      <c r="B1476" s="1554"/>
      <c r="C1476" s="1554"/>
      <c r="D1476" s="1554"/>
      <c r="E1476" s="1554"/>
      <c r="F1476" s="1554"/>
      <c r="G1476" s="1554"/>
      <c r="H1476" s="1554"/>
    </row>
    <row r="1477" spans="2:8" ht="12.75">
      <c r="B1477" s="1554"/>
      <c r="C1477" s="1554"/>
      <c r="D1477" s="1554"/>
      <c r="E1477" s="1554"/>
      <c r="F1477" s="1554"/>
      <c r="G1477" s="1554"/>
      <c r="H1477" s="1554"/>
    </row>
    <row r="1478" spans="2:8" ht="12.75">
      <c r="B1478" s="1554"/>
      <c r="C1478" s="1554"/>
      <c r="D1478" s="1554"/>
      <c r="E1478" s="1554"/>
      <c r="F1478" s="1554"/>
      <c r="G1478" s="1554"/>
      <c r="H1478" s="1554"/>
    </row>
    <row r="1479" spans="2:8" ht="12.75">
      <c r="B1479" s="1554"/>
      <c r="C1479" s="1554"/>
      <c r="D1479" s="1554"/>
      <c r="E1479" s="1554"/>
      <c r="F1479" s="1554"/>
      <c r="G1479" s="1554"/>
      <c r="H1479" s="1554"/>
    </row>
    <row r="1480" spans="2:8" ht="12.75">
      <c r="B1480" s="1554"/>
      <c r="C1480" s="1554"/>
      <c r="D1480" s="1554"/>
      <c r="E1480" s="1554"/>
      <c r="F1480" s="1554"/>
      <c r="G1480" s="1554"/>
      <c r="H1480" s="1554"/>
    </row>
    <row r="1481" spans="2:8" ht="12.75">
      <c r="B1481" s="1554"/>
      <c r="C1481" s="1554"/>
      <c r="D1481" s="1554"/>
      <c r="E1481" s="1554"/>
      <c r="F1481" s="1554"/>
      <c r="G1481" s="1554"/>
      <c r="H1481" s="1554"/>
    </row>
    <row r="1482" spans="2:8" ht="12.75">
      <c r="B1482" s="1554"/>
      <c r="C1482" s="1554"/>
      <c r="D1482" s="1554"/>
      <c r="E1482" s="1554"/>
      <c r="F1482" s="1554"/>
      <c r="G1482" s="1554"/>
      <c r="H1482" s="1554"/>
    </row>
    <row r="1483" spans="2:8" ht="12.75">
      <c r="B1483" s="1554"/>
      <c r="C1483" s="1554"/>
      <c r="D1483" s="1554"/>
      <c r="E1483" s="1554"/>
      <c r="F1483" s="1554"/>
      <c r="G1483" s="1554"/>
      <c r="H1483" s="1554"/>
    </row>
    <row r="1484" spans="2:8" ht="12.75">
      <c r="B1484" s="1554"/>
      <c r="C1484" s="1554"/>
      <c r="D1484" s="1554"/>
      <c r="E1484" s="1554"/>
      <c r="F1484" s="1554"/>
      <c r="G1484" s="1554"/>
      <c r="H1484" s="1554"/>
    </row>
    <row r="1485" spans="2:8" ht="12.75">
      <c r="B1485" s="1554"/>
      <c r="C1485" s="1554"/>
      <c r="D1485" s="1554"/>
      <c r="E1485" s="1554"/>
      <c r="F1485" s="1554"/>
      <c r="G1485" s="1554"/>
      <c r="H1485" s="1554"/>
    </row>
    <row r="1486" spans="2:8" ht="12.75">
      <c r="B1486" s="1554"/>
      <c r="C1486" s="1554"/>
      <c r="D1486" s="1554"/>
      <c r="E1486" s="1554"/>
      <c r="F1486" s="1554"/>
      <c r="G1486" s="1554"/>
      <c r="H1486" s="1554"/>
    </row>
    <row r="1487" spans="2:8" ht="12.75">
      <c r="B1487" s="1554"/>
      <c r="C1487" s="1554"/>
      <c r="D1487" s="1554"/>
      <c r="E1487" s="1554"/>
      <c r="F1487" s="1554"/>
      <c r="G1487" s="1554"/>
      <c r="H1487" s="1554"/>
    </row>
    <row r="1488" spans="2:8" ht="12.75">
      <c r="B1488" s="1554"/>
      <c r="C1488" s="1554"/>
      <c r="D1488" s="1554"/>
      <c r="E1488" s="1554"/>
      <c r="F1488" s="1554"/>
      <c r="G1488" s="1554"/>
      <c r="H1488" s="1554"/>
    </row>
    <row r="1489" spans="2:8" ht="12.75">
      <c r="B1489" s="1554"/>
      <c r="C1489" s="1554"/>
      <c r="D1489" s="1554"/>
      <c r="E1489" s="1554"/>
      <c r="F1489" s="1554"/>
      <c r="G1489" s="1554"/>
      <c r="H1489" s="1554"/>
    </row>
    <row r="1490" spans="2:8" ht="12.75">
      <c r="B1490" s="1554"/>
      <c r="C1490" s="1554"/>
      <c r="D1490" s="1554"/>
      <c r="E1490" s="1554"/>
      <c r="F1490" s="1554"/>
      <c r="G1490" s="1554"/>
      <c r="H1490" s="1554"/>
    </row>
    <row r="1491" spans="2:8" ht="12.75">
      <c r="B1491" s="1554"/>
      <c r="C1491" s="1554"/>
      <c r="D1491" s="1554"/>
      <c r="E1491" s="1554"/>
      <c r="F1491" s="1554"/>
      <c r="G1491" s="1554"/>
      <c r="H1491" s="1554"/>
    </row>
    <row r="1492" spans="2:8" ht="12.75">
      <c r="B1492" s="1554"/>
      <c r="C1492" s="1554"/>
      <c r="D1492" s="1554"/>
      <c r="E1492" s="1554"/>
      <c r="F1492" s="1554"/>
      <c r="G1492" s="1554"/>
      <c r="H1492" s="1554"/>
    </row>
    <row r="1493" spans="2:8" ht="12.75">
      <c r="B1493" s="1554"/>
      <c r="C1493" s="1554"/>
      <c r="D1493" s="1554"/>
      <c r="E1493" s="1554"/>
      <c r="F1493" s="1554"/>
      <c r="G1493" s="1554"/>
      <c r="H1493" s="1554"/>
    </row>
    <row r="1494" spans="2:8" ht="12.75">
      <c r="B1494" s="1554"/>
      <c r="C1494" s="1554"/>
      <c r="D1494" s="1554"/>
      <c r="E1494" s="1554"/>
      <c r="F1494" s="1554"/>
      <c r="G1494" s="1554"/>
      <c r="H1494" s="1554"/>
    </row>
    <row r="1495" spans="2:8" ht="12.75">
      <c r="B1495" s="1554"/>
      <c r="C1495" s="1554"/>
      <c r="D1495" s="1554"/>
      <c r="E1495" s="1554"/>
      <c r="F1495" s="1554"/>
      <c r="G1495" s="1554"/>
      <c r="H1495" s="1554"/>
    </row>
    <row r="1496" spans="2:8" ht="12.75">
      <c r="B1496" s="1554"/>
      <c r="C1496" s="1554"/>
      <c r="D1496" s="1554"/>
      <c r="E1496" s="1554"/>
      <c r="F1496" s="1554"/>
      <c r="G1496" s="1554"/>
      <c r="H1496" s="1554"/>
    </row>
    <row r="1497" spans="2:8" ht="12.75">
      <c r="B1497" s="1554"/>
      <c r="C1497" s="1554"/>
      <c r="D1497" s="1554"/>
      <c r="E1497" s="1554"/>
      <c r="F1497" s="1554"/>
      <c r="G1497" s="1554"/>
      <c r="H1497" s="1554"/>
    </row>
    <row r="1498" spans="2:8" ht="12.75">
      <c r="B1498" s="1554"/>
      <c r="C1498" s="1554"/>
      <c r="D1498" s="1554"/>
      <c r="E1498" s="1554"/>
      <c r="F1498" s="1554"/>
      <c r="G1498" s="1554"/>
      <c r="H1498" s="1554"/>
    </row>
    <row r="1499" spans="2:8" ht="12.75">
      <c r="B1499" s="1554"/>
      <c r="C1499" s="1554"/>
      <c r="D1499" s="1554"/>
      <c r="E1499" s="1554"/>
      <c r="F1499" s="1554"/>
      <c r="G1499" s="1554"/>
      <c r="H1499" s="1554"/>
    </row>
    <row r="1500" spans="2:8" ht="12.75">
      <c r="B1500" s="1554"/>
      <c r="C1500" s="1554"/>
      <c r="D1500" s="1554"/>
      <c r="E1500" s="1554"/>
      <c r="F1500" s="1554"/>
      <c r="G1500" s="1554"/>
      <c r="H1500" s="1554"/>
    </row>
    <row r="1501" spans="2:8" ht="12.75">
      <c r="B1501" s="1554"/>
      <c r="C1501" s="1554"/>
      <c r="D1501" s="1554"/>
      <c r="E1501" s="1554"/>
      <c r="F1501" s="1554"/>
      <c r="G1501" s="1554"/>
      <c r="H1501" s="1554"/>
    </row>
    <row r="1502" spans="2:8" ht="12.75">
      <c r="B1502" s="1554"/>
      <c r="C1502" s="1554"/>
      <c r="D1502" s="1554"/>
      <c r="E1502" s="1554"/>
      <c r="F1502" s="1554"/>
      <c r="G1502" s="1554"/>
      <c r="H1502" s="1554"/>
    </row>
    <row r="1503" spans="2:8" ht="12.75">
      <c r="B1503" s="1554"/>
      <c r="C1503" s="1554"/>
      <c r="D1503" s="1554"/>
      <c r="E1503" s="1554"/>
      <c r="F1503" s="1554"/>
      <c r="G1503" s="1554"/>
      <c r="H1503" s="1554"/>
    </row>
    <row r="1504" spans="2:8" ht="12.75">
      <c r="B1504" s="1554"/>
      <c r="C1504" s="1554"/>
      <c r="D1504" s="1554"/>
      <c r="E1504" s="1554"/>
      <c r="F1504" s="1554"/>
      <c r="G1504" s="1554"/>
      <c r="H1504" s="1554"/>
    </row>
    <row r="1505" spans="2:8" ht="12.75">
      <c r="B1505" s="1554"/>
      <c r="C1505" s="1554"/>
      <c r="D1505" s="1554"/>
      <c r="E1505" s="1554"/>
      <c r="F1505" s="1554"/>
      <c r="G1505" s="1554"/>
      <c r="H1505" s="1554"/>
    </row>
    <row r="1506" spans="2:8" ht="12.75">
      <c r="B1506" s="1554"/>
      <c r="C1506" s="1554"/>
      <c r="D1506" s="1554"/>
      <c r="E1506" s="1554"/>
      <c r="F1506" s="1554"/>
      <c r="G1506" s="1554"/>
      <c r="H1506" s="1554"/>
    </row>
    <row r="1507" spans="2:8" ht="12.75">
      <c r="B1507" s="1554"/>
      <c r="C1507" s="1554"/>
      <c r="D1507" s="1554"/>
      <c r="E1507" s="1554"/>
      <c r="F1507" s="1554"/>
      <c r="G1507" s="1554"/>
      <c r="H1507" s="1554"/>
    </row>
    <row r="1508" spans="2:8" ht="12.75">
      <c r="B1508" s="1554"/>
      <c r="C1508" s="1554"/>
      <c r="D1508" s="1554"/>
      <c r="E1508" s="1554"/>
      <c r="F1508" s="1554"/>
      <c r="G1508" s="1554"/>
      <c r="H1508" s="1554"/>
    </row>
    <row r="1509" spans="2:8" ht="12.75">
      <c r="B1509" s="1554"/>
      <c r="C1509" s="1554"/>
      <c r="D1509" s="1554"/>
      <c r="E1509" s="1554"/>
      <c r="F1509" s="1554"/>
      <c r="G1509" s="1554"/>
      <c r="H1509" s="1554"/>
    </row>
    <row r="1510" spans="2:8" ht="12.75">
      <c r="B1510" s="1554"/>
      <c r="C1510" s="1554"/>
      <c r="D1510" s="1554"/>
      <c r="E1510" s="1554"/>
      <c r="F1510" s="1554"/>
      <c r="G1510" s="1554"/>
      <c r="H1510" s="1554"/>
    </row>
    <row r="1511" spans="2:8" ht="12.75">
      <c r="B1511" s="1554"/>
      <c r="C1511" s="1554"/>
      <c r="D1511" s="1554"/>
      <c r="E1511" s="1554"/>
      <c r="F1511" s="1554"/>
      <c r="G1511" s="1554"/>
      <c r="H1511" s="1554"/>
    </row>
    <row r="1512" spans="2:8" ht="12.75">
      <c r="B1512" s="1554"/>
      <c r="C1512" s="1554"/>
      <c r="D1512" s="1554"/>
      <c r="E1512" s="1554"/>
      <c r="F1512" s="1554"/>
      <c r="G1512" s="1554"/>
      <c r="H1512" s="1554"/>
    </row>
    <row r="1513" spans="2:8" ht="12.75">
      <c r="B1513" s="1554"/>
      <c r="C1513" s="1554"/>
      <c r="D1513" s="1554"/>
      <c r="E1513" s="1554"/>
      <c r="F1513" s="1554"/>
      <c r="G1513" s="1554"/>
      <c r="H1513" s="1554"/>
    </row>
    <row r="1514" spans="2:8" ht="12.75">
      <c r="B1514" s="1554"/>
      <c r="C1514" s="1554"/>
      <c r="D1514" s="1554"/>
      <c r="E1514" s="1554"/>
      <c r="F1514" s="1554"/>
      <c r="G1514" s="1554"/>
      <c r="H1514" s="1554"/>
    </row>
    <row r="1515" spans="2:8" ht="12.75">
      <c r="B1515" s="1554"/>
      <c r="C1515" s="1554"/>
      <c r="D1515" s="1554"/>
      <c r="E1515" s="1554"/>
      <c r="F1515" s="1554"/>
      <c r="G1515" s="1554"/>
      <c r="H1515" s="1554"/>
    </row>
    <row r="1516" spans="2:8" ht="12.75">
      <c r="B1516" s="1554"/>
      <c r="C1516" s="1554"/>
      <c r="D1516" s="1554"/>
      <c r="E1516" s="1554"/>
      <c r="F1516" s="1554"/>
      <c r="G1516" s="1554"/>
      <c r="H1516" s="1554"/>
    </row>
    <row r="1517" spans="2:8" ht="12.75">
      <c r="B1517" s="1554"/>
      <c r="C1517" s="1554"/>
      <c r="D1517" s="1554"/>
      <c r="E1517" s="1554"/>
      <c r="F1517" s="1554"/>
      <c r="G1517" s="1554"/>
      <c r="H1517" s="1554"/>
    </row>
    <row r="1518" spans="2:8" ht="12.75">
      <c r="B1518" s="1554"/>
      <c r="C1518" s="1554"/>
      <c r="D1518" s="1554"/>
      <c r="E1518" s="1554"/>
      <c r="F1518" s="1554"/>
      <c r="G1518" s="1554"/>
      <c r="H1518" s="1554"/>
    </row>
    <row r="1519" spans="2:8" ht="12.75">
      <c r="B1519" s="1554"/>
      <c r="C1519" s="1554"/>
      <c r="D1519" s="1554"/>
      <c r="E1519" s="1554"/>
      <c r="F1519" s="1554"/>
      <c r="G1519" s="1554"/>
      <c r="H1519" s="1554"/>
    </row>
    <row r="1520" spans="2:8" ht="12.75">
      <c r="B1520" s="1554"/>
      <c r="C1520" s="1554"/>
      <c r="D1520" s="1554"/>
      <c r="E1520" s="1554"/>
      <c r="F1520" s="1554"/>
      <c r="G1520" s="1554"/>
      <c r="H1520" s="1554"/>
    </row>
    <row r="1521" spans="2:8" ht="12.75">
      <c r="B1521" s="1554"/>
      <c r="C1521" s="1554"/>
      <c r="D1521" s="1554"/>
      <c r="E1521" s="1554"/>
      <c r="F1521" s="1554"/>
      <c r="G1521" s="1554"/>
      <c r="H1521" s="1554"/>
    </row>
    <row r="1522" spans="2:8" ht="12.75">
      <c r="B1522" s="1554"/>
      <c r="C1522" s="1554"/>
      <c r="D1522" s="1554"/>
      <c r="E1522" s="1554"/>
      <c r="F1522" s="1554"/>
      <c r="G1522" s="1554"/>
      <c r="H1522" s="1554"/>
    </row>
    <row r="1523" spans="2:8" ht="12.75">
      <c r="B1523" s="1554"/>
      <c r="C1523" s="1554"/>
      <c r="D1523" s="1554"/>
      <c r="E1523" s="1554"/>
      <c r="F1523" s="1554"/>
      <c r="G1523" s="1554"/>
      <c r="H1523" s="1554"/>
    </row>
    <row r="1524" spans="2:8" ht="12.75">
      <c r="B1524" s="1554"/>
      <c r="C1524" s="1554"/>
      <c r="D1524" s="1554"/>
      <c r="E1524" s="1554"/>
      <c r="F1524" s="1554"/>
      <c r="G1524" s="1554"/>
      <c r="H1524" s="1554"/>
    </row>
    <row r="1525" spans="2:8" ht="12.75">
      <c r="B1525" s="1554"/>
      <c r="C1525" s="1554"/>
      <c r="D1525" s="1554"/>
      <c r="E1525" s="1554"/>
      <c r="F1525" s="1554"/>
      <c r="G1525" s="1554"/>
      <c r="H1525" s="1554"/>
    </row>
    <row r="1526" spans="2:8" ht="12.75">
      <c r="B1526" s="1554"/>
      <c r="C1526" s="1554"/>
      <c r="D1526" s="1554"/>
      <c r="E1526" s="1554"/>
      <c r="F1526" s="1554"/>
      <c r="G1526" s="1554"/>
      <c r="H1526" s="1554"/>
    </row>
    <row r="1527" spans="2:8" ht="12.75">
      <c r="B1527" s="1554"/>
      <c r="C1527" s="1554"/>
      <c r="D1527" s="1554"/>
      <c r="E1527" s="1554"/>
      <c r="F1527" s="1554"/>
      <c r="G1527" s="1554"/>
      <c r="H1527" s="1554"/>
    </row>
    <row r="1528" spans="2:8" ht="12.75">
      <c r="B1528" s="1554"/>
      <c r="C1528" s="1554"/>
      <c r="D1528" s="1554"/>
      <c r="E1528" s="1554"/>
      <c r="F1528" s="1554"/>
      <c r="G1528" s="1554"/>
      <c r="H1528" s="1554"/>
    </row>
    <row r="1529" spans="2:8" ht="12.75">
      <c r="B1529" s="1554"/>
      <c r="C1529" s="1554"/>
      <c r="D1529" s="1554"/>
      <c r="E1529" s="1554"/>
      <c r="F1529" s="1554"/>
      <c r="G1529" s="1554"/>
      <c r="H1529" s="1554"/>
    </row>
    <row r="1530" spans="2:8" ht="12.75">
      <c r="B1530" s="1554"/>
      <c r="C1530" s="1554"/>
      <c r="D1530" s="1554"/>
      <c r="E1530" s="1554"/>
      <c r="F1530" s="1554"/>
      <c r="G1530" s="1554"/>
      <c r="H1530" s="1554"/>
    </row>
    <row r="1531" spans="2:8" ht="12.75">
      <c r="B1531" s="1554"/>
      <c r="C1531" s="1554"/>
      <c r="D1531" s="1554"/>
      <c r="E1531" s="1554"/>
      <c r="F1531" s="1554"/>
      <c r="G1531" s="1554"/>
      <c r="H1531" s="1554"/>
    </row>
  </sheetData>
  <sheetProtection/>
  <mergeCells count="5">
    <mergeCell ref="B26:H26"/>
    <mergeCell ref="A1:I1"/>
    <mergeCell ref="A2:I2"/>
    <mergeCell ref="A3:I3"/>
    <mergeCell ref="B7:I7"/>
  </mergeCells>
  <printOptions horizontalCentered="1"/>
  <pageMargins left="0.24" right="0.25" top="0.75" bottom="0.25" header="0.5" footer="0.5"/>
  <pageSetup horizontalDpi="600" verticalDpi="600" orientation="portrait" paperSize="9" scale="90" r:id="rId1"/>
</worksheet>
</file>

<file path=xl/worksheets/sheet30.xml><?xml version="1.0" encoding="utf-8"?>
<worksheet xmlns="http://schemas.openxmlformats.org/spreadsheetml/2006/main" xmlns:r="http://schemas.openxmlformats.org/officeDocument/2006/relationships">
  <dimension ref="A1:L43"/>
  <sheetViews>
    <sheetView zoomScalePageLayoutView="0" workbookViewId="0" topLeftCell="A37">
      <selection activeCell="A1" sqref="A1:K1"/>
    </sheetView>
  </sheetViews>
  <sheetFormatPr defaultColWidth="16.28125" defaultRowHeight="12.75"/>
  <cols>
    <col min="1" max="1" width="32.421875" style="1" customWidth="1"/>
    <col min="2" max="2" width="9.00390625" style="1" customWidth="1"/>
    <col min="3" max="3" width="8.28125" style="1" hidden="1" customWidth="1"/>
    <col min="4" max="4" width="8.57421875" style="1" customWidth="1"/>
    <col min="5" max="5" width="9.140625" style="1" customWidth="1"/>
    <col min="6" max="6" width="8.140625" style="1" customWidth="1"/>
    <col min="7" max="7" width="2.57421875" style="1" customWidth="1"/>
    <col min="8" max="8" width="8.7109375" style="1" customWidth="1"/>
    <col min="9" max="9" width="7.57421875" style="1" customWidth="1"/>
    <col min="10" max="10" width="2.421875" style="1" customWidth="1"/>
    <col min="11" max="11" width="13.00390625" style="1" customWidth="1"/>
    <col min="12" max="16384" width="16.28125" style="1" customWidth="1"/>
  </cols>
  <sheetData>
    <row r="1" spans="1:11" ht="12.75">
      <c r="A1" s="2131" t="s">
        <v>1801</v>
      </c>
      <c r="B1" s="2131"/>
      <c r="C1" s="2131"/>
      <c r="D1" s="2131"/>
      <c r="E1" s="2131"/>
      <c r="F1" s="2131"/>
      <c r="G1" s="2131"/>
      <c r="H1" s="2131"/>
      <c r="I1" s="2131"/>
      <c r="J1" s="2131"/>
      <c r="K1" s="2131"/>
    </row>
    <row r="2" spans="1:12" ht="15.75">
      <c r="A2" s="2132" t="s">
        <v>1196</v>
      </c>
      <c r="B2" s="2132"/>
      <c r="C2" s="2132"/>
      <c r="D2" s="2132"/>
      <c r="E2" s="2132"/>
      <c r="F2" s="2132"/>
      <c r="G2" s="2132"/>
      <c r="H2" s="2132"/>
      <c r="I2" s="2132"/>
      <c r="J2" s="2132"/>
      <c r="K2" s="2132"/>
      <c r="L2" s="666"/>
    </row>
    <row r="3" spans="1:11" ht="13.5" thickBot="1">
      <c r="A3" s="41" t="s">
        <v>628</v>
      </c>
      <c r="B3" s="41"/>
      <c r="C3" s="41"/>
      <c r="D3" s="41"/>
      <c r="E3" s="41"/>
      <c r="F3" s="41"/>
      <c r="G3" s="41"/>
      <c r="H3" s="41"/>
      <c r="J3" s="41"/>
      <c r="K3" s="124" t="s">
        <v>1246</v>
      </c>
    </row>
    <row r="4" spans="1:11" ht="12.75">
      <c r="A4" s="161"/>
      <c r="B4" s="2139"/>
      <c r="C4" s="2140"/>
      <c r="D4" s="2140"/>
      <c r="E4" s="2141"/>
      <c r="F4" s="2118" t="s">
        <v>1089</v>
      </c>
      <c r="G4" s="2119"/>
      <c r="H4" s="2119"/>
      <c r="I4" s="2119"/>
      <c r="J4" s="2119"/>
      <c r="K4" s="2120"/>
    </row>
    <row r="5" spans="1:11" ht="12.75">
      <c r="A5" s="162" t="s">
        <v>1314</v>
      </c>
      <c r="B5" s="2142" t="s">
        <v>1273</v>
      </c>
      <c r="C5" s="2143"/>
      <c r="D5" s="2143"/>
      <c r="E5" s="2144"/>
      <c r="F5" s="2136" t="s">
        <v>630</v>
      </c>
      <c r="G5" s="2134"/>
      <c r="H5" s="2137"/>
      <c r="I5" s="2133" t="s">
        <v>1249</v>
      </c>
      <c r="J5" s="2134"/>
      <c r="K5" s="2135"/>
    </row>
    <row r="6" spans="1:11" ht="13.5" thickBot="1">
      <c r="A6" s="166" t="s">
        <v>628</v>
      </c>
      <c r="B6" s="1835">
        <v>2006</v>
      </c>
      <c r="C6" s="1836"/>
      <c r="D6" s="1836">
        <v>2007</v>
      </c>
      <c r="E6" s="1837" t="s">
        <v>1377</v>
      </c>
      <c r="F6" s="167" t="s">
        <v>632</v>
      </c>
      <c r="G6" s="167" t="s">
        <v>628</v>
      </c>
      <c r="H6" s="169" t="s">
        <v>835</v>
      </c>
      <c r="I6" s="167" t="s">
        <v>632</v>
      </c>
      <c r="J6" s="167" t="s">
        <v>628</v>
      </c>
      <c r="K6" s="168" t="s">
        <v>835</v>
      </c>
    </row>
    <row r="7" spans="1:11" ht="19.5" customHeight="1">
      <c r="A7" s="49" t="s">
        <v>633</v>
      </c>
      <c r="B7" s="49">
        <v>139439.16973414057</v>
      </c>
      <c r="C7" s="41"/>
      <c r="D7" s="41">
        <v>131909.47683242918</v>
      </c>
      <c r="E7" s="42">
        <v>171455.51005274398</v>
      </c>
      <c r="F7" s="41">
        <v>5904.2070982886125</v>
      </c>
      <c r="G7" s="41" t="s">
        <v>584</v>
      </c>
      <c r="H7" s="4">
        <v>4.234252907232432</v>
      </c>
      <c r="I7" s="41">
        <v>29674.663220314796</v>
      </c>
      <c r="J7" s="41" t="s">
        <v>585</v>
      </c>
      <c r="K7" s="661">
        <v>22.496232971958428</v>
      </c>
    </row>
    <row r="8" spans="1:11" ht="19.5" customHeight="1">
      <c r="A8" s="49" t="s">
        <v>634</v>
      </c>
      <c r="B8" s="49">
        <v>166101.6586141406</v>
      </c>
      <c r="C8" s="41"/>
      <c r="D8" s="41">
        <v>165713.5079204292</v>
      </c>
      <c r="E8" s="42">
        <v>213254.123566394</v>
      </c>
      <c r="F8" s="41">
        <v>-388.15069371138816</v>
      </c>
      <c r="G8" s="41"/>
      <c r="H8" s="4">
        <v>-0.23368261157046874</v>
      </c>
      <c r="I8" s="41">
        <v>47540.615645964805</v>
      </c>
      <c r="J8" s="41"/>
      <c r="K8" s="661">
        <v>28.68843719655758</v>
      </c>
    </row>
    <row r="9" spans="1:11" ht="19.5" customHeight="1">
      <c r="A9" s="49" t="s">
        <v>635</v>
      </c>
      <c r="B9" s="49">
        <v>25088.138</v>
      </c>
      <c r="C9" s="41"/>
      <c r="D9" s="41">
        <v>28247.224000000002</v>
      </c>
      <c r="E9" s="42">
        <v>34229.060419650006</v>
      </c>
      <c r="F9" s="41">
        <v>3159.086000000003</v>
      </c>
      <c r="G9" s="41"/>
      <c r="H9" s="4">
        <v>12.591950825525606</v>
      </c>
      <c r="I9" s="41">
        <v>5981.836419650004</v>
      </c>
      <c r="J9" s="41"/>
      <c r="K9" s="661">
        <v>21.176723134457404</v>
      </c>
    </row>
    <row r="10" spans="1:11" ht="19.5" customHeight="1">
      <c r="A10" s="50" t="s">
        <v>636</v>
      </c>
      <c r="B10" s="50">
        <v>1574.3508800000002</v>
      </c>
      <c r="C10" s="2"/>
      <c r="D10" s="2">
        <v>5556.807087999999</v>
      </c>
      <c r="E10" s="43">
        <v>7569.553094</v>
      </c>
      <c r="F10" s="2">
        <v>3982.4562079999987</v>
      </c>
      <c r="G10" s="2"/>
      <c r="H10" s="5">
        <v>252.95861669667934</v>
      </c>
      <c r="I10" s="2">
        <v>2012.7460060000012</v>
      </c>
      <c r="J10" s="2"/>
      <c r="K10" s="1176">
        <v>36.22126833135082</v>
      </c>
    </row>
    <row r="11" spans="1:11" ht="19.5" customHeight="1">
      <c r="A11" s="410" t="s">
        <v>637</v>
      </c>
      <c r="B11" s="410">
        <v>207384.84889585932</v>
      </c>
      <c r="C11" s="98"/>
      <c r="D11" s="98">
        <v>263608.6896655708</v>
      </c>
      <c r="E11" s="135">
        <v>323921.60730478604</v>
      </c>
      <c r="F11" s="98">
        <v>42789.94076971147</v>
      </c>
      <c r="G11" s="98" t="s">
        <v>584</v>
      </c>
      <c r="H11" s="3">
        <v>20.633108444290897</v>
      </c>
      <c r="I11" s="98">
        <v>70184.28763921521</v>
      </c>
      <c r="J11" s="98" t="s">
        <v>585</v>
      </c>
      <c r="K11" s="1177">
        <v>26.624421117625165</v>
      </c>
    </row>
    <row r="12" spans="1:11" ht="19.5" customHeight="1">
      <c r="A12" s="49" t="s">
        <v>638</v>
      </c>
      <c r="B12" s="49">
        <v>322683.752</v>
      </c>
      <c r="C12" s="41"/>
      <c r="D12" s="41">
        <v>360558.092833</v>
      </c>
      <c r="E12" s="42">
        <v>435989.28131113003</v>
      </c>
      <c r="F12" s="41">
        <v>37874.340833000024</v>
      </c>
      <c r="G12" s="41"/>
      <c r="H12" s="4">
        <v>11.737294052847144</v>
      </c>
      <c r="I12" s="41">
        <v>75431.18847813003</v>
      </c>
      <c r="J12" s="41"/>
      <c r="K12" s="661">
        <v>20.920675468812057</v>
      </c>
    </row>
    <row r="13" spans="1:11" ht="19.5" customHeight="1">
      <c r="A13" s="675" t="s">
        <v>1339</v>
      </c>
      <c r="B13" s="49">
        <v>322683.752</v>
      </c>
      <c r="C13" s="41"/>
      <c r="D13" s="41">
        <v>376581.89283300005</v>
      </c>
      <c r="E13" s="42">
        <v>452013.08131113</v>
      </c>
      <c r="F13" s="41">
        <v>53898.14083300007</v>
      </c>
      <c r="G13" s="41"/>
      <c r="H13" s="4">
        <v>16.70308483118173</v>
      </c>
      <c r="I13" s="41">
        <v>75431.18847812997</v>
      </c>
      <c r="J13" s="41"/>
      <c r="K13" s="661">
        <v>20.03048736907297</v>
      </c>
    </row>
    <row r="14" spans="1:11" ht="19.5" customHeight="1">
      <c r="A14" s="49" t="s">
        <v>639</v>
      </c>
      <c r="B14" s="49">
        <v>70970.56507</v>
      </c>
      <c r="C14" s="41"/>
      <c r="D14" s="41">
        <v>78343.61342000001</v>
      </c>
      <c r="E14" s="42">
        <v>85799.11926467002</v>
      </c>
      <c r="F14" s="41">
        <v>7373.048350000012</v>
      </c>
      <c r="G14" s="41"/>
      <c r="H14" s="4">
        <v>10.388882127016736</v>
      </c>
      <c r="I14" s="41">
        <v>7455.505844670013</v>
      </c>
      <c r="J14" s="41"/>
      <c r="K14" s="661">
        <v>9.516418147196065</v>
      </c>
    </row>
    <row r="15" spans="1:11" ht="19.5" customHeight="1">
      <c r="A15" s="49" t="s">
        <v>640</v>
      </c>
      <c r="B15" s="49">
        <v>70970.56507</v>
      </c>
      <c r="C15" s="41"/>
      <c r="D15" s="41">
        <v>81466.144069</v>
      </c>
      <c r="E15" s="42">
        <v>91026.00310252002</v>
      </c>
      <c r="F15" s="41">
        <v>10495.578999000005</v>
      </c>
      <c r="G15" s="41"/>
      <c r="H15" s="4">
        <v>14.788636653305437</v>
      </c>
      <c r="I15" s="41">
        <v>9559.859033520013</v>
      </c>
      <c r="J15" s="41"/>
      <c r="K15" s="661">
        <v>11.73476312494062</v>
      </c>
    </row>
    <row r="16" spans="1:11" ht="19.5" customHeight="1">
      <c r="A16" s="49" t="s">
        <v>641</v>
      </c>
      <c r="B16" s="49">
        <v>0</v>
      </c>
      <c r="C16" s="41"/>
      <c r="D16" s="41">
        <v>3122.5306490000003</v>
      </c>
      <c r="E16" s="42">
        <v>5226.883837849993</v>
      </c>
      <c r="F16" s="41">
        <v>3122.5306490000003</v>
      </c>
      <c r="G16" s="41"/>
      <c r="H16" s="149"/>
      <c r="I16" s="53">
        <v>2104.353188849993</v>
      </c>
      <c r="J16" s="53"/>
      <c r="K16" s="661">
        <v>67.39255512268288</v>
      </c>
    </row>
    <row r="17" spans="1:11" ht="19.5" customHeight="1">
      <c r="A17" s="49" t="s">
        <v>642</v>
      </c>
      <c r="B17" s="49">
        <v>4560.876</v>
      </c>
      <c r="C17" s="41"/>
      <c r="D17" s="41">
        <v>5114.8669</v>
      </c>
      <c r="E17" s="42">
        <v>5646.474400000001</v>
      </c>
      <c r="F17" s="41">
        <v>553.9908999999998</v>
      </c>
      <c r="G17" s="41"/>
      <c r="H17" s="4">
        <v>12.146589821779846</v>
      </c>
      <c r="I17" s="41">
        <v>531.607500000001</v>
      </c>
      <c r="J17" s="41"/>
      <c r="K17" s="661">
        <v>10.393378955765222</v>
      </c>
    </row>
    <row r="18" spans="1:11" ht="19.5" customHeight="1">
      <c r="A18" s="49" t="s">
        <v>643</v>
      </c>
      <c r="B18" s="49">
        <v>3581.9285099999997</v>
      </c>
      <c r="C18" s="41"/>
      <c r="D18" s="41">
        <v>3622.2125</v>
      </c>
      <c r="E18" s="42">
        <v>4709.51501</v>
      </c>
      <c r="F18" s="41">
        <v>40.28399000000036</v>
      </c>
      <c r="G18" s="41"/>
      <c r="H18" s="4">
        <v>1.1246452822141992</v>
      </c>
      <c r="I18" s="41">
        <v>1087.30251</v>
      </c>
      <c r="J18" s="41"/>
      <c r="K18" s="661">
        <v>30.01763452585954</v>
      </c>
    </row>
    <row r="19" spans="1:11" ht="19.5" customHeight="1">
      <c r="A19" s="49" t="s">
        <v>644</v>
      </c>
      <c r="B19" s="49">
        <v>1808.29151</v>
      </c>
      <c r="C19" s="41"/>
      <c r="D19" s="41">
        <v>1712.9665</v>
      </c>
      <c r="E19" s="42">
        <v>1670.4510100000002</v>
      </c>
      <c r="F19" s="41">
        <v>-95.32501000000002</v>
      </c>
      <c r="G19" s="41"/>
      <c r="H19" s="4">
        <v>-5.271551045439572</v>
      </c>
      <c r="I19" s="41">
        <v>-42.51548999999977</v>
      </c>
      <c r="J19" s="41"/>
      <c r="K19" s="661">
        <v>-2.481980237208362</v>
      </c>
    </row>
    <row r="20" spans="1:11" ht="19.5" customHeight="1">
      <c r="A20" s="49" t="s">
        <v>645</v>
      </c>
      <c r="B20" s="49">
        <v>1773.637</v>
      </c>
      <c r="C20" s="41"/>
      <c r="D20" s="41">
        <v>1909.246</v>
      </c>
      <c r="E20" s="42">
        <v>3039.064</v>
      </c>
      <c r="F20" s="41">
        <v>135.60900000000015</v>
      </c>
      <c r="G20" s="41"/>
      <c r="H20" s="4">
        <v>7.645814786227405</v>
      </c>
      <c r="I20" s="41">
        <v>1129.8179999999998</v>
      </c>
      <c r="J20" s="41"/>
      <c r="K20" s="661">
        <v>59.17613550061122</v>
      </c>
    </row>
    <row r="21" spans="1:11" ht="19.5" customHeight="1">
      <c r="A21" s="49" t="s">
        <v>1317</v>
      </c>
      <c r="B21" s="49">
        <v>243570.38242</v>
      </c>
      <c r="C21" s="41"/>
      <c r="D21" s="41">
        <v>273477.400013</v>
      </c>
      <c r="E21" s="42">
        <v>339834.17263646</v>
      </c>
      <c r="F21" s="41">
        <v>29907.017592999997</v>
      </c>
      <c r="G21" s="41"/>
      <c r="H21" s="4">
        <v>12.278593684444731</v>
      </c>
      <c r="I21" s="41">
        <v>66356.77262345998</v>
      </c>
      <c r="J21" s="41"/>
      <c r="K21" s="661">
        <v>24.26407908672002</v>
      </c>
    </row>
    <row r="22" spans="1:11" ht="19.5" customHeight="1">
      <c r="A22" s="673" t="s">
        <v>1337</v>
      </c>
      <c r="B22" s="49">
        <v>243570.38242</v>
      </c>
      <c r="C22" s="41"/>
      <c r="D22" s="41">
        <v>289501.20001300005</v>
      </c>
      <c r="E22" s="42">
        <v>355857.97263646</v>
      </c>
      <c r="F22" s="41">
        <v>45930.81759300004</v>
      </c>
      <c r="G22" s="41"/>
      <c r="H22" s="4">
        <v>18.85730815736018</v>
      </c>
      <c r="I22" s="41">
        <v>66356.77262345992</v>
      </c>
      <c r="J22" s="41"/>
      <c r="K22" s="661">
        <v>22.921069971551127</v>
      </c>
    </row>
    <row r="23" spans="1:11" ht="19.5" customHeight="1">
      <c r="A23" s="50" t="s">
        <v>646</v>
      </c>
      <c r="B23" s="50">
        <v>115298.90310414064</v>
      </c>
      <c r="C23" s="2"/>
      <c r="D23" s="2">
        <v>96949.40316742919</v>
      </c>
      <c r="E23" s="43">
        <v>112067.67400634401</v>
      </c>
      <c r="F23" s="2">
        <v>-4915.599936711451</v>
      </c>
      <c r="G23" s="2" t="s">
        <v>584</v>
      </c>
      <c r="H23" s="5">
        <v>-4.263353600399448</v>
      </c>
      <c r="I23" s="2">
        <v>5246.900838914817</v>
      </c>
      <c r="J23" s="2" t="s">
        <v>585</v>
      </c>
      <c r="K23" s="1176">
        <v>5.411999112416969</v>
      </c>
    </row>
    <row r="24" spans="1:11" ht="19.5" customHeight="1">
      <c r="A24" s="674" t="s">
        <v>1338</v>
      </c>
      <c r="B24" s="49">
        <v>115298.90310414064</v>
      </c>
      <c r="C24" s="41"/>
      <c r="D24" s="41">
        <v>112973.2031674292</v>
      </c>
      <c r="E24" s="42">
        <v>128091.47400634401</v>
      </c>
      <c r="F24" s="41">
        <v>11108.200063288552</v>
      </c>
      <c r="G24" s="41" t="s">
        <v>584</v>
      </c>
      <c r="H24" s="4">
        <v>9.634263435494585</v>
      </c>
      <c r="I24" s="41">
        <v>5246.900838914817</v>
      </c>
      <c r="J24" s="41" t="s">
        <v>585</v>
      </c>
      <c r="K24" s="661">
        <v>4.644376446632902</v>
      </c>
    </row>
    <row r="25" spans="1:11" ht="19.5" customHeight="1">
      <c r="A25" s="410" t="s">
        <v>647</v>
      </c>
      <c r="B25" s="410">
        <v>346824.0186299999</v>
      </c>
      <c r="C25" s="98"/>
      <c r="D25" s="98">
        <v>395518.166498</v>
      </c>
      <c r="E25" s="135">
        <v>495377.11735753005</v>
      </c>
      <c r="F25" s="98">
        <v>48694.14786800009</v>
      </c>
      <c r="G25" s="98"/>
      <c r="H25" s="3">
        <v>14.040016046278547</v>
      </c>
      <c r="I25" s="98">
        <v>99858.95085953007</v>
      </c>
      <c r="J25" s="98"/>
      <c r="K25" s="1177">
        <v>25.247626864703072</v>
      </c>
    </row>
    <row r="26" spans="1:11" ht="19.5" customHeight="1">
      <c r="A26" s="49" t="s">
        <v>648</v>
      </c>
      <c r="B26" s="49">
        <v>113060.69662999992</v>
      </c>
      <c r="C26" s="41"/>
      <c r="D26" s="41">
        <v>126887.93449799997</v>
      </c>
      <c r="E26" s="42">
        <v>154343.92536961002</v>
      </c>
      <c r="F26" s="41">
        <v>13827.237868000055</v>
      </c>
      <c r="G26" s="41"/>
      <c r="H26" s="4">
        <v>12.229924527398575</v>
      </c>
      <c r="I26" s="41">
        <v>27455.990871610047</v>
      </c>
      <c r="J26" s="41"/>
      <c r="K26" s="661">
        <v>21.637983926708817</v>
      </c>
    </row>
    <row r="27" spans="1:11" ht="19.5" customHeight="1">
      <c r="A27" s="49" t="s">
        <v>649</v>
      </c>
      <c r="B27" s="49">
        <v>77780.428465</v>
      </c>
      <c r="C27" s="41"/>
      <c r="D27" s="41">
        <v>83553.27504500002</v>
      </c>
      <c r="E27" s="42">
        <v>100175.227928</v>
      </c>
      <c r="F27" s="41">
        <v>5772.846580000012</v>
      </c>
      <c r="G27" s="41"/>
      <c r="H27" s="4">
        <v>7.421978374158359</v>
      </c>
      <c r="I27" s="41">
        <v>16621.952882999976</v>
      </c>
      <c r="J27" s="41"/>
      <c r="K27" s="661">
        <v>19.89383764316569</v>
      </c>
    </row>
    <row r="28" spans="1:11" ht="19.5" customHeight="1">
      <c r="A28" s="49" t="s">
        <v>650</v>
      </c>
      <c r="B28" s="49">
        <v>35280.344664000004</v>
      </c>
      <c r="C28" s="41"/>
      <c r="D28" s="41">
        <v>43334.380493000004</v>
      </c>
      <c r="E28" s="42">
        <v>54168.73175364</v>
      </c>
      <c r="F28" s="41">
        <v>8054.035829</v>
      </c>
      <c r="G28" s="41"/>
      <c r="H28" s="4">
        <v>22.828676719868678</v>
      </c>
      <c r="I28" s="41">
        <v>10834.351260639996</v>
      </c>
      <c r="J28" s="41"/>
      <c r="K28" s="661">
        <v>25.001744890272786</v>
      </c>
    </row>
    <row r="29" spans="1:11" ht="19.5" customHeight="1">
      <c r="A29" s="50" t="s">
        <v>651</v>
      </c>
      <c r="B29" s="50">
        <v>233763.322</v>
      </c>
      <c r="C29" s="2"/>
      <c r="D29" s="2">
        <v>268630.232</v>
      </c>
      <c r="E29" s="43">
        <v>341033.19198791997</v>
      </c>
      <c r="F29" s="2">
        <v>34866.91</v>
      </c>
      <c r="G29" s="2"/>
      <c r="H29" s="5">
        <v>14.915475063277906</v>
      </c>
      <c r="I29" s="2">
        <v>72402.95998791995</v>
      </c>
      <c r="J29" s="2"/>
      <c r="K29" s="1176">
        <v>26.95264767813622</v>
      </c>
    </row>
    <row r="30" spans="1:11" ht="19.5" customHeight="1" thickBot="1">
      <c r="A30" s="56" t="s">
        <v>652</v>
      </c>
      <c r="B30" s="56">
        <v>371912.15662999987</v>
      </c>
      <c r="C30" s="54"/>
      <c r="D30" s="54">
        <v>423765.39049799996</v>
      </c>
      <c r="E30" s="55">
        <v>529606.1777771801</v>
      </c>
      <c r="F30" s="54">
        <v>51853.2338680001</v>
      </c>
      <c r="G30" s="54"/>
      <c r="H30" s="123">
        <v>13.94233367843008</v>
      </c>
      <c r="I30" s="54">
        <v>105840.78727918013</v>
      </c>
      <c r="J30" s="54"/>
      <c r="K30" s="1178">
        <v>24.976269806932162</v>
      </c>
    </row>
    <row r="31" spans="1:11" ht="19.5" customHeight="1">
      <c r="A31" s="411"/>
      <c r="B31" s="411">
        <v>-0.07649900007527322</v>
      </c>
      <c r="C31" s="413"/>
      <c r="D31" s="413">
        <v>0.2789599999669008</v>
      </c>
      <c r="E31" s="414">
        <v>-0.03431202989304438</v>
      </c>
      <c r="F31" s="411">
        <v>0.355459000042174</v>
      </c>
      <c r="G31" s="413"/>
      <c r="H31" s="412"/>
      <c r="I31" s="415">
        <v>-0.3132720297726337</v>
      </c>
      <c r="J31" s="413"/>
      <c r="K31" s="1179"/>
    </row>
    <row r="32" spans="1:11" ht="19.5" customHeight="1">
      <c r="A32" s="49" t="s">
        <v>761</v>
      </c>
      <c r="B32" s="49">
        <v>110898.063129</v>
      </c>
      <c r="C32" s="41"/>
      <c r="D32" s="41">
        <v>119269.29203800001</v>
      </c>
      <c r="E32" s="42">
        <v>144591.61460822</v>
      </c>
      <c r="F32" s="49">
        <v>8371.228909000012</v>
      </c>
      <c r="G32" s="41"/>
      <c r="H32" s="4">
        <v>7.548579905550149</v>
      </c>
      <c r="I32" s="416">
        <v>25322.322570219985</v>
      </c>
      <c r="J32" s="41"/>
      <c r="K32" s="661">
        <v>21.231217304578383</v>
      </c>
    </row>
    <row r="33" spans="1:11" ht="19.5" customHeight="1">
      <c r="A33" s="49" t="s">
        <v>1315</v>
      </c>
      <c r="B33" s="1134">
        <v>1.0195010935266224</v>
      </c>
      <c r="C33" s="1135"/>
      <c r="D33" s="1135">
        <v>1.0638776530808334</v>
      </c>
      <c r="E33" s="1136">
        <v>1.06744727754659</v>
      </c>
      <c r="F33" s="49">
        <v>0.04437655955421094</v>
      </c>
      <c r="G33" s="41"/>
      <c r="H33" s="4">
        <v>4.35277213884147</v>
      </c>
      <c r="I33" s="416">
        <v>0.003569624465755483</v>
      </c>
      <c r="J33" s="41"/>
      <c r="K33" s="661">
        <v>0.33552960299695883</v>
      </c>
    </row>
    <row r="34" spans="1:11" ht="19.5" customHeight="1" thickBot="1">
      <c r="A34" s="52" t="s">
        <v>1316</v>
      </c>
      <c r="B34" s="1137">
        <v>3.127412768485989</v>
      </c>
      <c r="C34" s="1138"/>
      <c r="D34" s="1138">
        <v>3.3161776995539234</v>
      </c>
      <c r="E34" s="1139">
        <v>3.4260431955185315</v>
      </c>
      <c r="F34" s="52">
        <v>0.18876493106793424</v>
      </c>
      <c r="G34" s="45"/>
      <c r="H34" s="46">
        <v>6.035817624397472</v>
      </c>
      <c r="I34" s="417">
        <v>0.10986549596460815</v>
      </c>
      <c r="J34" s="45"/>
      <c r="K34" s="664">
        <v>3.3130159454177246</v>
      </c>
    </row>
    <row r="35" spans="1:11" ht="19.5" customHeight="1">
      <c r="A35" s="754" t="s">
        <v>1379</v>
      </c>
      <c r="B35" s="705"/>
      <c r="C35" s="705"/>
      <c r="D35" s="705"/>
      <c r="E35" s="705"/>
      <c r="F35" s="705"/>
      <c r="G35" s="1162"/>
      <c r="H35" s="705"/>
      <c r="I35" s="705"/>
      <c r="J35" s="705"/>
      <c r="K35" s="705"/>
    </row>
    <row r="36" spans="1:11" ht="19.5" customHeight="1">
      <c r="A36" s="754" t="s">
        <v>140</v>
      </c>
      <c r="B36" s="18"/>
      <c r="C36" s="18"/>
      <c r="D36" s="18"/>
      <c r="E36" s="705"/>
      <c r="F36" s="18"/>
      <c r="G36" s="1162"/>
      <c r="H36" s="18"/>
      <c r="I36" s="705"/>
      <c r="J36" s="18"/>
      <c r="K36" s="18"/>
    </row>
    <row r="37" spans="1:11" ht="21" customHeight="1">
      <c r="A37" s="755" t="s">
        <v>1380</v>
      </c>
      <c r="B37" s="18"/>
      <c r="C37" s="18"/>
      <c r="D37" s="18"/>
      <c r="E37" s="705"/>
      <c r="F37" s="18"/>
      <c r="G37" s="705"/>
      <c r="H37" s="18"/>
      <c r="I37" s="705"/>
      <c r="J37" s="18"/>
      <c r="K37" s="18"/>
    </row>
    <row r="38" spans="1:11" ht="45" customHeight="1">
      <c r="A38" s="2138" t="s">
        <v>319</v>
      </c>
      <c r="B38" s="2138"/>
      <c r="C38" s="2138"/>
      <c r="D38" s="2138"/>
      <c r="E38" s="2138"/>
      <c r="F38" s="2138"/>
      <c r="G38" s="2138"/>
      <c r="H38" s="2138"/>
      <c r="I38" s="2138"/>
      <c r="J38" s="2138"/>
      <c r="K38" s="2138"/>
    </row>
    <row r="39" spans="1:11" ht="12.75">
      <c r="A39" s="754"/>
      <c r="B39" s="705"/>
      <c r="C39" s="705"/>
      <c r="D39" s="705"/>
      <c r="E39" s="705"/>
      <c r="F39" s="705"/>
      <c r="G39" s="705"/>
      <c r="H39" s="1162"/>
      <c r="I39" s="705"/>
      <c r="J39" s="705"/>
      <c r="K39" s="705"/>
    </row>
    <row r="40" spans="1:11" ht="30.75" customHeight="1">
      <c r="A40" s="2130"/>
      <c r="B40" s="2130"/>
      <c r="C40" s="2130"/>
      <c r="D40" s="2130"/>
      <c r="E40" s="2130"/>
      <c r="F40" s="2130"/>
      <c r="G40" s="2130"/>
      <c r="H40" s="2130"/>
      <c r="I40" s="2130"/>
      <c r="J40" s="2130"/>
      <c r="K40" s="2130"/>
    </row>
    <row r="41" spans="1:11" ht="12.75">
      <c r="A41" s="755"/>
      <c r="B41" s="18"/>
      <c r="C41" s="18"/>
      <c r="D41" s="18"/>
      <c r="E41" s="18"/>
      <c r="F41" s="705"/>
      <c r="G41" s="18"/>
      <c r="H41" s="705"/>
      <c r="I41" s="18"/>
      <c r="J41" s="705"/>
      <c r="K41" s="18"/>
    </row>
    <row r="42" spans="1:11" ht="12.75">
      <c r="A42" s="2130"/>
      <c r="B42" s="2130"/>
      <c r="C42" s="2130"/>
      <c r="D42" s="2130"/>
      <c r="E42" s="2130"/>
      <c r="F42" s="2130"/>
      <c r="G42" s="2130"/>
      <c r="H42" s="2130"/>
      <c r="I42" s="2130"/>
      <c r="J42" s="2130"/>
      <c r="K42" s="2130"/>
    </row>
    <row r="43" ht="12.75">
      <c r="A43" s="756"/>
    </row>
  </sheetData>
  <sheetProtection/>
  <mergeCells count="10">
    <mergeCell ref="A42:K42"/>
    <mergeCell ref="A1:K1"/>
    <mergeCell ref="A2:K2"/>
    <mergeCell ref="I5:K5"/>
    <mergeCell ref="F5:H5"/>
    <mergeCell ref="A40:K40"/>
    <mergeCell ref="A38:K38"/>
    <mergeCell ref="B4:E4"/>
    <mergeCell ref="F4:K4"/>
    <mergeCell ref="B5:E5"/>
  </mergeCells>
  <printOptions horizontalCentered="1"/>
  <pageMargins left="0.63" right="0.22" top="1" bottom="0.5" header="0.5" footer="0.5"/>
  <pageSetup horizontalDpi="300" verticalDpi="300" orientation="portrait" paperSize="9" scale="90" r:id="rId1"/>
</worksheet>
</file>

<file path=xl/worksheets/sheet31.xml><?xml version="1.0" encoding="utf-8"?>
<worksheet xmlns="http://schemas.openxmlformats.org/spreadsheetml/2006/main" xmlns:r="http://schemas.openxmlformats.org/officeDocument/2006/relationships">
  <dimension ref="A1:L52"/>
  <sheetViews>
    <sheetView zoomScalePageLayoutView="0" workbookViewId="0" topLeftCell="A45">
      <selection activeCell="A1" sqref="A1:K1"/>
    </sheetView>
  </sheetViews>
  <sheetFormatPr defaultColWidth="22.421875" defaultRowHeight="12.75"/>
  <cols>
    <col min="1" max="1" width="31.00390625" style="1" customWidth="1"/>
    <col min="2" max="2" width="8.28125" style="1" customWidth="1"/>
    <col min="3" max="3" width="9.28125" style="1" hidden="1" customWidth="1"/>
    <col min="4" max="4" width="9.8515625" style="1" customWidth="1"/>
    <col min="5" max="5" width="9.28125" style="1" customWidth="1"/>
    <col min="6" max="6" width="8.28125" style="1" customWidth="1"/>
    <col min="7" max="7" width="2.28125" style="1" customWidth="1"/>
    <col min="8" max="8" width="7.57421875" style="1" customWidth="1"/>
    <col min="9" max="9" width="8.421875" style="1" customWidth="1"/>
    <col min="10" max="10" width="2.8515625" style="1" customWidth="1"/>
    <col min="11" max="11" width="10.00390625" style="1181" customWidth="1"/>
    <col min="12" max="16384" width="22.421875" style="1" customWidth="1"/>
  </cols>
  <sheetData>
    <row r="1" spans="1:11" ht="12.75">
      <c r="A1" s="2131" t="s">
        <v>1802</v>
      </c>
      <c r="B1" s="2131"/>
      <c r="C1" s="2131"/>
      <c r="D1" s="2131"/>
      <c r="E1" s="2131"/>
      <c r="F1" s="2131"/>
      <c r="G1" s="2131"/>
      <c r="H1" s="2131"/>
      <c r="I1" s="2131"/>
      <c r="J1" s="2131"/>
      <c r="K1" s="2131"/>
    </row>
    <row r="2" spans="1:12" ht="15.75">
      <c r="A2" s="2132" t="s">
        <v>1197</v>
      </c>
      <c r="B2" s="2132"/>
      <c r="C2" s="2132"/>
      <c r="D2" s="2132"/>
      <c r="E2" s="2132"/>
      <c r="F2" s="2132"/>
      <c r="G2" s="2132"/>
      <c r="H2" s="2132"/>
      <c r="I2" s="2132"/>
      <c r="J2" s="2132"/>
      <c r="K2" s="2132"/>
      <c r="L2" s="1205"/>
    </row>
    <row r="3" spans="1:11" ht="13.5" thickBot="1">
      <c r="A3" s="48"/>
      <c r="B3" s="41"/>
      <c r="C3" s="41"/>
      <c r="D3" s="41"/>
      <c r="E3" s="41"/>
      <c r="F3" s="41"/>
      <c r="G3" s="41"/>
      <c r="H3" s="41"/>
      <c r="J3" s="41"/>
      <c r="K3" s="53" t="s">
        <v>762</v>
      </c>
    </row>
    <row r="4" spans="1:11" ht="12.75">
      <c r="A4" s="161"/>
      <c r="B4" s="2147" t="s">
        <v>1273</v>
      </c>
      <c r="C4" s="2148"/>
      <c r="D4" s="2148"/>
      <c r="E4" s="2149"/>
      <c r="F4" s="2118" t="str">
        <f>MS!F4</f>
        <v> Changes</v>
      </c>
      <c r="G4" s="2119"/>
      <c r="H4" s="2119"/>
      <c r="I4" s="2119"/>
      <c r="J4" s="2119"/>
      <c r="K4" s="2120"/>
    </row>
    <row r="5" spans="1:11" ht="12.75">
      <c r="A5" s="162"/>
      <c r="B5" s="163">
        <f>MS!B6</f>
        <v>2006</v>
      </c>
      <c r="C5" s="164"/>
      <c r="D5" s="164">
        <f>MS!D6</f>
        <v>2007</v>
      </c>
      <c r="E5" s="165" t="str">
        <f>MS!E6</f>
        <v>2008 e</v>
      </c>
      <c r="F5" s="2145" t="str">
        <f>MS!F5</f>
        <v>2006/07</v>
      </c>
      <c r="G5" s="2134">
        <f>MS!G5</f>
        <v>0</v>
      </c>
      <c r="H5" s="2137">
        <f>MS!H5</f>
        <v>0</v>
      </c>
      <c r="I5" s="2146" t="str">
        <f>MS!I5</f>
        <v>2007/08</v>
      </c>
      <c r="J5" s="2134">
        <f>MS!J5</f>
        <v>0</v>
      </c>
      <c r="K5" s="2135">
        <f>MS!K5</f>
        <v>0</v>
      </c>
    </row>
    <row r="6" spans="1:11" ht="12.75">
      <c r="A6" s="170"/>
      <c r="B6" s="171"/>
      <c r="C6" s="172"/>
      <c r="D6" s="172"/>
      <c r="E6" s="173"/>
      <c r="F6" s="172" t="s">
        <v>632</v>
      </c>
      <c r="G6" s="172" t="s">
        <v>628</v>
      </c>
      <c r="H6" s="174" t="s">
        <v>835</v>
      </c>
      <c r="I6" s="172" t="s">
        <v>632</v>
      </c>
      <c r="J6" s="172" t="s">
        <v>628</v>
      </c>
      <c r="K6" s="173" t="s">
        <v>835</v>
      </c>
    </row>
    <row r="7" spans="1:11" ht="15" customHeight="1">
      <c r="A7" s="418" t="s">
        <v>763</v>
      </c>
      <c r="B7" s="410">
        <v>133036.2656141406</v>
      </c>
      <c r="C7" s="98"/>
      <c r="D7" s="98">
        <v>130213.85892042922</v>
      </c>
      <c r="E7" s="135">
        <v>170314.216566394</v>
      </c>
      <c r="F7" s="98">
        <v>-2822.406693711382</v>
      </c>
      <c r="G7" s="98"/>
      <c r="H7" s="3">
        <v>-2.1215318099032574</v>
      </c>
      <c r="I7" s="98">
        <v>40100.357645964774</v>
      </c>
      <c r="J7" s="98"/>
      <c r="K7" s="1177">
        <v>30.795767807226422</v>
      </c>
    </row>
    <row r="8" spans="1:11" ht="15" customHeight="1">
      <c r="A8" s="126" t="s">
        <v>764</v>
      </c>
      <c r="B8" s="49">
        <v>405.0048268206231</v>
      </c>
      <c r="C8" s="41"/>
      <c r="D8" s="41">
        <v>0</v>
      </c>
      <c r="E8" s="42">
        <v>0</v>
      </c>
      <c r="F8" s="677">
        <v>-405.0048268206231</v>
      </c>
      <c r="G8" s="677"/>
      <c r="H8" s="678">
        <v>-100</v>
      </c>
      <c r="I8" s="53">
        <v>0</v>
      </c>
      <c r="J8" s="41"/>
      <c r="K8" s="148" t="s">
        <v>1460</v>
      </c>
    </row>
    <row r="9" spans="1:11" ht="15" customHeight="1">
      <c r="A9" s="126" t="s">
        <v>765</v>
      </c>
      <c r="B9" s="49">
        <v>663.68576432</v>
      </c>
      <c r="C9" s="41"/>
      <c r="D9" s="41">
        <v>587.4872204292</v>
      </c>
      <c r="E9" s="42">
        <v>630.644378364</v>
      </c>
      <c r="F9" s="41">
        <v>-76.19854389080001</v>
      </c>
      <c r="G9" s="41"/>
      <c r="H9" s="4">
        <v>-11.48111771974974</v>
      </c>
      <c r="I9" s="41">
        <v>43.15715793480001</v>
      </c>
      <c r="J9" s="41"/>
      <c r="K9" s="661">
        <v>7.346059017806502</v>
      </c>
    </row>
    <row r="10" spans="1:11" ht="15" customHeight="1">
      <c r="A10" s="126" t="s">
        <v>766</v>
      </c>
      <c r="B10" s="49">
        <v>0</v>
      </c>
      <c r="C10" s="41"/>
      <c r="D10" s="41">
        <v>0</v>
      </c>
      <c r="E10" s="42">
        <v>0</v>
      </c>
      <c r="F10" s="53" t="s">
        <v>1460</v>
      </c>
      <c r="G10" s="41"/>
      <c r="H10" s="149" t="s">
        <v>1460</v>
      </c>
      <c r="I10" s="53" t="s">
        <v>1460</v>
      </c>
      <c r="J10" s="41"/>
      <c r="K10" s="148" t="s">
        <v>1460</v>
      </c>
    </row>
    <row r="11" spans="1:11" ht="15" customHeight="1">
      <c r="A11" s="127" t="s">
        <v>767</v>
      </c>
      <c r="B11" s="50">
        <v>131967.57502299998</v>
      </c>
      <c r="C11" s="2"/>
      <c r="D11" s="2">
        <v>129626.37170000002</v>
      </c>
      <c r="E11" s="43">
        <v>169683.57218803</v>
      </c>
      <c r="F11" s="2">
        <v>-2341.203322999965</v>
      </c>
      <c r="G11" s="2"/>
      <c r="H11" s="5">
        <v>-1.774074671442533</v>
      </c>
      <c r="I11" s="2">
        <v>40057.20048802998</v>
      </c>
      <c r="J11" s="2"/>
      <c r="K11" s="1176">
        <v>30.90204559666</v>
      </c>
    </row>
    <row r="12" spans="1:11" ht="15" customHeight="1">
      <c r="A12" s="418" t="s">
        <v>768</v>
      </c>
      <c r="B12" s="410">
        <v>12108.665070000001</v>
      </c>
      <c r="C12" s="98"/>
      <c r="D12" s="98">
        <v>15616.144069000002</v>
      </c>
      <c r="E12" s="135">
        <v>18925.778102520002</v>
      </c>
      <c r="F12" s="98">
        <v>3507.478999000001</v>
      </c>
      <c r="G12" s="98"/>
      <c r="H12" s="3">
        <v>28.966686077476915</v>
      </c>
      <c r="I12" s="98">
        <v>3309.6340335200002</v>
      </c>
      <c r="J12" s="98"/>
      <c r="K12" s="1177">
        <v>21.19366995396794</v>
      </c>
    </row>
    <row r="13" spans="1:11" ht="15" customHeight="1">
      <c r="A13" s="126" t="s">
        <v>769</v>
      </c>
      <c r="B13" s="49">
        <v>9209.337</v>
      </c>
      <c r="C13" s="41"/>
      <c r="D13" s="41">
        <v>13755.567069</v>
      </c>
      <c r="E13" s="42">
        <v>17555.93225663</v>
      </c>
      <c r="F13" s="41">
        <v>4546.230069000001</v>
      </c>
      <c r="G13" s="41"/>
      <c r="H13" s="4">
        <v>49.3654436687462</v>
      </c>
      <c r="I13" s="41">
        <v>3800.365187629999</v>
      </c>
      <c r="J13" s="41"/>
      <c r="K13" s="661">
        <v>27.62783365139942</v>
      </c>
    </row>
    <row r="14" spans="1:11" ht="15" customHeight="1">
      <c r="A14" s="126" t="s">
        <v>770</v>
      </c>
      <c r="B14" s="49">
        <v>1518.62237</v>
      </c>
      <c r="C14" s="41"/>
      <c r="D14" s="41">
        <v>1518.6</v>
      </c>
      <c r="E14" s="42">
        <v>6.932845889999999</v>
      </c>
      <c r="F14" s="53" t="s">
        <v>1460</v>
      </c>
      <c r="G14" s="41"/>
      <c r="H14" s="149" t="s">
        <v>1460</v>
      </c>
      <c r="I14" s="41">
        <v>-1511.66715411</v>
      </c>
      <c r="J14" s="41"/>
      <c r="K14" s="661">
        <v>-99.54347123073885</v>
      </c>
    </row>
    <row r="15" spans="1:11" ht="15" customHeight="1">
      <c r="A15" s="126" t="s">
        <v>771</v>
      </c>
      <c r="B15" s="49">
        <v>309.7057</v>
      </c>
      <c r="C15" s="41"/>
      <c r="D15" s="41">
        <v>341.9769999999999</v>
      </c>
      <c r="E15" s="42">
        <v>1362.913</v>
      </c>
      <c r="F15" s="41">
        <v>32.27129999999994</v>
      </c>
      <c r="G15" s="41"/>
      <c r="H15" s="4">
        <v>10.419989041209103</v>
      </c>
      <c r="I15" s="41">
        <v>1020.9360000000001</v>
      </c>
      <c r="J15" s="41"/>
      <c r="K15" s="661">
        <v>298.53937545507455</v>
      </c>
    </row>
    <row r="16" spans="1:11" ht="15" customHeight="1">
      <c r="A16" s="126" t="s">
        <v>772</v>
      </c>
      <c r="B16" s="49">
        <v>1071</v>
      </c>
      <c r="C16" s="41"/>
      <c r="D16" s="41">
        <v>0</v>
      </c>
      <c r="E16" s="42">
        <v>0</v>
      </c>
      <c r="F16" s="41">
        <v>-1071</v>
      </c>
      <c r="G16" s="41"/>
      <c r="H16" s="149">
        <v>-100</v>
      </c>
      <c r="I16" s="53" t="s">
        <v>1460</v>
      </c>
      <c r="J16" s="41"/>
      <c r="K16" s="148" t="s">
        <v>1460</v>
      </c>
    </row>
    <row r="17" spans="1:11" ht="15" customHeight="1">
      <c r="A17" s="125" t="s">
        <v>773</v>
      </c>
      <c r="B17" s="51">
        <v>8.5</v>
      </c>
      <c r="C17" s="6"/>
      <c r="D17" s="6">
        <v>8.5</v>
      </c>
      <c r="E17" s="44">
        <v>11</v>
      </c>
      <c r="F17" s="1810" t="s">
        <v>1460</v>
      </c>
      <c r="G17" s="6"/>
      <c r="H17" s="1811" t="s">
        <v>1460</v>
      </c>
      <c r="I17" s="6">
        <v>2.5</v>
      </c>
      <c r="J17" s="6"/>
      <c r="K17" s="1180">
        <v>29.411764705882355</v>
      </c>
    </row>
    <row r="18" spans="1:11" ht="15" customHeight="1">
      <c r="A18" s="418" t="s">
        <v>774</v>
      </c>
      <c r="B18" s="410">
        <v>1038.45251</v>
      </c>
      <c r="C18" s="98"/>
      <c r="D18" s="98">
        <v>696.9095</v>
      </c>
      <c r="E18" s="135">
        <v>464.0990100000001</v>
      </c>
      <c r="F18" s="98">
        <v>-341.5430100000001</v>
      </c>
      <c r="G18" s="98"/>
      <c r="H18" s="3">
        <v>-32.88961283361914</v>
      </c>
      <c r="I18" s="98">
        <v>-232.8104899999999</v>
      </c>
      <c r="J18" s="98"/>
      <c r="K18" s="1177">
        <v>-33.40612949027096</v>
      </c>
    </row>
    <row r="19" spans="1:11" ht="15" customHeight="1">
      <c r="A19" s="126" t="s">
        <v>775</v>
      </c>
      <c r="B19" s="49">
        <v>979.1835100000001</v>
      </c>
      <c r="C19" s="41"/>
      <c r="D19" s="41">
        <v>657.9095</v>
      </c>
      <c r="E19" s="42">
        <v>432.0990100000001</v>
      </c>
      <c r="F19" s="41">
        <v>-321.2740100000001</v>
      </c>
      <c r="G19" s="41"/>
      <c r="H19" s="4">
        <v>-32.81039832870552</v>
      </c>
      <c r="I19" s="41">
        <v>-225.8104899999999</v>
      </c>
      <c r="J19" s="41"/>
      <c r="K19" s="661">
        <v>-34.322424284799034</v>
      </c>
    </row>
    <row r="20" spans="1:11" ht="15" customHeight="1">
      <c r="A20" s="126" t="s">
        <v>776</v>
      </c>
      <c r="B20" s="49">
        <v>59.269</v>
      </c>
      <c r="C20" s="41"/>
      <c r="D20" s="41">
        <v>39</v>
      </c>
      <c r="E20" s="42">
        <v>32</v>
      </c>
      <c r="F20" s="41">
        <v>-20.269</v>
      </c>
      <c r="G20" s="41"/>
      <c r="H20" s="4">
        <v>-34.19831615178255</v>
      </c>
      <c r="I20" s="41">
        <v>-7</v>
      </c>
      <c r="J20" s="41"/>
      <c r="K20" s="661">
        <v>-17.94871794871795</v>
      </c>
    </row>
    <row r="21" spans="1:11" ht="15" customHeight="1">
      <c r="A21" s="418" t="s">
        <v>777</v>
      </c>
      <c r="B21" s="410">
        <v>329.165</v>
      </c>
      <c r="C21" s="98"/>
      <c r="D21" s="98">
        <v>1870.81</v>
      </c>
      <c r="E21" s="135">
        <v>660.655</v>
      </c>
      <c r="F21" s="98">
        <v>1541.645</v>
      </c>
      <c r="G21" s="98"/>
      <c r="H21" s="3">
        <v>468.3502194947822</v>
      </c>
      <c r="I21" s="98">
        <v>-1210.155</v>
      </c>
      <c r="J21" s="98"/>
      <c r="K21" s="1177">
        <v>-64.68615198764172</v>
      </c>
    </row>
    <row r="22" spans="1:11" ht="15" customHeight="1">
      <c r="A22" s="126" t="s">
        <v>778</v>
      </c>
      <c r="B22" s="49">
        <v>329.165</v>
      </c>
      <c r="C22" s="41"/>
      <c r="D22" s="41">
        <v>80.81</v>
      </c>
      <c r="E22" s="42">
        <v>60.655</v>
      </c>
      <c r="F22" s="41">
        <v>-248.355</v>
      </c>
      <c r="G22" s="41"/>
      <c r="H22" s="149">
        <v>-75.45000227849255</v>
      </c>
      <c r="I22" s="41">
        <v>-20.155</v>
      </c>
      <c r="J22" s="41"/>
      <c r="K22" s="661">
        <v>-24.941220146021532</v>
      </c>
    </row>
    <row r="23" spans="1:11" ht="15" customHeight="1">
      <c r="A23" s="126" t="s">
        <v>779</v>
      </c>
      <c r="B23" s="49">
        <v>0</v>
      </c>
      <c r="C23" s="41"/>
      <c r="D23" s="41">
        <v>1790</v>
      </c>
      <c r="E23" s="42">
        <v>600</v>
      </c>
      <c r="F23" s="41">
        <v>1790</v>
      </c>
      <c r="G23" s="41"/>
      <c r="H23" s="149" t="s">
        <v>1460</v>
      </c>
      <c r="I23" s="53">
        <v>-1190</v>
      </c>
      <c r="J23" s="41"/>
      <c r="K23" s="661">
        <v>-66.4804469273743</v>
      </c>
    </row>
    <row r="24" spans="1:11" ht="15" customHeight="1">
      <c r="A24" s="125" t="s">
        <v>780</v>
      </c>
      <c r="B24" s="51">
        <v>3208.52742</v>
      </c>
      <c r="C24" s="6"/>
      <c r="D24" s="6">
        <v>8116.784013</v>
      </c>
      <c r="E24" s="44">
        <v>3053.1750364600002</v>
      </c>
      <c r="F24" s="6">
        <v>4908.256593</v>
      </c>
      <c r="G24" s="6"/>
      <c r="H24" s="7">
        <v>152.97536690523282</v>
      </c>
      <c r="I24" s="6">
        <v>-5063.60897654</v>
      </c>
      <c r="J24" s="6"/>
      <c r="K24" s="1180">
        <v>-62.38442427973967</v>
      </c>
    </row>
    <row r="25" spans="1:11" ht="15" customHeight="1">
      <c r="A25" s="125" t="s">
        <v>781</v>
      </c>
      <c r="B25" s="51">
        <v>18244.798408859377</v>
      </c>
      <c r="C25" s="6"/>
      <c r="D25" s="6">
        <v>16285.361073570799</v>
      </c>
      <c r="E25" s="44">
        <v>19020.835538746</v>
      </c>
      <c r="F25" s="6">
        <v>-1959.4373352885777</v>
      </c>
      <c r="G25" s="6"/>
      <c r="H25" s="7">
        <v>-10.739703949467081</v>
      </c>
      <c r="I25" s="6">
        <v>2735.4744651752007</v>
      </c>
      <c r="J25" s="6"/>
      <c r="K25" s="1180">
        <v>16.797137335901937</v>
      </c>
    </row>
    <row r="26" spans="1:11" ht="15" customHeight="1">
      <c r="A26" s="126" t="s">
        <v>782</v>
      </c>
      <c r="B26" s="49">
        <v>167974.37402299998</v>
      </c>
      <c r="C26" s="41"/>
      <c r="D26" s="41">
        <v>172808.36757600002</v>
      </c>
      <c r="E26" s="42">
        <v>212449.75925412</v>
      </c>
      <c r="F26" s="41">
        <v>4833.993553000037</v>
      </c>
      <c r="G26" s="41"/>
      <c r="H26" s="4">
        <v>2.877816084218977</v>
      </c>
      <c r="I26" s="41">
        <v>39641.39167811998</v>
      </c>
      <c r="J26" s="41"/>
      <c r="K26" s="661">
        <v>22.939509373402274</v>
      </c>
    </row>
    <row r="27" spans="1:11" ht="15" customHeight="1">
      <c r="A27" s="418" t="s">
        <v>783</v>
      </c>
      <c r="B27" s="410">
        <v>110898.063129</v>
      </c>
      <c r="C27" s="98"/>
      <c r="D27" s="98">
        <v>119269.29203800001</v>
      </c>
      <c r="E27" s="135">
        <v>144591.61460822</v>
      </c>
      <c r="F27" s="98">
        <v>8371.228909000012</v>
      </c>
      <c r="G27" s="98"/>
      <c r="H27" s="3">
        <v>7.548579905550149</v>
      </c>
      <c r="I27" s="98">
        <v>25322.322570219985</v>
      </c>
      <c r="J27" s="98"/>
      <c r="K27" s="1177">
        <v>21.231217304578383</v>
      </c>
    </row>
    <row r="28" spans="1:11" ht="15" customHeight="1">
      <c r="A28" s="126" t="s">
        <v>784</v>
      </c>
      <c r="B28" s="49">
        <v>77780.428465</v>
      </c>
      <c r="C28" s="41"/>
      <c r="D28" s="41">
        <v>83553.27504500002</v>
      </c>
      <c r="E28" s="42">
        <v>100175.227928</v>
      </c>
      <c r="F28" s="41">
        <v>5772.846580000012</v>
      </c>
      <c r="G28" s="41"/>
      <c r="H28" s="4">
        <v>7.421978374158359</v>
      </c>
      <c r="I28" s="41">
        <v>16621.952882999976</v>
      </c>
      <c r="J28" s="41"/>
      <c r="K28" s="661">
        <v>19.89383764316569</v>
      </c>
    </row>
    <row r="29" spans="1:11" ht="15" customHeight="1">
      <c r="A29" s="126" t="s">
        <v>785</v>
      </c>
      <c r="B29" s="49">
        <v>6054.434</v>
      </c>
      <c r="C29" s="41"/>
      <c r="D29" s="41">
        <v>7359.764</v>
      </c>
      <c r="E29" s="42">
        <v>12651.857</v>
      </c>
      <c r="F29" s="41">
        <v>1305.33</v>
      </c>
      <c r="G29" s="41"/>
      <c r="H29" s="4">
        <v>21.5599013879745</v>
      </c>
      <c r="I29" s="41">
        <v>5292.093</v>
      </c>
      <c r="J29" s="41"/>
      <c r="K29" s="661">
        <v>71.90574317328652</v>
      </c>
    </row>
    <row r="30" spans="1:11" ht="15" customHeight="1">
      <c r="A30" s="126" t="s">
        <v>786</v>
      </c>
      <c r="B30" s="49">
        <v>22907.3</v>
      </c>
      <c r="C30" s="41"/>
      <c r="D30" s="41">
        <v>22597.7195</v>
      </c>
      <c r="E30" s="42">
        <v>23857.26192658</v>
      </c>
      <c r="F30" s="41">
        <v>-309.58050000000003</v>
      </c>
      <c r="G30" s="41"/>
      <c r="H30" s="4">
        <v>-1.3514491013781633</v>
      </c>
      <c r="I30" s="41">
        <v>1259.5424265799993</v>
      </c>
      <c r="J30" s="41"/>
      <c r="K30" s="661">
        <v>5.57375900953191</v>
      </c>
    </row>
    <row r="31" spans="1:11" ht="15" customHeight="1">
      <c r="A31" s="126" t="s">
        <v>787</v>
      </c>
      <c r="B31" s="49">
        <v>4155.900664000001</v>
      </c>
      <c r="C31" s="41"/>
      <c r="D31" s="41">
        <v>5758.533493000001</v>
      </c>
      <c r="E31" s="42">
        <v>7907.2677536400015</v>
      </c>
      <c r="F31" s="41">
        <v>1602.6328290000001</v>
      </c>
      <c r="G31" s="41"/>
      <c r="H31" s="4">
        <v>38.56282809843407</v>
      </c>
      <c r="I31" s="41">
        <v>2148.7342606400007</v>
      </c>
      <c r="J31" s="41"/>
      <c r="K31" s="661">
        <v>37.31391444109814</v>
      </c>
    </row>
    <row r="32" spans="1:11" ht="15" customHeight="1">
      <c r="A32" s="125" t="s">
        <v>788</v>
      </c>
      <c r="B32" s="51">
        <v>0</v>
      </c>
      <c r="C32" s="6"/>
      <c r="D32" s="6">
        <v>3122.5306490000003</v>
      </c>
      <c r="E32" s="44">
        <v>5226.883837849993</v>
      </c>
      <c r="F32" s="6">
        <v>3122.5306490000003</v>
      </c>
      <c r="G32" s="6"/>
      <c r="H32" s="1811"/>
      <c r="I32" s="676">
        <v>2104.353188849993</v>
      </c>
      <c r="J32" s="6"/>
      <c r="K32" s="1180">
        <v>67.39255512268288</v>
      </c>
    </row>
    <row r="33" spans="1:11" ht="15" customHeight="1">
      <c r="A33" s="418" t="s">
        <v>789</v>
      </c>
      <c r="B33" s="410">
        <v>1566.6458800000003</v>
      </c>
      <c r="C33" s="98"/>
      <c r="D33" s="98">
        <v>3928.342087999999</v>
      </c>
      <c r="E33" s="135">
        <v>5657.570094</v>
      </c>
      <c r="F33" s="98">
        <v>2361.6962079999985</v>
      </c>
      <c r="G33" s="98"/>
      <c r="H33" s="3">
        <v>150.74856661289647</v>
      </c>
      <c r="I33" s="98">
        <v>1729.2280060000007</v>
      </c>
      <c r="J33" s="98"/>
      <c r="K33" s="1177">
        <v>44.01928262007311</v>
      </c>
    </row>
    <row r="34" spans="1:11" ht="15" customHeight="1">
      <c r="A34" s="126" t="s">
        <v>790</v>
      </c>
      <c r="B34" s="49">
        <v>9.910200000000259</v>
      </c>
      <c r="C34" s="41"/>
      <c r="D34" s="41">
        <v>12.313915999999153</v>
      </c>
      <c r="E34" s="42">
        <v>6.744394000000284</v>
      </c>
      <c r="F34" s="41">
        <v>2.4037159999988944</v>
      </c>
      <c r="G34" s="41"/>
      <c r="H34" s="4">
        <v>24.25496962724094</v>
      </c>
      <c r="I34" s="41">
        <v>-5.569521999998869</v>
      </c>
      <c r="J34" s="41"/>
      <c r="K34" s="661">
        <v>-45.22949482519819</v>
      </c>
    </row>
    <row r="35" spans="1:11" ht="15" customHeight="1" hidden="1">
      <c r="A35" s="126" t="s">
        <v>791</v>
      </c>
      <c r="B35" s="49">
        <v>0</v>
      </c>
      <c r="C35" s="41"/>
      <c r="D35" s="41">
        <v>0</v>
      </c>
      <c r="E35" s="42">
        <v>0</v>
      </c>
      <c r="F35" s="41">
        <v>0</v>
      </c>
      <c r="G35" s="41"/>
      <c r="H35" s="4"/>
      <c r="I35" s="41">
        <v>0</v>
      </c>
      <c r="J35" s="41"/>
      <c r="K35" s="661"/>
    </row>
    <row r="36" spans="1:11" ht="15" customHeight="1" hidden="1">
      <c r="A36" s="126" t="s">
        <v>792</v>
      </c>
      <c r="B36" s="49">
        <v>0</v>
      </c>
      <c r="C36" s="41"/>
      <c r="D36" s="41">
        <v>0</v>
      </c>
      <c r="E36" s="42">
        <v>0</v>
      </c>
      <c r="F36" s="41">
        <v>0</v>
      </c>
      <c r="G36" s="41"/>
      <c r="H36" s="4"/>
      <c r="I36" s="41">
        <v>0</v>
      </c>
      <c r="J36" s="41"/>
      <c r="K36" s="661"/>
    </row>
    <row r="37" spans="1:11" ht="15" customHeight="1" hidden="1">
      <c r="A37" s="126" t="s">
        <v>793</v>
      </c>
      <c r="B37" s="49">
        <v>0</v>
      </c>
      <c r="C37" s="41"/>
      <c r="D37" s="41">
        <v>0</v>
      </c>
      <c r="E37" s="42">
        <v>0</v>
      </c>
      <c r="F37" s="41">
        <v>0</v>
      </c>
      <c r="G37" s="41"/>
      <c r="H37" s="4"/>
      <c r="I37" s="41">
        <v>0</v>
      </c>
      <c r="J37" s="41"/>
      <c r="K37" s="661"/>
    </row>
    <row r="38" spans="1:11" ht="15" customHeight="1" hidden="1">
      <c r="A38" s="126" t="s">
        <v>794</v>
      </c>
      <c r="B38" s="49">
        <v>0</v>
      </c>
      <c r="C38" s="41"/>
      <c r="D38" s="41">
        <v>0</v>
      </c>
      <c r="E38" s="42">
        <v>0</v>
      </c>
      <c r="F38" s="41">
        <v>0</v>
      </c>
      <c r="G38" s="41"/>
      <c r="H38" s="4"/>
      <c r="I38" s="41">
        <v>0</v>
      </c>
      <c r="J38" s="41"/>
      <c r="K38" s="661"/>
    </row>
    <row r="39" spans="1:11" ht="15" customHeight="1">
      <c r="A39" s="126" t="s">
        <v>1250</v>
      </c>
      <c r="B39" s="49">
        <v>1556.73568</v>
      </c>
      <c r="C39" s="41"/>
      <c r="D39" s="41">
        <v>3916.028172</v>
      </c>
      <c r="E39" s="42">
        <v>5650.825699999999</v>
      </c>
      <c r="F39" s="41">
        <v>2359.2924919999996</v>
      </c>
      <c r="G39" s="41"/>
      <c r="H39" s="4">
        <v>151.55382653014027</v>
      </c>
      <c r="I39" s="41">
        <v>1734.7975279999996</v>
      </c>
      <c r="J39" s="41"/>
      <c r="K39" s="661">
        <v>44.29992461249331</v>
      </c>
    </row>
    <row r="40" spans="1:11" ht="15" customHeight="1" hidden="1">
      <c r="A40" s="126" t="s">
        <v>795</v>
      </c>
      <c r="B40" s="49">
        <v>0</v>
      </c>
      <c r="C40" s="41"/>
      <c r="D40" s="41">
        <v>0</v>
      </c>
      <c r="E40" s="42">
        <v>0</v>
      </c>
      <c r="F40" s="41">
        <v>0</v>
      </c>
      <c r="G40" s="41"/>
      <c r="H40" s="4"/>
      <c r="I40" s="41">
        <v>0</v>
      </c>
      <c r="J40" s="41"/>
      <c r="K40" s="661"/>
    </row>
    <row r="41" spans="1:11" ht="15" customHeight="1">
      <c r="A41" s="125" t="s">
        <v>796</v>
      </c>
      <c r="B41" s="51">
        <v>36261.421457</v>
      </c>
      <c r="C41" s="6"/>
      <c r="D41" s="6">
        <v>25234.297822</v>
      </c>
      <c r="E41" s="44">
        <v>35730.63879408</v>
      </c>
      <c r="F41" s="6">
        <v>-11027.123634999996</v>
      </c>
      <c r="G41" s="6"/>
      <c r="H41" s="7">
        <v>-30.410069963959707</v>
      </c>
      <c r="I41" s="6">
        <v>10496.340972079997</v>
      </c>
      <c r="J41" s="6"/>
      <c r="K41" s="1180">
        <v>41.59553416591992</v>
      </c>
    </row>
    <row r="42" spans="1:11" ht="15" customHeight="1" thickBot="1">
      <c r="A42" s="128" t="s">
        <v>797</v>
      </c>
      <c r="B42" s="52">
        <v>19248.272056</v>
      </c>
      <c r="C42" s="45"/>
      <c r="D42" s="45">
        <v>21253.724419</v>
      </c>
      <c r="E42" s="47">
        <v>21243.05191997</v>
      </c>
      <c r="F42" s="45">
        <v>2005.4523629999967</v>
      </c>
      <c r="G42" s="45"/>
      <c r="H42" s="46">
        <v>10.418869585620099</v>
      </c>
      <c r="I42" s="45">
        <v>-10.672499029999017</v>
      </c>
      <c r="J42" s="45"/>
      <c r="K42" s="664">
        <v>-0.0502147238742694</v>
      </c>
    </row>
    <row r="43" spans="1:11" ht="15" customHeight="1">
      <c r="A43" s="1809" t="s">
        <v>1378</v>
      </c>
      <c r="B43" s="411"/>
      <c r="C43" s="413"/>
      <c r="D43" s="413"/>
      <c r="E43" s="414"/>
      <c r="F43" s="411"/>
      <c r="G43" s="413"/>
      <c r="H43" s="412"/>
      <c r="I43" s="415"/>
      <c r="J43" s="413"/>
      <c r="K43" s="1179"/>
    </row>
    <row r="44" spans="1:11" ht="15" customHeight="1">
      <c r="A44" s="1797" t="s">
        <v>141</v>
      </c>
      <c r="B44" s="49">
        <v>0.0284990000363905</v>
      </c>
      <c r="C44" s="41"/>
      <c r="D44" s="41">
        <v>-0.18056000000797212</v>
      </c>
      <c r="E44" s="42">
        <v>0</v>
      </c>
      <c r="F44" s="49">
        <v>-0.20905900002617273</v>
      </c>
      <c r="G44" s="41"/>
      <c r="H44" s="4"/>
      <c r="I44" s="416">
        <v>0.1805599999934202</v>
      </c>
      <c r="J44" s="41"/>
      <c r="K44" s="661"/>
    </row>
    <row r="45" spans="1:11" ht="15" customHeight="1">
      <c r="A45" s="1797" t="s">
        <v>798</v>
      </c>
      <c r="B45" s="49">
        <v>131469.6197341406</v>
      </c>
      <c r="C45" s="41"/>
      <c r="D45" s="41">
        <v>126285.51683242922</v>
      </c>
      <c r="E45" s="42">
        <v>164656.646472394</v>
      </c>
      <c r="F45" s="49">
        <v>8237.047098288609</v>
      </c>
      <c r="G45" s="41" t="s">
        <v>584</v>
      </c>
      <c r="H45" s="4">
        <v>6.265361621145373</v>
      </c>
      <c r="I45" s="416">
        <v>28574.849639964785</v>
      </c>
      <c r="J45" s="41" t="s">
        <v>585</v>
      </c>
      <c r="K45" s="661">
        <v>22.627178758654743</v>
      </c>
    </row>
    <row r="46" spans="1:11" ht="15" customHeight="1">
      <c r="A46" s="1797" t="s">
        <v>799</v>
      </c>
      <c r="B46" s="49">
        <v>-20571.58510414062</v>
      </c>
      <c r="C46" s="41"/>
      <c r="D46" s="41">
        <v>-7016.044234429202</v>
      </c>
      <c r="E46" s="42">
        <v>-20065.031864173987</v>
      </c>
      <c r="F46" s="49">
        <v>134.39086971141842</v>
      </c>
      <c r="G46" s="41" t="s">
        <v>584</v>
      </c>
      <c r="H46" s="4">
        <v>-0.6532839789986257</v>
      </c>
      <c r="I46" s="416">
        <v>-3252.707629744784</v>
      </c>
      <c r="J46" s="41" t="s">
        <v>585</v>
      </c>
      <c r="K46" s="661">
        <v>46.36099090970756</v>
      </c>
    </row>
    <row r="47" spans="1:11" ht="15" customHeight="1" thickBot="1">
      <c r="A47" s="1798" t="s">
        <v>800</v>
      </c>
      <c r="B47" s="52">
        <v>37264.895104140625</v>
      </c>
      <c r="C47" s="45"/>
      <c r="D47" s="45">
        <v>30202.6611674292</v>
      </c>
      <c r="E47" s="47">
        <v>37952.855175303994</v>
      </c>
      <c r="F47" s="52">
        <v>6358.916063288574</v>
      </c>
      <c r="G47" s="45" t="s">
        <v>584</v>
      </c>
      <c r="H47" s="46">
        <v>17.064092212034737</v>
      </c>
      <c r="I47" s="417">
        <v>-2046.0859921252068</v>
      </c>
      <c r="J47" s="45" t="s">
        <v>585</v>
      </c>
      <c r="K47" s="664">
        <v>-6.774522221014494</v>
      </c>
    </row>
    <row r="48" spans="1:3" ht="15" customHeight="1">
      <c r="A48" s="1918" t="s">
        <v>142</v>
      </c>
      <c r="B48" s="1330"/>
      <c r="C48" s="1330"/>
    </row>
    <row r="49" spans="1:9" ht="15" customHeight="1">
      <c r="A49" s="757" t="s">
        <v>143</v>
      </c>
      <c r="B49" s="397"/>
      <c r="C49" s="397"/>
      <c r="D49" s="41"/>
      <c r="I49" s="1" t="s">
        <v>628</v>
      </c>
    </row>
    <row r="50" spans="1:3" ht="15" customHeight="1">
      <c r="A50" s="666" t="s">
        <v>628</v>
      </c>
      <c r="B50" s="1205"/>
      <c r="C50" s="1205"/>
    </row>
    <row r="51" ht="12.75">
      <c r="A51" s="758"/>
    </row>
    <row r="52" ht="12.75">
      <c r="A52" s="757"/>
    </row>
  </sheetData>
  <sheetProtection/>
  <mergeCells count="6">
    <mergeCell ref="A2:K2"/>
    <mergeCell ref="A1:K1"/>
    <mergeCell ref="F5:H5"/>
    <mergeCell ref="I5:K5"/>
    <mergeCell ref="B4:E4"/>
    <mergeCell ref="F4:K4"/>
  </mergeCells>
  <printOptions horizontalCentered="1"/>
  <pageMargins left="0.45" right="0.39" top="1" bottom="1" header="0.5" footer="0.5"/>
  <pageSetup horizontalDpi="300" verticalDpi="300" orientation="portrait" paperSize="9" scale="90" r:id="rId1"/>
</worksheet>
</file>

<file path=xl/worksheets/sheet32.xml><?xml version="1.0" encoding="utf-8"?>
<worksheet xmlns="http://schemas.openxmlformats.org/spreadsheetml/2006/main" xmlns:r="http://schemas.openxmlformats.org/officeDocument/2006/relationships">
  <dimension ref="A1:M28"/>
  <sheetViews>
    <sheetView zoomScalePageLayoutView="0" workbookViewId="0" topLeftCell="A22">
      <selection activeCell="B1" sqref="B1:L1"/>
    </sheetView>
  </sheetViews>
  <sheetFormatPr defaultColWidth="8.140625" defaultRowHeight="12.75"/>
  <cols>
    <col min="1" max="1" width="4.57421875" style="18" customWidth="1"/>
    <col min="2" max="2" width="24.140625" style="18" customWidth="1"/>
    <col min="3" max="3" width="12.00390625" style="18" customWidth="1"/>
    <col min="4" max="4" width="11.7109375" style="18" hidden="1" customWidth="1"/>
    <col min="5" max="5" width="12.140625" style="18" customWidth="1"/>
    <col min="6" max="6" width="11.28125" style="18" customWidth="1"/>
    <col min="7" max="7" width="7.8515625" style="18" customWidth="1"/>
    <col min="8" max="8" width="2.421875" style="18" customWidth="1"/>
    <col min="9" max="9" width="7.57421875" style="18" customWidth="1"/>
    <col min="10" max="10" width="8.28125" style="18" customWidth="1"/>
    <col min="11" max="11" width="2.28125" style="18" customWidth="1"/>
    <col min="12" max="12" width="7.7109375" style="18" customWidth="1"/>
    <col min="13" max="16384" width="8.140625" style="18" customWidth="1"/>
  </cols>
  <sheetData>
    <row r="1" spans="1:12" s="75" customFormat="1" ht="12.75">
      <c r="A1" s="18"/>
      <c r="B1" s="1966" t="s">
        <v>1803</v>
      </c>
      <c r="C1" s="1966"/>
      <c r="D1" s="1966"/>
      <c r="E1" s="1966"/>
      <c r="F1" s="1966"/>
      <c r="G1" s="1966"/>
      <c r="H1" s="1966"/>
      <c r="I1" s="1966"/>
      <c r="J1" s="1966"/>
      <c r="K1" s="1966"/>
      <c r="L1" s="1966"/>
    </row>
    <row r="2" spans="1:13" ht="15.75">
      <c r="A2" s="18"/>
      <c r="B2" s="2155" t="s">
        <v>1363</v>
      </c>
      <c r="C2" s="2155"/>
      <c r="D2" s="2155"/>
      <c r="E2" s="2155"/>
      <c r="F2" s="2155"/>
      <c r="G2" s="2155"/>
      <c r="H2" s="2155"/>
      <c r="I2" s="2155"/>
      <c r="J2" s="2155"/>
      <c r="K2" s="2155"/>
      <c r="L2" s="2155"/>
      <c r="M2" s="1518"/>
    </row>
    <row r="3" ht="12.75">
      <c r="L3" s="102" t="s">
        <v>762</v>
      </c>
    </row>
    <row r="4" spans="2:12" ht="12.75" customHeight="1">
      <c r="B4" s="2162" t="s">
        <v>1032</v>
      </c>
      <c r="C4" s="2152"/>
      <c r="D4" s="2153"/>
      <c r="E4" s="2153"/>
      <c r="F4" s="2154"/>
      <c r="G4" s="2156" t="str">
        <f>MS!F4</f>
        <v> Changes</v>
      </c>
      <c r="H4" s="2157"/>
      <c r="I4" s="2157"/>
      <c r="J4" s="2157"/>
      <c r="K4" s="2157"/>
      <c r="L4" s="2158"/>
    </row>
    <row r="5" spans="2:12" ht="12.75">
      <c r="B5" s="2163"/>
      <c r="C5" s="2164" t="s">
        <v>1240</v>
      </c>
      <c r="D5" s="2165"/>
      <c r="E5" s="2165"/>
      <c r="F5" s="2166"/>
      <c r="G5" s="2159" t="s">
        <v>630</v>
      </c>
      <c r="H5" s="2160"/>
      <c r="I5" s="2161"/>
      <c r="J5" s="2159" t="s">
        <v>1249</v>
      </c>
      <c r="K5" s="2160"/>
      <c r="L5" s="2161"/>
    </row>
    <row r="6" spans="2:12" ht="17.25" customHeight="1">
      <c r="B6" s="2027"/>
      <c r="C6" s="1576">
        <v>2006</v>
      </c>
      <c r="D6" s="1576"/>
      <c r="E6" s="1576">
        <v>2007</v>
      </c>
      <c r="F6" s="1576">
        <v>2008</v>
      </c>
      <c r="G6" s="2150" t="s">
        <v>632</v>
      </c>
      <c r="H6" s="2151"/>
      <c r="I6" s="701" t="s">
        <v>1364</v>
      </c>
      <c r="J6" s="2150" t="s">
        <v>632</v>
      </c>
      <c r="K6" s="2151"/>
      <c r="L6" s="701" t="s">
        <v>1364</v>
      </c>
    </row>
    <row r="7" spans="2:12" s="103" customFormat="1" ht="15" customHeight="1">
      <c r="B7" s="679" t="s">
        <v>1365</v>
      </c>
      <c r="C7" s="788">
        <v>131469.6197341406</v>
      </c>
      <c r="D7" s="788"/>
      <c r="E7" s="788">
        <v>126285.51683242922</v>
      </c>
      <c r="F7" s="788">
        <v>164656.646472394</v>
      </c>
      <c r="G7" s="684">
        <v>8237.047098288609</v>
      </c>
      <c r="H7" s="685" t="s">
        <v>584</v>
      </c>
      <c r="I7" s="686">
        <v>6.265361621145373</v>
      </c>
      <c r="J7" s="789">
        <v>28574.849639964785</v>
      </c>
      <c r="K7" s="790" t="s">
        <v>585</v>
      </c>
      <c r="L7" s="687">
        <v>22.627178758654743</v>
      </c>
    </row>
    <row r="8" spans="2:12" ht="15" customHeight="1">
      <c r="B8" s="680" t="s">
        <v>1366</v>
      </c>
      <c r="C8" s="761">
        <v>133036.2656141406</v>
      </c>
      <c r="D8" s="761"/>
      <c r="E8" s="761">
        <v>130213.85892042922</v>
      </c>
      <c r="F8" s="761">
        <v>170314.216566394</v>
      </c>
      <c r="G8" s="688">
        <v>-2822.406693711382</v>
      </c>
      <c r="H8" s="689"/>
      <c r="I8" s="690">
        <v>-2.1215318099032574</v>
      </c>
      <c r="J8" s="791">
        <v>40100.357645964774</v>
      </c>
      <c r="K8" s="790"/>
      <c r="L8" s="691">
        <v>30.795767807226422</v>
      </c>
    </row>
    <row r="9" spans="2:12" ht="15" customHeight="1">
      <c r="B9" s="681" t="s">
        <v>1367</v>
      </c>
      <c r="C9" s="762">
        <v>1566.6458800000003</v>
      </c>
      <c r="D9" s="762"/>
      <c r="E9" s="762">
        <v>3928.342087999999</v>
      </c>
      <c r="F9" s="762">
        <v>5657.570094</v>
      </c>
      <c r="G9" s="688">
        <v>2361.6962079999985</v>
      </c>
      <c r="H9" s="689"/>
      <c r="I9" s="690">
        <v>150.74856661289647</v>
      </c>
      <c r="J9" s="791">
        <v>1729.2280060000007</v>
      </c>
      <c r="K9" s="790"/>
      <c r="L9" s="691">
        <v>44.01928262007311</v>
      </c>
    </row>
    <row r="10" spans="2:12" s="103" customFormat="1" ht="15" customHeight="1">
      <c r="B10" s="679" t="s">
        <v>1368</v>
      </c>
      <c r="C10" s="788">
        <v>-20571.585104140624</v>
      </c>
      <c r="D10" s="788"/>
      <c r="E10" s="788">
        <v>-7021.271234429201</v>
      </c>
      <c r="F10" s="788">
        <v>-20065.031864173983</v>
      </c>
      <c r="G10" s="684">
        <v>129.1638697114231</v>
      </c>
      <c r="H10" s="702" t="s">
        <v>584</v>
      </c>
      <c r="I10" s="686">
        <v>-0.6278751445625119</v>
      </c>
      <c r="J10" s="792">
        <v>-3247.4806297447813</v>
      </c>
      <c r="K10" s="793" t="s">
        <v>585</v>
      </c>
      <c r="L10" s="687">
        <v>46.25203216506686</v>
      </c>
    </row>
    <row r="11" spans="2:12" s="103" customFormat="1" ht="15" customHeight="1">
      <c r="B11" s="682" t="s">
        <v>1369</v>
      </c>
      <c r="C11" s="759">
        <v>16693.31</v>
      </c>
      <c r="D11" s="759"/>
      <c r="E11" s="759">
        <v>23181.571933</v>
      </c>
      <c r="F11" s="759">
        <v>17887.82331113001</v>
      </c>
      <c r="G11" s="688">
        <v>6488.261932999998</v>
      </c>
      <c r="H11" s="689"/>
      <c r="I11" s="690">
        <v>38.86743811143504</v>
      </c>
      <c r="J11" s="791">
        <v>-5293.748621869989</v>
      </c>
      <c r="K11" s="790"/>
      <c r="L11" s="691">
        <v>-22.836020944438637</v>
      </c>
    </row>
    <row r="12" spans="2:12" ht="15" customHeight="1">
      <c r="B12" s="680" t="s">
        <v>1370</v>
      </c>
      <c r="C12" s="761">
        <v>12108.665070000001</v>
      </c>
      <c r="D12" s="761"/>
      <c r="E12" s="761">
        <v>12493.613420000001</v>
      </c>
      <c r="F12" s="761">
        <v>13698.894264670009</v>
      </c>
      <c r="G12" s="688">
        <v>384.9483500000006</v>
      </c>
      <c r="H12" s="689"/>
      <c r="I12" s="690">
        <v>3.1791146899730087</v>
      </c>
      <c r="J12" s="791">
        <v>1205.2808446700074</v>
      </c>
      <c r="K12" s="790"/>
      <c r="L12" s="691">
        <v>9.647175754138287</v>
      </c>
    </row>
    <row r="13" spans="2:12" ht="15" customHeight="1">
      <c r="B13" s="680" t="s">
        <v>1371</v>
      </c>
      <c r="C13" s="761">
        <v>12108.665070000001</v>
      </c>
      <c r="D13" s="761"/>
      <c r="E13" s="761">
        <v>15616.144069000002</v>
      </c>
      <c r="F13" s="761">
        <v>18925.778102520002</v>
      </c>
      <c r="G13" s="688">
        <v>3507.478999000001</v>
      </c>
      <c r="H13" s="689"/>
      <c r="I13" s="690">
        <v>28.966686077476915</v>
      </c>
      <c r="J13" s="791">
        <v>3309.6340335200002</v>
      </c>
      <c r="K13" s="790"/>
      <c r="L13" s="691">
        <v>21.19366995396794</v>
      </c>
    </row>
    <row r="14" spans="2:12" ht="15" customHeight="1">
      <c r="B14" s="680" t="s">
        <v>1372</v>
      </c>
      <c r="C14" s="761">
        <v>0</v>
      </c>
      <c r="D14" s="761"/>
      <c r="E14" s="761">
        <v>3122.5306490000003</v>
      </c>
      <c r="F14" s="761">
        <v>5226.883837849993</v>
      </c>
      <c r="G14" s="688">
        <v>3122.5306490000003</v>
      </c>
      <c r="H14" s="689"/>
      <c r="I14" s="690" t="e">
        <v>#DIV/0!</v>
      </c>
      <c r="J14" s="791">
        <v>2104.353188849993</v>
      </c>
      <c r="K14" s="790"/>
      <c r="L14" s="691">
        <v>67.39255512268288</v>
      </c>
    </row>
    <row r="15" spans="2:12" ht="15" customHeight="1">
      <c r="B15" s="680" t="s">
        <v>1373</v>
      </c>
      <c r="C15" s="761">
        <v>987.6835100000001</v>
      </c>
      <c r="D15" s="761"/>
      <c r="E15" s="761">
        <v>661.3645</v>
      </c>
      <c r="F15" s="761">
        <v>438.05401000000006</v>
      </c>
      <c r="G15" s="688">
        <v>-326.31901000000005</v>
      </c>
      <c r="H15" s="689"/>
      <c r="I15" s="690">
        <v>-33.03882333724495</v>
      </c>
      <c r="J15" s="791">
        <v>-223.31048999999996</v>
      </c>
      <c r="K15" s="790"/>
      <c r="L15" s="691">
        <v>-33.76511590809606</v>
      </c>
    </row>
    <row r="16" spans="2:12" ht="15" customHeight="1">
      <c r="B16" s="680" t="s">
        <v>1413</v>
      </c>
      <c r="C16" s="761">
        <v>59.269</v>
      </c>
      <c r="D16" s="761"/>
      <c r="E16" s="761">
        <v>39</v>
      </c>
      <c r="F16" s="761">
        <v>37.045</v>
      </c>
      <c r="G16" s="688">
        <v>-20.269</v>
      </c>
      <c r="H16" s="689"/>
      <c r="I16" s="690">
        <v>-34.19831615178255</v>
      </c>
      <c r="J16" s="791">
        <v>-1.955</v>
      </c>
      <c r="K16" s="790"/>
      <c r="L16" s="691">
        <v>-5.012820512820508</v>
      </c>
    </row>
    <row r="17" spans="2:12" ht="15" customHeight="1">
      <c r="B17" s="680" t="s">
        <v>1374</v>
      </c>
      <c r="C17" s="761">
        <v>329.165</v>
      </c>
      <c r="D17" s="761"/>
      <c r="E17" s="761">
        <v>1870.81</v>
      </c>
      <c r="F17" s="761">
        <v>660.655</v>
      </c>
      <c r="G17" s="688">
        <v>1541.645</v>
      </c>
      <c r="H17" s="689"/>
      <c r="I17" s="690">
        <v>468.3502194947822</v>
      </c>
      <c r="J17" s="791">
        <v>-1210.155</v>
      </c>
      <c r="K17" s="790"/>
      <c r="L17" s="691">
        <v>-64.68615198764172</v>
      </c>
    </row>
    <row r="18" spans="2:12" ht="15" customHeight="1">
      <c r="B18" s="680" t="s">
        <v>1375</v>
      </c>
      <c r="C18" s="761">
        <v>3208.52742</v>
      </c>
      <c r="D18" s="761"/>
      <c r="E18" s="761">
        <v>8116.784013</v>
      </c>
      <c r="F18" s="761">
        <v>3053.1750364600002</v>
      </c>
      <c r="G18" s="688">
        <v>4908.256593</v>
      </c>
      <c r="H18" s="689"/>
      <c r="I18" s="690">
        <v>152.97536690523282</v>
      </c>
      <c r="J18" s="791">
        <v>-5063.60897654</v>
      </c>
      <c r="K18" s="790"/>
      <c r="L18" s="691">
        <v>-62.38442427973967</v>
      </c>
    </row>
    <row r="19" spans="2:12" s="103" customFormat="1" ht="15" customHeight="1">
      <c r="B19" s="683" t="s">
        <v>1405</v>
      </c>
      <c r="C19" s="794">
        <v>37264.895104140625</v>
      </c>
      <c r="D19" s="794"/>
      <c r="E19" s="794">
        <v>30202.8431674292</v>
      </c>
      <c r="F19" s="794">
        <v>37952.855175303994</v>
      </c>
      <c r="G19" s="692">
        <v>6359.098063288575</v>
      </c>
      <c r="H19" s="693" t="s">
        <v>584</v>
      </c>
      <c r="I19" s="694">
        <v>17.06458060734483</v>
      </c>
      <c r="J19" s="789">
        <v>-2046.2679921252075</v>
      </c>
      <c r="K19" s="790" t="s">
        <v>585</v>
      </c>
      <c r="L19" s="695">
        <v>-6.775083990542674</v>
      </c>
    </row>
    <row r="20" spans="2:12" s="103" customFormat="1" ht="15" customHeight="1">
      <c r="B20" s="682" t="s">
        <v>1419</v>
      </c>
      <c r="C20" s="759">
        <v>110898.03462999998</v>
      </c>
      <c r="D20" s="759"/>
      <c r="E20" s="759">
        <v>119264.24559800001</v>
      </c>
      <c r="F20" s="759">
        <v>144591.61460822003</v>
      </c>
      <c r="G20" s="684">
        <v>8366.210968000029</v>
      </c>
      <c r="H20" s="696"/>
      <c r="I20" s="697">
        <v>7.544057021310649</v>
      </c>
      <c r="J20" s="792">
        <v>25327.36901022002</v>
      </c>
      <c r="K20" s="795"/>
      <c r="L20" s="698">
        <v>21.23634697324975</v>
      </c>
    </row>
    <row r="21" spans="2:12" ht="15" customHeight="1">
      <c r="B21" s="680" t="s">
        <v>1376</v>
      </c>
      <c r="C21" s="761">
        <v>83834.862465</v>
      </c>
      <c r="D21" s="761"/>
      <c r="E21" s="761">
        <v>90913.03904500001</v>
      </c>
      <c r="F21" s="761">
        <v>112827.084928</v>
      </c>
      <c r="G21" s="688">
        <v>7078.176580000014</v>
      </c>
      <c r="H21" s="689"/>
      <c r="I21" s="690">
        <v>8.442998976654925</v>
      </c>
      <c r="J21" s="791">
        <v>21914.045882999984</v>
      </c>
      <c r="K21" s="790"/>
      <c r="L21" s="691">
        <v>24.104403629223086</v>
      </c>
    </row>
    <row r="22" spans="2:12" ht="15" customHeight="1">
      <c r="B22" s="680" t="s">
        <v>1414</v>
      </c>
      <c r="C22" s="761">
        <v>22907.3</v>
      </c>
      <c r="D22" s="761"/>
      <c r="E22" s="761">
        <v>22597.7195</v>
      </c>
      <c r="F22" s="761">
        <v>23857.26192658</v>
      </c>
      <c r="G22" s="688">
        <v>-309.58050000000003</v>
      </c>
      <c r="H22" s="689"/>
      <c r="I22" s="690">
        <v>-1.3514491013781633</v>
      </c>
      <c r="J22" s="791">
        <v>1259.5424265799993</v>
      </c>
      <c r="K22" s="790"/>
      <c r="L22" s="691">
        <v>5.57375900953191</v>
      </c>
    </row>
    <row r="23" spans="2:12" ht="15" customHeight="1" thickBot="1">
      <c r="B23" s="1166" t="s">
        <v>1404</v>
      </c>
      <c r="C23" s="764">
        <v>4155.900664000001</v>
      </c>
      <c r="D23" s="764"/>
      <c r="E23" s="764">
        <v>5758.533493000001</v>
      </c>
      <c r="F23" s="764">
        <v>7907.2677536400015</v>
      </c>
      <c r="G23" s="1167">
        <v>1602.6328290000001</v>
      </c>
      <c r="H23" s="1168"/>
      <c r="I23" s="1169">
        <v>38.56282809843407</v>
      </c>
      <c r="J23" s="1170">
        <v>2148.7342606400007</v>
      </c>
      <c r="K23" s="1171"/>
      <c r="L23" s="785">
        <v>37.31391444109814</v>
      </c>
    </row>
    <row r="24" spans="2:12" ht="15" customHeight="1">
      <c r="B24" s="1808" t="s">
        <v>144</v>
      </c>
      <c r="C24" s="1808">
        <v>110898.063129</v>
      </c>
      <c r="D24" s="780"/>
      <c r="E24" s="1808">
        <v>119269.29203800001</v>
      </c>
      <c r="F24" s="1808">
        <v>144591.61460822</v>
      </c>
      <c r="G24" s="1804">
        <v>8371.228909000012</v>
      </c>
      <c r="H24" s="1805"/>
      <c r="I24" s="1806">
        <v>7.548579905550149</v>
      </c>
      <c r="J24" s="1807">
        <v>25322.322570219985</v>
      </c>
      <c r="K24" s="1805"/>
      <c r="L24" s="1272">
        <v>21.231217304578383</v>
      </c>
    </row>
    <row r="25" spans="2:12" ht="15" customHeight="1">
      <c r="B25" s="1555" t="s">
        <v>145</v>
      </c>
      <c r="C25" s="1556">
        <v>1071</v>
      </c>
      <c r="D25" s="1801"/>
      <c r="E25" s="1556">
        <v>-3122.5306490000003</v>
      </c>
      <c r="F25" s="1556">
        <v>-5226.883837849993</v>
      </c>
      <c r="G25" s="1799"/>
      <c r="H25" s="1799"/>
      <c r="I25" s="1800"/>
      <c r="J25" s="1801"/>
      <c r="K25" s="1802"/>
      <c r="L25" s="1803"/>
    </row>
    <row r="26" spans="2:12" s="103" customFormat="1" ht="15" customHeight="1">
      <c r="B26" s="349"/>
      <c r="C26" s="48"/>
      <c r="D26" s="48"/>
      <c r="E26" s="48"/>
      <c r="F26" s="48"/>
      <c r="G26" s="703"/>
      <c r="H26" s="349"/>
      <c r="I26" s="703"/>
      <c r="J26" s="349"/>
      <c r="K26" s="349"/>
      <c r="L26" s="349"/>
    </row>
    <row r="27" spans="2:4" ht="15" customHeight="1">
      <c r="B27" s="1" t="s">
        <v>146</v>
      </c>
      <c r="C27" s="705"/>
      <c r="D27" s="705"/>
    </row>
    <row r="28" spans="2:6" ht="15" customHeight="1">
      <c r="B28" s="1" t="s">
        <v>147</v>
      </c>
      <c r="C28" s="705"/>
      <c r="D28" s="705"/>
      <c r="F28" s="1"/>
    </row>
  </sheetData>
  <sheetProtection/>
  <mergeCells count="10">
    <mergeCell ref="J6:K6"/>
    <mergeCell ref="C4:F4"/>
    <mergeCell ref="B1:L1"/>
    <mergeCell ref="B2:L2"/>
    <mergeCell ref="G4:L4"/>
    <mergeCell ref="G5:I5"/>
    <mergeCell ref="J5:L5"/>
    <mergeCell ref="B4:B6"/>
    <mergeCell ref="G6:H6"/>
    <mergeCell ref="C5:F5"/>
  </mergeCells>
  <printOptions horizontalCentered="1"/>
  <pageMargins left="0.75" right="0.75" top="1" bottom="1" header="0.5" footer="0.5"/>
  <pageSetup horizontalDpi="600" verticalDpi="600"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L60"/>
  <sheetViews>
    <sheetView zoomScalePageLayoutView="0" workbookViewId="0" topLeftCell="A1">
      <selection activeCell="A1" sqref="A1:K1"/>
    </sheetView>
  </sheetViews>
  <sheetFormatPr defaultColWidth="9.140625" defaultRowHeight="12.75"/>
  <cols>
    <col min="1" max="1" width="34.28125" style="0" customWidth="1"/>
    <col min="2" max="2" width="7.421875" style="0" bestFit="1" customWidth="1"/>
    <col min="3" max="3" width="0" style="0" hidden="1" customWidth="1"/>
    <col min="4" max="5" width="7.421875" style="0" bestFit="1" customWidth="1"/>
    <col min="6" max="6" width="10.57421875" style="0" customWidth="1"/>
    <col min="7" max="7" width="2.28125" style="0" customWidth="1"/>
    <col min="8" max="9" width="8.421875" style="0" customWidth="1"/>
    <col min="10" max="10" width="2.421875" style="0" customWidth="1"/>
    <col min="11" max="11" width="7.7109375" style="0" customWidth="1"/>
  </cols>
  <sheetData>
    <row r="1" spans="1:11" ht="12.75">
      <c r="A1" s="1966" t="s">
        <v>682</v>
      </c>
      <c r="B1" s="1966"/>
      <c r="C1" s="1966"/>
      <c r="D1" s="1966"/>
      <c r="E1" s="1966"/>
      <c r="F1" s="1966"/>
      <c r="G1" s="1966"/>
      <c r="H1" s="1966"/>
      <c r="I1" s="1966"/>
      <c r="J1" s="1966"/>
      <c r="K1" s="1966"/>
    </row>
    <row r="2" spans="1:12" ht="15.75">
      <c r="A2" s="2155" t="s">
        <v>1198</v>
      </c>
      <c r="B2" s="2155"/>
      <c r="C2" s="2155"/>
      <c r="D2" s="2155"/>
      <c r="E2" s="2155"/>
      <c r="F2" s="2155"/>
      <c r="G2" s="2155"/>
      <c r="H2" s="2155"/>
      <c r="I2" s="2155"/>
      <c r="J2" s="2155"/>
      <c r="K2" s="2155"/>
      <c r="L2" s="1518"/>
    </row>
    <row r="3" spans="1:12" ht="13.5" thickBot="1">
      <c r="A3" s="48"/>
      <c r="B3" s="41"/>
      <c r="C3" s="41"/>
      <c r="D3" s="41"/>
      <c r="E3" s="41"/>
      <c r="F3" s="41"/>
      <c r="G3" s="41"/>
      <c r="H3" s="41"/>
      <c r="J3" s="41"/>
      <c r="K3" s="53" t="s">
        <v>1246</v>
      </c>
      <c r="L3" s="8"/>
    </row>
    <row r="4" spans="1:11" ht="12.75">
      <c r="A4" s="161"/>
      <c r="B4" s="2167"/>
      <c r="C4" s="2168"/>
      <c r="D4" s="2168"/>
      <c r="E4" s="2169"/>
      <c r="F4" s="2170" t="str">
        <f>'M AC'!F4</f>
        <v> Changes</v>
      </c>
      <c r="G4" s="2171"/>
      <c r="H4" s="2171"/>
      <c r="I4" s="2171"/>
      <c r="J4" s="2171"/>
      <c r="K4" s="2172"/>
    </row>
    <row r="5" spans="1:11" ht="12.75">
      <c r="A5" s="162"/>
      <c r="B5" s="2173" t="s">
        <v>1240</v>
      </c>
      <c r="C5" s="2174"/>
      <c r="D5" s="2174"/>
      <c r="E5" s="2175"/>
      <c r="F5" s="2145" t="str">
        <f>'M AC'!F5</f>
        <v>2006/07</v>
      </c>
      <c r="G5" s="2134">
        <f>'M AC'!G5</f>
        <v>0</v>
      </c>
      <c r="H5" s="2137">
        <f>'M AC'!H5</f>
        <v>0</v>
      </c>
      <c r="I5" s="2146" t="str">
        <f>'M AC'!I5</f>
        <v>2007/08</v>
      </c>
      <c r="J5" s="2134">
        <f>'M AC'!J5</f>
        <v>0</v>
      </c>
      <c r="K5" s="2135">
        <f>'M AC'!K5</f>
        <v>0</v>
      </c>
    </row>
    <row r="6" spans="1:11" ht="13.5" thickBot="1">
      <c r="A6" s="166"/>
      <c r="B6" s="1835">
        <v>2006</v>
      </c>
      <c r="C6" s="1836"/>
      <c r="D6" s="1836">
        <v>2007</v>
      </c>
      <c r="E6" s="1837" t="s">
        <v>1377</v>
      </c>
      <c r="F6" s="167" t="s">
        <v>632</v>
      </c>
      <c r="G6" s="167" t="s">
        <v>628</v>
      </c>
      <c r="H6" s="169" t="s">
        <v>835</v>
      </c>
      <c r="I6" s="167" t="s">
        <v>632</v>
      </c>
      <c r="J6" s="167" t="s">
        <v>628</v>
      </c>
      <c r="K6" s="168" t="s">
        <v>835</v>
      </c>
    </row>
    <row r="7" spans="1:11" ht="15" customHeight="1">
      <c r="A7" s="49" t="s">
        <v>801</v>
      </c>
      <c r="B7" s="49">
        <v>289975.904</v>
      </c>
      <c r="C7" s="41"/>
      <c r="D7" s="41">
        <v>334453.303</v>
      </c>
      <c r="E7" s="42">
        <v>421523.71640756994</v>
      </c>
      <c r="F7" s="41">
        <v>44477.399000000034</v>
      </c>
      <c r="G7" s="41"/>
      <c r="H7" s="4">
        <v>15.338308592702942</v>
      </c>
      <c r="I7" s="41">
        <v>87070.41340756993</v>
      </c>
      <c r="J7" s="41"/>
      <c r="K7" s="42">
        <v>26.033653316191025</v>
      </c>
    </row>
    <row r="8" spans="1:11" ht="15" customHeight="1">
      <c r="A8" s="49" t="s">
        <v>802</v>
      </c>
      <c r="B8" s="49">
        <v>35716.144</v>
      </c>
      <c r="C8" s="41"/>
      <c r="D8" s="41">
        <v>42692.234000000004</v>
      </c>
      <c r="E8" s="42">
        <v>54124.356999999996</v>
      </c>
      <c r="F8" s="41">
        <v>6976.09</v>
      </c>
      <c r="G8" s="41"/>
      <c r="H8" s="4">
        <v>19.53203570911799</v>
      </c>
      <c r="I8" s="41">
        <v>11432.122999999992</v>
      </c>
      <c r="J8" s="41"/>
      <c r="K8" s="42">
        <v>26.77799198795732</v>
      </c>
    </row>
    <row r="9" spans="1:11" ht="15" customHeight="1">
      <c r="A9" s="49" t="s">
        <v>803</v>
      </c>
      <c r="B9" s="49">
        <v>31124.444</v>
      </c>
      <c r="C9" s="41"/>
      <c r="D9" s="41">
        <v>37575.847</v>
      </c>
      <c r="E9" s="42">
        <v>46261.464</v>
      </c>
      <c r="F9" s="41">
        <v>6451.403000000002</v>
      </c>
      <c r="G9" s="41"/>
      <c r="H9" s="4">
        <v>20.72776946633971</v>
      </c>
      <c r="I9" s="41">
        <v>8685.616999999998</v>
      </c>
      <c r="J9" s="41"/>
      <c r="K9" s="42">
        <v>23.114893458023708</v>
      </c>
    </row>
    <row r="10" spans="1:11" ht="15" customHeight="1">
      <c r="A10" s="49" t="s">
        <v>804</v>
      </c>
      <c r="B10" s="49">
        <v>4591.7</v>
      </c>
      <c r="C10" s="41"/>
      <c r="D10" s="41">
        <v>5116.387</v>
      </c>
      <c r="E10" s="42">
        <v>7862.892999999999</v>
      </c>
      <c r="F10" s="41">
        <v>524.6869999999999</v>
      </c>
      <c r="G10" s="41"/>
      <c r="H10" s="4">
        <v>11.426857155301956</v>
      </c>
      <c r="I10" s="41">
        <v>2746.5059999999994</v>
      </c>
      <c r="J10" s="41"/>
      <c r="K10" s="42">
        <v>53.68057576567213</v>
      </c>
    </row>
    <row r="11" spans="1:11" ht="15" customHeight="1">
      <c r="A11" s="49" t="s">
        <v>805</v>
      </c>
      <c r="B11" s="49">
        <v>151710.74</v>
      </c>
      <c r="C11" s="41"/>
      <c r="D11" s="41">
        <v>174633.856</v>
      </c>
      <c r="E11" s="42">
        <v>211406.425</v>
      </c>
      <c r="F11" s="41">
        <v>22923.11600000001</v>
      </c>
      <c r="G11" s="41"/>
      <c r="H11" s="4">
        <v>15.109751623385403</v>
      </c>
      <c r="I11" s="41">
        <v>36772.56899999999</v>
      </c>
      <c r="J11" s="41"/>
      <c r="K11" s="42">
        <v>21.05695301144813</v>
      </c>
    </row>
    <row r="12" spans="1:11" ht="15" customHeight="1">
      <c r="A12" s="49" t="s">
        <v>803</v>
      </c>
      <c r="B12" s="49">
        <v>145776.78</v>
      </c>
      <c r="C12" s="41"/>
      <c r="D12" s="41">
        <v>168320.359</v>
      </c>
      <c r="E12" s="42">
        <v>203770.97</v>
      </c>
      <c r="F12" s="41">
        <v>22543.578999999998</v>
      </c>
      <c r="G12" s="41"/>
      <c r="H12" s="4">
        <v>15.464451197234567</v>
      </c>
      <c r="I12" s="41">
        <v>35450.611000000004</v>
      </c>
      <c r="J12" s="41"/>
      <c r="K12" s="42">
        <v>21.061392222909888</v>
      </c>
    </row>
    <row r="13" spans="1:11" ht="15" customHeight="1">
      <c r="A13" s="49" t="s">
        <v>804</v>
      </c>
      <c r="B13" s="49">
        <v>5933.96</v>
      </c>
      <c r="C13" s="41"/>
      <c r="D13" s="41">
        <v>6313.497</v>
      </c>
      <c r="E13" s="42">
        <v>7635.455</v>
      </c>
      <c r="F13" s="41">
        <v>379.53700000000026</v>
      </c>
      <c r="G13" s="41"/>
      <c r="H13" s="4">
        <v>6.396015477017039</v>
      </c>
      <c r="I13" s="41">
        <v>1321.9579999999996</v>
      </c>
      <c r="J13" s="41"/>
      <c r="K13" s="42">
        <v>20.938601855675223</v>
      </c>
    </row>
    <row r="14" spans="1:11" ht="15" customHeight="1">
      <c r="A14" s="49" t="s">
        <v>806</v>
      </c>
      <c r="B14" s="49">
        <v>100068.162</v>
      </c>
      <c r="C14" s="41"/>
      <c r="D14" s="41">
        <v>114032.465</v>
      </c>
      <c r="E14" s="42">
        <v>152364.29040756996</v>
      </c>
      <c r="F14" s="41">
        <v>13964.303</v>
      </c>
      <c r="G14" s="41"/>
      <c r="H14" s="4">
        <v>13.954791135266381</v>
      </c>
      <c r="I14" s="41">
        <v>38331.825407569966</v>
      </c>
      <c r="J14" s="41"/>
      <c r="K14" s="42">
        <v>33.61483539584097</v>
      </c>
    </row>
    <row r="15" spans="1:11" ht="15" customHeight="1">
      <c r="A15" s="49" t="s">
        <v>803</v>
      </c>
      <c r="B15" s="49">
        <v>85505.684</v>
      </c>
      <c r="C15" s="41"/>
      <c r="D15" s="41">
        <v>97215.125</v>
      </c>
      <c r="E15" s="42">
        <v>133633.57798791997</v>
      </c>
      <c r="F15" s="41">
        <v>11709.441000000006</v>
      </c>
      <c r="G15" s="41"/>
      <c r="H15" s="4">
        <v>13.694342238113673</v>
      </c>
      <c r="I15" s="41">
        <v>36418.45298791997</v>
      </c>
      <c r="J15" s="41"/>
      <c r="K15" s="42">
        <v>37.461714921335506</v>
      </c>
    </row>
    <row r="16" spans="1:11" ht="15" customHeight="1">
      <c r="A16" s="49" t="s">
        <v>804</v>
      </c>
      <c r="B16" s="49">
        <v>14562.478</v>
      </c>
      <c r="C16" s="41"/>
      <c r="D16" s="41">
        <v>16817.34</v>
      </c>
      <c r="E16" s="42">
        <v>18730.712419650004</v>
      </c>
      <c r="F16" s="41">
        <v>2254.862000000001</v>
      </c>
      <c r="G16" s="41"/>
      <c r="H16" s="4">
        <v>15.484054293506924</v>
      </c>
      <c r="I16" s="41">
        <v>1913.3724196500043</v>
      </c>
      <c r="J16" s="41"/>
      <c r="K16" s="42">
        <v>11.37737846561944</v>
      </c>
    </row>
    <row r="17" spans="1:11" ht="15" customHeight="1">
      <c r="A17" s="49" t="s">
        <v>807</v>
      </c>
      <c r="B17" s="49">
        <v>2480.858</v>
      </c>
      <c r="C17" s="41"/>
      <c r="D17" s="41">
        <v>3094.748</v>
      </c>
      <c r="E17" s="42">
        <v>3628.6440000000002</v>
      </c>
      <c r="F17" s="41">
        <v>613.89</v>
      </c>
      <c r="G17" s="41"/>
      <c r="H17" s="4">
        <v>24.745068036945277</v>
      </c>
      <c r="I17" s="41">
        <v>533.8960000000002</v>
      </c>
      <c r="J17" s="41"/>
      <c r="K17" s="42">
        <v>17.251679296666484</v>
      </c>
    </row>
    <row r="18" spans="1:11" ht="15" customHeight="1">
      <c r="A18" s="51" t="s">
        <v>808</v>
      </c>
      <c r="B18" s="51">
        <v>329.165</v>
      </c>
      <c r="C18" s="6"/>
      <c r="D18" s="6">
        <v>1870.81</v>
      </c>
      <c r="E18" s="44">
        <v>660.655</v>
      </c>
      <c r="F18" s="6">
        <v>1541.645</v>
      </c>
      <c r="G18" s="6"/>
      <c r="H18" s="7">
        <v>468.3502194947822</v>
      </c>
      <c r="I18" s="6">
        <v>-1210.155</v>
      </c>
      <c r="J18" s="6"/>
      <c r="K18" s="44">
        <v>-64.68615198764172</v>
      </c>
    </row>
    <row r="19" spans="1:11" ht="15" customHeight="1">
      <c r="A19" s="51" t="s">
        <v>809</v>
      </c>
      <c r="B19" s="51">
        <v>7.705</v>
      </c>
      <c r="C19" s="6"/>
      <c r="D19" s="6">
        <v>1628.465</v>
      </c>
      <c r="E19" s="44">
        <v>1911.9830000000002</v>
      </c>
      <c r="F19" s="6">
        <v>1620.76</v>
      </c>
      <c r="G19" s="6"/>
      <c r="H19" s="1144">
        <v>21035.17196625568</v>
      </c>
      <c r="I19" s="6">
        <v>283.51800000000026</v>
      </c>
      <c r="J19" s="6"/>
      <c r="K19" s="44">
        <v>17.41013776777519</v>
      </c>
    </row>
    <row r="20" spans="1:11" ht="15" customHeight="1">
      <c r="A20" s="410" t="s">
        <v>810</v>
      </c>
      <c r="B20" s="410">
        <v>105652.30300000001</v>
      </c>
      <c r="C20" s="98"/>
      <c r="D20" s="98">
        <v>101782.862</v>
      </c>
      <c r="E20" s="135">
        <v>124993.88783103999</v>
      </c>
      <c r="F20" s="98">
        <v>-3869.4410000000207</v>
      </c>
      <c r="G20" s="98"/>
      <c r="H20" s="3">
        <v>-3.6624293935173564</v>
      </c>
      <c r="I20" s="98">
        <v>23211.025831039995</v>
      </c>
      <c r="J20" s="98"/>
      <c r="K20" s="135">
        <v>22.804453888356957</v>
      </c>
    </row>
    <row r="21" spans="1:11" ht="15" customHeight="1">
      <c r="A21" s="49" t="s">
        <v>811</v>
      </c>
      <c r="B21" s="49">
        <v>17049.747</v>
      </c>
      <c r="C21" s="41"/>
      <c r="D21" s="41">
        <v>20017.093</v>
      </c>
      <c r="E21" s="42">
        <v>31750.303000000004</v>
      </c>
      <c r="F21" s="41">
        <v>2967.3460000000014</v>
      </c>
      <c r="G21" s="41"/>
      <c r="H21" s="4">
        <v>17.40404710990727</v>
      </c>
      <c r="I21" s="41">
        <v>11733.21</v>
      </c>
      <c r="J21" s="41"/>
      <c r="K21" s="42">
        <v>58.61595387502072</v>
      </c>
    </row>
    <row r="22" spans="1:11" ht="15" customHeight="1">
      <c r="A22" s="49" t="s">
        <v>812</v>
      </c>
      <c r="B22" s="49">
        <v>9746.221</v>
      </c>
      <c r="C22" s="41"/>
      <c r="D22" s="41">
        <v>4330.657</v>
      </c>
      <c r="E22" s="42">
        <v>3529.911831039998</v>
      </c>
      <c r="F22" s="41">
        <v>-5415.563999999999</v>
      </c>
      <c r="G22" s="41"/>
      <c r="H22" s="4">
        <v>-55.56578288138551</v>
      </c>
      <c r="I22" s="41">
        <v>-800.745168960002</v>
      </c>
      <c r="J22" s="41"/>
      <c r="K22" s="42">
        <v>-18.490154472173668</v>
      </c>
    </row>
    <row r="23" spans="1:11" ht="15" customHeight="1">
      <c r="A23" s="49" t="s">
        <v>813</v>
      </c>
      <c r="B23" s="49">
        <v>78856.335</v>
      </c>
      <c r="C23" s="41"/>
      <c r="D23" s="41">
        <v>77435.112</v>
      </c>
      <c r="E23" s="42">
        <v>89713.673</v>
      </c>
      <c r="F23" s="41">
        <v>-1421.2230000000127</v>
      </c>
      <c r="G23" s="41"/>
      <c r="H23" s="4">
        <v>-1.8022940071967746</v>
      </c>
      <c r="I23" s="41">
        <v>12278.561000000002</v>
      </c>
      <c r="J23" s="41"/>
      <c r="K23" s="42">
        <v>15.856580668469883</v>
      </c>
    </row>
    <row r="24" spans="1:11" ht="15" customHeight="1">
      <c r="A24" s="51" t="s">
        <v>1318</v>
      </c>
      <c r="B24" s="51">
        <v>395965.077</v>
      </c>
      <c r="C24" s="6"/>
      <c r="D24" s="6">
        <v>439735.44</v>
      </c>
      <c r="E24" s="44">
        <v>549090.2422386099</v>
      </c>
      <c r="F24" s="6">
        <v>43770.36300000007</v>
      </c>
      <c r="G24" s="6"/>
      <c r="H24" s="7">
        <v>11.054096823796426</v>
      </c>
      <c r="I24" s="6">
        <v>109354.80223860987</v>
      </c>
      <c r="J24" s="6"/>
      <c r="K24" s="44">
        <v>24.86831678579508</v>
      </c>
    </row>
    <row r="25" spans="1:11" ht="15" customHeight="1">
      <c r="A25" s="410" t="s">
        <v>814</v>
      </c>
      <c r="B25" s="410">
        <v>61817.3</v>
      </c>
      <c r="C25" s="98"/>
      <c r="D25" s="98">
        <v>64930.30449999999</v>
      </c>
      <c r="E25" s="135">
        <v>79010.51392658001</v>
      </c>
      <c r="F25" s="98">
        <v>3113.004499999988</v>
      </c>
      <c r="G25" s="98"/>
      <c r="H25" s="3">
        <v>5.0358144079408</v>
      </c>
      <c r="I25" s="98">
        <v>14080.209426580019</v>
      </c>
      <c r="J25" s="98"/>
      <c r="K25" s="135">
        <v>21.685112267693153</v>
      </c>
    </row>
    <row r="26" spans="1:11" ht="15" customHeight="1">
      <c r="A26" s="49" t="s">
        <v>815</v>
      </c>
      <c r="B26" s="49">
        <v>6054.434</v>
      </c>
      <c r="C26" s="41"/>
      <c r="D26" s="41">
        <v>7359.764</v>
      </c>
      <c r="E26" s="42">
        <v>12651.857</v>
      </c>
      <c r="F26" s="41">
        <v>1305.33</v>
      </c>
      <c r="G26" s="41"/>
      <c r="H26" s="4">
        <v>21.5599013879745</v>
      </c>
      <c r="I26" s="41">
        <v>5292.093</v>
      </c>
      <c r="J26" s="41"/>
      <c r="K26" s="42">
        <v>71.90574317328652</v>
      </c>
    </row>
    <row r="27" spans="1:11" ht="15" customHeight="1">
      <c r="A27" s="49" t="s">
        <v>816</v>
      </c>
      <c r="B27" s="49">
        <v>22907.3</v>
      </c>
      <c r="C27" s="41"/>
      <c r="D27" s="41">
        <v>22597.7195</v>
      </c>
      <c r="E27" s="42">
        <v>23857.26192658</v>
      </c>
      <c r="F27" s="41">
        <v>-309.58050000000003</v>
      </c>
      <c r="G27" s="41"/>
      <c r="H27" s="4">
        <v>-1.3514491013781633</v>
      </c>
      <c r="I27" s="41">
        <v>1259.5424265799993</v>
      </c>
      <c r="J27" s="41"/>
      <c r="K27" s="42">
        <v>5.57375900953191</v>
      </c>
    </row>
    <row r="28" spans="1:11" ht="15" customHeight="1">
      <c r="A28" s="49" t="s">
        <v>817</v>
      </c>
      <c r="B28" s="49">
        <v>399.203</v>
      </c>
      <c r="C28" s="41"/>
      <c r="D28" s="41">
        <v>454.036</v>
      </c>
      <c r="E28" s="42">
        <v>358.83</v>
      </c>
      <c r="F28" s="41">
        <v>54.83300000000003</v>
      </c>
      <c r="G28" s="41"/>
      <c r="H28" s="4">
        <v>13.735618219301967</v>
      </c>
      <c r="I28" s="41">
        <v>-95.20599999999996</v>
      </c>
      <c r="J28" s="41"/>
      <c r="K28" s="42">
        <v>-20.968821855535673</v>
      </c>
    </row>
    <row r="29" spans="1:11" ht="15" customHeight="1">
      <c r="A29" s="49" t="s">
        <v>818</v>
      </c>
      <c r="B29" s="49">
        <v>31401.868</v>
      </c>
      <c r="C29" s="41"/>
      <c r="D29" s="41">
        <v>33932.965</v>
      </c>
      <c r="E29" s="42">
        <v>41100.596000000005</v>
      </c>
      <c r="F29" s="41">
        <v>2531.096999999998</v>
      </c>
      <c r="G29" s="41"/>
      <c r="H29" s="4">
        <v>8.06033895817917</v>
      </c>
      <c r="I29" s="41">
        <v>7167.6310000000085</v>
      </c>
      <c r="J29" s="41"/>
      <c r="K29" s="42">
        <v>21.122913956973726</v>
      </c>
    </row>
    <row r="30" spans="1:11" ht="15" customHeight="1">
      <c r="A30" s="49" t="s">
        <v>819</v>
      </c>
      <c r="B30" s="49">
        <v>1054.495</v>
      </c>
      <c r="C30" s="41"/>
      <c r="D30" s="41">
        <v>585.82</v>
      </c>
      <c r="E30" s="42">
        <v>1041.969</v>
      </c>
      <c r="F30" s="41">
        <v>-468.675</v>
      </c>
      <c r="G30" s="41"/>
      <c r="H30" s="4">
        <v>-44.44544545019179</v>
      </c>
      <c r="I30" s="41">
        <v>456.149</v>
      </c>
      <c r="J30" s="41"/>
      <c r="K30" s="42">
        <v>77.86504387013075</v>
      </c>
    </row>
    <row r="31" spans="1:11" ht="15" customHeight="1">
      <c r="A31" s="419" t="s">
        <v>820</v>
      </c>
      <c r="B31" s="419">
        <v>307583.929</v>
      </c>
      <c r="C31" s="420"/>
      <c r="D31" s="420">
        <v>340354.93389999995</v>
      </c>
      <c r="E31" s="421">
        <v>420242.59400000004</v>
      </c>
      <c r="F31" s="420">
        <v>32771.00489999994</v>
      </c>
      <c r="G31" s="420"/>
      <c r="H31" s="136">
        <v>10.654329374926458</v>
      </c>
      <c r="I31" s="420">
        <v>79887.6601000001</v>
      </c>
      <c r="J31" s="420"/>
      <c r="K31" s="421">
        <v>22.4</v>
      </c>
    </row>
    <row r="32" spans="1:11" ht="15" customHeight="1">
      <c r="A32" s="669" t="s">
        <v>1340</v>
      </c>
      <c r="B32" s="665">
        <v>323607.729</v>
      </c>
      <c r="C32" s="666"/>
      <c r="D32" s="666">
        <v>356378.7</v>
      </c>
      <c r="E32" s="667">
        <v>436266.4</v>
      </c>
      <c r="F32" s="666">
        <v>48794.8</v>
      </c>
      <c r="G32" s="666"/>
      <c r="H32" s="668">
        <v>15.9</v>
      </c>
      <c r="I32" s="666">
        <v>79887.6601000001</v>
      </c>
      <c r="J32" s="666"/>
      <c r="K32" s="667">
        <v>23.471867789485895</v>
      </c>
    </row>
    <row r="33" spans="1:11" ht="15" customHeight="1">
      <c r="A33" s="49" t="s">
        <v>821</v>
      </c>
      <c r="B33" s="49">
        <v>58861.9</v>
      </c>
      <c r="C33" s="41"/>
      <c r="D33" s="41">
        <v>65850</v>
      </c>
      <c r="E33" s="42">
        <v>72100.225</v>
      </c>
      <c r="F33" s="41">
        <v>6988.1</v>
      </c>
      <c r="G33" s="41"/>
      <c r="H33" s="4">
        <v>11.872025877520091</v>
      </c>
      <c r="I33" s="41">
        <v>6250.225000000006</v>
      </c>
      <c r="J33" s="41"/>
      <c r="K33" s="42">
        <v>9.491609719058475</v>
      </c>
    </row>
    <row r="34" spans="1:11" ht="15" customHeight="1">
      <c r="A34" s="49" t="s">
        <v>822</v>
      </c>
      <c r="B34" s="49">
        <v>4552.376</v>
      </c>
      <c r="C34" s="41"/>
      <c r="D34" s="41">
        <v>5106.3669</v>
      </c>
      <c r="E34" s="42">
        <v>5635.474400000001</v>
      </c>
      <c r="F34" s="41">
        <v>553.9908999999998</v>
      </c>
      <c r="G34" s="41"/>
      <c r="H34" s="4">
        <v>12.16926941008387</v>
      </c>
      <c r="I34" s="41">
        <v>529.107500000001</v>
      </c>
      <c r="J34" s="41"/>
      <c r="K34" s="42">
        <v>10.361721168136214</v>
      </c>
    </row>
    <row r="35" spans="1:11" ht="15" customHeight="1">
      <c r="A35" s="49" t="s">
        <v>823</v>
      </c>
      <c r="B35" s="49">
        <v>2543.4759999999997</v>
      </c>
      <c r="C35" s="41"/>
      <c r="D35" s="41">
        <v>2925.303</v>
      </c>
      <c r="E35" s="42">
        <v>4245.416</v>
      </c>
      <c r="F35" s="41">
        <v>381.8270000000002</v>
      </c>
      <c r="G35" s="41"/>
      <c r="H35" s="4">
        <v>15.012015053415102</v>
      </c>
      <c r="I35" s="41">
        <v>1320.1130000000003</v>
      </c>
      <c r="J35" s="41"/>
      <c r="K35" s="42">
        <v>45.12739364093225</v>
      </c>
    </row>
    <row r="36" spans="1:11" ht="15" customHeight="1">
      <c r="A36" s="49" t="s">
        <v>1333</v>
      </c>
      <c r="B36" s="49">
        <v>829.108</v>
      </c>
      <c r="C36" s="41"/>
      <c r="D36" s="41">
        <v>1055.057</v>
      </c>
      <c r="E36" s="42">
        <v>1238.352</v>
      </c>
      <c r="F36" s="41">
        <v>225.94900000000007</v>
      </c>
      <c r="G36" s="41"/>
      <c r="H36" s="4"/>
      <c r="I36" s="41">
        <v>183.295</v>
      </c>
      <c r="J36" s="41"/>
      <c r="K36" s="42">
        <v>17.372995013539562</v>
      </c>
    </row>
    <row r="37" spans="1:11" ht="15" customHeight="1">
      <c r="A37" s="49" t="s">
        <v>1334</v>
      </c>
      <c r="B37" s="49">
        <v>1714.368</v>
      </c>
      <c r="C37" s="41"/>
      <c r="D37" s="41">
        <v>1870.246</v>
      </c>
      <c r="E37" s="42">
        <v>3007.064</v>
      </c>
      <c r="F37" s="41">
        <v>155.87800000000016</v>
      </c>
      <c r="G37" s="41"/>
      <c r="H37" s="4"/>
      <c r="I37" s="41">
        <v>1136.8179999999998</v>
      </c>
      <c r="J37" s="41"/>
      <c r="K37" s="42">
        <v>60.78441017919566</v>
      </c>
    </row>
    <row r="38" spans="1:11" ht="15" customHeight="1">
      <c r="A38" s="49" t="s">
        <v>1335</v>
      </c>
      <c r="B38" s="49">
        <v>240361.855</v>
      </c>
      <c r="C38" s="41"/>
      <c r="D38" s="41">
        <v>265360.616</v>
      </c>
      <c r="E38" s="42">
        <v>336780.9976</v>
      </c>
      <c r="F38" s="41">
        <v>24998.76099999997</v>
      </c>
      <c r="G38" s="41"/>
      <c r="H38" s="4">
        <v>10.400469325717248</v>
      </c>
      <c r="I38" s="41">
        <v>71420.38160000002</v>
      </c>
      <c r="J38" s="41"/>
      <c r="K38" s="42">
        <v>26.91446179036607</v>
      </c>
    </row>
    <row r="39" spans="1:11" ht="15" customHeight="1">
      <c r="A39" s="669" t="s">
        <v>1341</v>
      </c>
      <c r="B39" s="49">
        <v>240361.855</v>
      </c>
      <c r="C39" s="41"/>
      <c r="D39" s="41">
        <v>281384.416</v>
      </c>
      <c r="E39" s="42">
        <v>352804.7976</v>
      </c>
      <c r="F39" s="41">
        <v>41022.561000000016</v>
      </c>
      <c r="G39" s="41"/>
      <c r="H39" s="4">
        <v>17.06700133430074</v>
      </c>
      <c r="I39" s="41">
        <v>71420.38159999996</v>
      </c>
      <c r="J39" s="41"/>
      <c r="K39" s="42">
        <v>25.381782905845064</v>
      </c>
    </row>
    <row r="40" spans="1:11" ht="15" customHeight="1">
      <c r="A40" s="49" t="s">
        <v>824</v>
      </c>
      <c r="B40" s="49">
        <v>198215.244</v>
      </c>
      <c r="C40" s="41"/>
      <c r="D40" s="41">
        <v>231949.096</v>
      </c>
      <c r="E40" s="42">
        <v>307272.0976</v>
      </c>
      <c r="F40" s="41">
        <v>33733.851999999984</v>
      </c>
      <c r="G40" s="41"/>
      <c r="H40" s="4">
        <v>17.018798009299417</v>
      </c>
      <c r="I40" s="41">
        <v>75323.00159999999</v>
      </c>
      <c r="J40" s="41"/>
      <c r="K40" s="42">
        <v>32.47393626401544</v>
      </c>
    </row>
    <row r="41" spans="1:11" ht="15" customHeight="1">
      <c r="A41" s="49" t="s">
        <v>1529</v>
      </c>
      <c r="B41" s="49">
        <v>198215.244</v>
      </c>
      <c r="C41" s="41"/>
      <c r="D41" s="41">
        <v>236825.996</v>
      </c>
      <c r="E41" s="42">
        <v>312148.9976</v>
      </c>
      <c r="F41" s="41">
        <v>38610.75200000001</v>
      </c>
      <c r="G41" s="41"/>
      <c r="H41" s="4">
        <v>19.479204132251304</v>
      </c>
      <c r="I41" s="41">
        <v>75323.00159999999</v>
      </c>
      <c r="J41" s="41"/>
      <c r="K41" s="42">
        <v>31.805208411326596</v>
      </c>
    </row>
    <row r="42" spans="1:11" ht="15" customHeight="1">
      <c r="A42" s="49" t="s">
        <v>825</v>
      </c>
      <c r="B42" s="49">
        <v>42146.611</v>
      </c>
      <c r="C42" s="41"/>
      <c r="D42" s="41">
        <v>33411.52</v>
      </c>
      <c r="E42" s="42">
        <v>29508.9</v>
      </c>
      <c r="F42" s="41">
        <v>-8735.091</v>
      </c>
      <c r="G42" s="41"/>
      <c r="H42" s="4">
        <v>-20.725488462168407</v>
      </c>
      <c r="I42" s="41">
        <v>-3902.62</v>
      </c>
      <c r="J42" s="41"/>
      <c r="K42" s="42">
        <v>-11.680462307611254</v>
      </c>
    </row>
    <row r="43" spans="1:11" ht="15" customHeight="1">
      <c r="A43" s="49" t="s">
        <v>1530</v>
      </c>
      <c r="B43" s="49">
        <v>42146.611</v>
      </c>
      <c r="C43" s="41"/>
      <c r="D43" s="41">
        <v>44558.42</v>
      </c>
      <c r="E43" s="42">
        <v>40655.8</v>
      </c>
      <c r="F43" s="41">
        <v>2411.809000000001</v>
      </c>
      <c r="G43" s="41"/>
      <c r="H43" s="4">
        <v>5.722426887419255</v>
      </c>
      <c r="I43" s="41">
        <v>-3902.62</v>
      </c>
      <c r="J43" s="41"/>
      <c r="K43" s="42">
        <v>-8.758434432818747</v>
      </c>
    </row>
    <row r="44" spans="1:11" ht="15" customHeight="1">
      <c r="A44" s="49" t="s">
        <v>826</v>
      </c>
      <c r="B44" s="49">
        <v>1264.322</v>
      </c>
      <c r="C44" s="41"/>
      <c r="D44" s="41">
        <v>1112.648</v>
      </c>
      <c r="E44" s="42">
        <v>1480.481</v>
      </c>
      <c r="F44" s="41">
        <v>-151.67399999999998</v>
      </c>
      <c r="G44" s="41"/>
      <c r="H44" s="4">
        <v>-11.99646925387678</v>
      </c>
      <c r="I44" s="41">
        <v>367.8330000000001</v>
      </c>
      <c r="J44" s="41"/>
      <c r="K44" s="42">
        <v>33.0592424558351</v>
      </c>
    </row>
    <row r="45" spans="1:11" ht="15" customHeight="1" hidden="1">
      <c r="A45" s="49"/>
      <c r="B45" s="49">
        <v>0</v>
      </c>
      <c r="C45" s="41"/>
      <c r="D45" s="41">
        <v>0</v>
      </c>
      <c r="E45" s="42">
        <v>0</v>
      </c>
      <c r="F45" s="41">
        <v>0</v>
      </c>
      <c r="G45" s="41"/>
      <c r="H45" s="4"/>
      <c r="I45" s="41">
        <v>0</v>
      </c>
      <c r="J45" s="41"/>
      <c r="K45" s="42"/>
    </row>
    <row r="46" spans="1:11" ht="15" customHeight="1" thickBot="1">
      <c r="A46" s="52" t="s">
        <v>1362</v>
      </c>
      <c r="B46" s="52">
        <v>26563.8</v>
      </c>
      <c r="C46" s="45"/>
      <c r="D46" s="45">
        <v>34450.3</v>
      </c>
      <c r="E46" s="47">
        <v>49837.1</v>
      </c>
      <c r="F46" s="45">
        <v>7886.5</v>
      </c>
      <c r="G46" s="45"/>
      <c r="H46" s="46">
        <v>29.688899931485718</v>
      </c>
      <c r="I46" s="45">
        <v>15386.8</v>
      </c>
      <c r="J46" s="45"/>
      <c r="K46" s="47">
        <v>44.66376199916981</v>
      </c>
    </row>
    <row r="47" spans="1:11" ht="15" customHeight="1">
      <c r="A47" s="411"/>
      <c r="B47" s="411">
        <v>0.04799999999886495</v>
      </c>
      <c r="C47" s="413"/>
      <c r="D47" s="413">
        <v>-0.09839999985706527</v>
      </c>
      <c r="E47" s="414">
        <v>0.03431202987121651</v>
      </c>
      <c r="F47" s="411"/>
      <c r="G47" s="413"/>
      <c r="H47" s="412"/>
      <c r="I47" s="415"/>
      <c r="J47" s="413"/>
      <c r="K47" s="414"/>
    </row>
    <row r="48" spans="1:11" ht="15" customHeight="1">
      <c r="A48" s="49" t="s">
        <v>827</v>
      </c>
      <c r="B48" s="49">
        <v>85.77334377410891</v>
      </c>
      <c r="C48" s="41"/>
      <c r="D48" s="41">
        <v>82.07571324239544</v>
      </c>
      <c r="E48" s="42">
        <v>82.59140718511371</v>
      </c>
      <c r="F48" s="49"/>
      <c r="G48" s="41"/>
      <c r="H48" s="4"/>
      <c r="I48" s="416"/>
      <c r="J48" s="41"/>
      <c r="K48" s="42"/>
    </row>
    <row r="49" spans="1:11" ht="15" customHeight="1">
      <c r="A49" s="49" t="s">
        <v>828</v>
      </c>
      <c r="B49" s="49">
        <v>41.61697518149647</v>
      </c>
      <c r="C49" s="41"/>
      <c r="D49" s="41">
        <v>39.102709803407144</v>
      </c>
      <c r="E49" s="42">
        <v>35.84869202957764</v>
      </c>
      <c r="F49" s="49"/>
      <c r="G49" s="41"/>
      <c r="H49" s="4"/>
      <c r="I49" s="416"/>
      <c r="J49" s="41"/>
      <c r="K49" s="42"/>
    </row>
    <row r="50" spans="1:11" ht="15" customHeight="1">
      <c r="A50" s="49" t="s">
        <v>798</v>
      </c>
      <c r="B50" s="49">
        <v>7969.55</v>
      </c>
      <c r="C50" s="41"/>
      <c r="D50" s="41">
        <v>5623.96</v>
      </c>
      <c r="E50" s="42">
        <v>6798.863580350004</v>
      </c>
      <c r="F50" s="49">
        <v>-2332.79</v>
      </c>
      <c r="G50" s="41" t="s">
        <v>584</v>
      </c>
      <c r="H50" s="4">
        <v>-29.27128884315926</v>
      </c>
      <c r="I50" s="416">
        <v>1099.8135803500047</v>
      </c>
      <c r="J50" s="41" t="s">
        <v>585</v>
      </c>
      <c r="K50" s="42">
        <v>19.55585708913301</v>
      </c>
    </row>
    <row r="51" spans="1:11" ht="15" customHeight="1">
      <c r="A51" s="49" t="s">
        <v>799</v>
      </c>
      <c r="B51" s="49">
        <v>256918.168</v>
      </c>
      <c r="C51" s="41"/>
      <c r="D51" s="41">
        <v>300582.21739999996</v>
      </c>
      <c r="E51" s="42">
        <v>380495.75809554</v>
      </c>
      <c r="F51" s="49">
        <v>43651.24939999996</v>
      </c>
      <c r="G51" s="41" t="s">
        <v>584</v>
      </c>
      <c r="H51" s="4">
        <v>16.99033187874824</v>
      </c>
      <c r="I51" s="416">
        <v>79988.63069554002</v>
      </c>
      <c r="J51" s="41" t="s">
        <v>585</v>
      </c>
      <c r="K51" s="42">
        <v>26.611231824501147</v>
      </c>
    </row>
    <row r="52" spans="1:11" ht="15" customHeight="1">
      <c r="A52" s="49" t="s">
        <v>800</v>
      </c>
      <c r="B52" s="49">
        <v>78034.00800000002</v>
      </c>
      <c r="C52" s="41"/>
      <c r="D52" s="41">
        <v>66746.74199999998</v>
      </c>
      <c r="E52" s="42">
        <v>74114.81883104</v>
      </c>
      <c r="F52" s="49">
        <v>-11274.466000000033</v>
      </c>
      <c r="G52" s="41" t="s">
        <v>584</v>
      </c>
      <c r="H52" s="4">
        <v>-14.44814419887292</v>
      </c>
      <c r="I52" s="416">
        <v>7292.986831040016</v>
      </c>
      <c r="J52" s="41" t="s">
        <v>585</v>
      </c>
      <c r="K52" s="42">
        <v>10.926356272250738</v>
      </c>
    </row>
    <row r="53" spans="1:11" ht="15" customHeight="1">
      <c r="A53" s="49" t="s">
        <v>829</v>
      </c>
      <c r="B53" s="49">
        <v>264887.766</v>
      </c>
      <c r="C53" s="41"/>
      <c r="D53" s="41">
        <v>306206.079</v>
      </c>
      <c r="E53" s="42">
        <v>387294.65598792</v>
      </c>
      <c r="F53" s="49">
        <v>41318.313000000024</v>
      </c>
      <c r="G53" s="41"/>
      <c r="H53" s="4">
        <v>15.59842254096402</v>
      </c>
      <c r="I53" s="416">
        <v>81088.57698791998</v>
      </c>
      <c r="J53" s="41"/>
      <c r="K53" s="42">
        <v>26.481700576532308</v>
      </c>
    </row>
    <row r="54" spans="1:11" ht="15" customHeight="1" thickBot="1">
      <c r="A54" s="52" t="s">
        <v>830</v>
      </c>
      <c r="B54" s="52">
        <v>25088.138</v>
      </c>
      <c r="C54" s="45"/>
      <c r="D54" s="45">
        <v>28247.224000000002</v>
      </c>
      <c r="E54" s="47">
        <v>34229.060419650006</v>
      </c>
      <c r="F54" s="52">
        <v>3159.086000000003</v>
      </c>
      <c r="G54" s="45"/>
      <c r="H54" s="46">
        <v>12.591950825525606</v>
      </c>
      <c r="I54" s="417">
        <v>5981.836419650004</v>
      </c>
      <c r="J54" s="45"/>
      <c r="K54" s="47">
        <v>21.176723134457404</v>
      </c>
    </row>
    <row r="55" spans="1:11" ht="15" customHeight="1">
      <c r="A55" s="1918" t="s">
        <v>1381</v>
      </c>
      <c r="B55" s="1205"/>
      <c r="C55" s="1205"/>
      <c r="D55" s="1205"/>
      <c r="E55" s="1205"/>
      <c r="F55" s="1205"/>
      <c r="G55" s="1205"/>
      <c r="H55" s="1205"/>
      <c r="I55" s="1205"/>
      <c r="J55" s="1205"/>
      <c r="K55" s="1205"/>
    </row>
    <row r="56" spans="1:11" ht="15" customHeight="1">
      <c r="A56" s="758" t="s">
        <v>148</v>
      </c>
      <c r="B56" s="666"/>
      <c r="C56" s="666"/>
      <c r="D56" s="666"/>
      <c r="E56" s="1205"/>
      <c r="F56" s="1205"/>
      <c r="G56" s="1205"/>
      <c r="H56" s="1205"/>
      <c r="I56" s="1205"/>
      <c r="J56" s="1205"/>
      <c r="K56" s="1205"/>
    </row>
    <row r="57" spans="1:2" ht="12.75">
      <c r="A57" s="8" t="s">
        <v>628</v>
      </c>
      <c r="B57" s="8"/>
    </row>
    <row r="58" ht="12.75">
      <c r="A58" s="758"/>
    </row>
    <row r="59" ht="12.75">
      <c r="A59" s="758"/>
    </row>
    <row r="60" ht="12.75">
      <c r="A60" s="8"/>
    </row>
  </sheetData>
  <sheetProtection/>
  <mergeCells count="7">
    <mergeCell ref="A1:K1"/>
    <mergeCell ref="A2:K2"/>
    <mergeCell ref="I5:K5"/>
    <mergeCell ref="F5:H5"/>
    <mergeCell ref="B4:E4"/>
    <mergeCell ref="F4:K4"/>
    <mergeCell ref="B5:E5"/>
  </mergeCells>
  <printOptions horizontalCentered="1"/>
  <pageMargins left="0.4" right="0.5" top="1" bottom="1" header="0.5" footer="0.5"/>
  <pageSetup fitToHeight="1" fitToWidth="1" horizontalDpi="300" verticalDpi="300" orientation="portrait" paperSize="9" scale="85" r:id="rId1"/>
</worksheet>
</file>

<file path=xl/worksheets/sheet34.xml><?xml version="1.0" encoding="utf-8"?>
<worksheet xmlns="http://schemas.openxmlformats.org/spreadsheetml/2006/main" xmlns:r="http://schemas.openxmlformats.org/officeDocument/2006/relationships">
  <dimension ref="A2:I34"/>
  <sheetViews>
    <sheetView zoomScalePageLayoutView="0" workbookViewId="0" topLeftCell="A1">
      <selection activeCell="A2" sqref="A2:I2"/>
    </sheetView>
  </sheetViews>
  <sheetFormatPr defaultColWidth="9.140625" defaultRowHeight="12.75"/>
  <cols>
    <col min="1" max="1" width="32.421875" style="1593" customWidth="1"/>
    <col min="2" max="2" width="13.421875" style="1598" customWidth="1"/>
    <col min="3" max="3" width="0.13671875" style="1598" customWidth="1"/>
    <col min="4" max="4" width="12.57421875" style="1593" customWidth="1"/>
    <col min="5" max="5" width="10.28125" style="1593" bestFit="1" customWidth="1"/>
    <col min="6" max="7" width="9.140625" style="1593" customWidth="1"/>
    <col min="8" max="8" width="10.8515625" style="1593" bestFit="1" customWidth="1"/>
    <col min="9" max="16384" width="9.140625" style="1593" customWidth="1"/>
  </cols>
  <sheetData>
    <row r="2" spans="1:9" ht="12.75">
      <c r="A2" s="2176" t="s">
        <v>1804</v>
      </c>
      <c r="B2" s="2176"/>
      <c r="C2" s="2176"/>
      <c r="D2" s="2176"/>
      <c r="E2" s="2176"/>
      <c r="F2" s="2176"/>
      <c r="G2" s="2176"/>
      <c r="H2" s="2176"/>
      <c r="I2" s="2176"/>
    </row>
    <row r="3" spans="1:9" ht="15.75">
      <c r="A3" s="2155" t="s">
        <v>1488</v>
      </c>
      <c r="B3" s="2155"/>
      <c r="C3" s="2155"/>
      <c r="D3" s="2155"/>
      <c r="E3" s="2155"/>
      <c r="F3" s="2155"/>
      <c r="G3" s="2155"/>
      <c r="H3" s="2155"/>
      <c r="I3" s="2155"/>
    </row>
    <row r="4" spans="3:5" ht="12.75">
      <c r="C4" s="1593"/>
      <c r="D4" s="1598"/>
      <c r="E4" s="1598"/>
    </row>
    <row r="5" spans="1:9" ht="12.75">
      <c r="A5" s="2179" t="s">
        <v>1032</v>
      </c>
      <c r="B5" s="2181" t="s">
        <v>1165</v>
      </c>
      <c r="C5" s="2182"/>
      <c r="D5" s="2182"/>
      <c r="E5" s="2183"/>
      <c r="F5" s="2177" t="s">
        <v>630</v>
      </c>
      <c r="G5" s="2178"/>
      <c r="H5" s="2177" t="s">
        <v>1249</v>
      </c>
      <c r="I5" s="2178"/>
    </row>
    <row r="6" spans="1:9" ht="12.75">
      <c r="A6" s="2180"/>
      <c r="B6" s="1813" t="s">
        <v>275</v>
      </c>
      <c r="C6" s="1812"/>
      <c r="D6" s="1814" t="s">
        <v>276</v>
      </c>
      <c r="E6" s="1815" t="s">
        <v>57</v>
      </c>
      <c r="F6" s="1753" t="s">
        <v>632</v>
      </c>
      <c r="G6" s="1754" t="s">
        <v>1364</v>
      </c>
      <c r="H6" s="1753" t="s">
        <v>632</v>
      </c>
      <c r="I6" s="1754" t="s">
        <v>1364</v>
      </c>
    </row>
    <row r="7" spans="1:9" s="1600" customFormat="1" ht="12.75">
      <c r="A7" s="1599" t="s">
        <v>586</v>
      </c>
      <c r="B7" s="1791">
        <v>24706.019</v>
      </c>
      <c r="C7" s="1791">
        <v>26099.25232341</v>
      </c>
      <c r="D7" s="1791">
        <v>27833.875019699997</v>
      </c>
      <c r="E7" s="1791">
        <v>33509.65243935</v>
      </c>
      <c r="F7" s="1792">
        <v>3127.856019699997</v>
      </c>
      <c r="G7" s="1792">
        <v>12.660299580033502</v>
      </c>
      <c r="H7" s="1792">
        <v>5675.777419650003</v>
      </c>
      <c r="I7" s="1792">
        <v>20.391617824082545</v>
      </c>
    </row>
    <row r="8" spans="1:9" ht="12.75">
      <c r="A8" s="1599" t="s">
        <v>653</v>
      </c>
      <c r="B8" s="1791">
        <v>896.955</v>
      </c>
      <c r="C8" s="1791">
        <v>624.88024954</v>
      </c>
      <c r="D8" s="1791">
        <v>881.777</v>
      </c>
      <c r="E8" s="1791">
        <v>1002.6959999999999</v>
      </c>
      <c r="F8" s="1793">
        <v>-15.177999999999997</v>
      </c>
      <c r="G8" s="1793">
        <v>-1.6921696183197592</v>
      </c>
      <c r="H8" s="1793">
        <v>120.91899999999987</v>
      </c>
      <c r="I8" s="1793">
        <v>13.713104333635359</v>
      </c>
    </row>
    <row r="9" spans="1:9" ht="12.75">
      <c r="A9" s="1601" t="s">
        <v>587</v>
      </c>
      <c r="B9" s="1792">
        <v>47140.419</v>
      </c>
      <c r="C9" s="1792">
        <v>59370.404278400005</v>
      </c>
      <c r="D9" s="1792">
        <v>55330.044</v>
      </c>
      <c r="E9" s="1792">
        <v>67873.59798792</v>
      </c>
      <c r="F9" s="1791">
        <v>8189.625</v>
      </c>
      <c r="G9" s="1791">
        <v>17.372830309378454</v>
      </c>
      <c r="H9" s="1791">
        <v>12543.55398792</v>
      </c>
      <c r="I9" s="1791">
        <v>22.67042113308278</v>
      </c>
    </row>
    <row r="10" spans="1:9" ht="12.75">
      <c r="A10" s="1599" t="s">
        <v>588</v>
      </c>
      <c r="B10" s="1791">
        <v>7398.6849999999995</v>
      </c>
      <c r="C10" s="1791">
        <v>15805.825</v>
      </c>
      <c r="D10" s="1791">
        <v>10350.977000000003</v>
      </c>
      <c r="E10" s="1791">
        <v>20427.501999999997</v>
      </c>
      <c r="F10" s="1791">
        <v>2952.292000000003</v>
      </c>
      <c r="G10" s="1791">
        <v>39.90292869611293</v>
      </c>
      <c r="H10" s="1791">
        <v>10076.524999999994</v>
      </c>
      <c r="I10" s="1791">
        <v>97.34854014263573</v>
      </c>
    </row>
    <row r="11" spans="1:9" ht="12.75">
      <c r="A11" s="1599" t="s">
        <v>589</v>
      </c>
      <c r="B11" s="1791">
        <v>37180.336</v>
      </c>
      <c r="C11" s="1791">
        <v>39747.433999999994</v>
      </c>
      <c r="D11" s="1791">
        <v>42435.287</v>
      </c>
      <c r="E11" s="1791">
        <v>42420.704000000005</v>
      </c>
      <c r="F11" s="1791">
        <v>5254.950999999994</v>
      </c>
      <c r="G11" s="1791">
        <v>14.133683461063917</v>
      </c>
      <c r="H11" s="1791">
        <v>-14.582999999991443</v>
      </c>
      <c r="I11" s="1791">
        <v>-0.03436526775461998</v>
      </c>
    </row>
    <row r="12" spans="1:9" ht="12.75">
      <c r="A12" s="1599" t="s">
        <v>590</v>
      </c>
      <c r="B12" s="1791">
        <v>20650.417999999998</v>
      </c>
      <c r="C12" s="1791">
        <v>12743.989000000001</v>
      </c>
      <c r="D12" s="1791">
        <v>12170.564</v>
      </c>
      <c r="E12" s="1791">
        <v>16987.573</v>
      </c>
      <c r="F12" s="1791">
        <v>-8479.853999999998</v>
      </c>
      <c r="G12" s="1791">
        <v>-41.063837061312746</v>
      </c>
      <c r="H12" s="1791">
        <v>4817.009</v>
      </c>
      <c r="I12" s="1791">
        <v>39.579176445725935</v>
      </c>
    </row>
    <row r="13" spans="1:9" ht="12.75">
      <c r="A13" s="1599" t="s">
        <v>591</v>
      </c>
      <c r="B13" s="1791">
        <v>9512.128</v>
      </c>
      <c r="C13" s="1791">
        <v>13006.180999999999</v>
      </c>
      <c r="D13" s="1791">
        <v>14670.537999999999</v>
      </c>
      <c r="E13" s="1791">
        <v>16968.761000000002</v>
      </c>
      <c r="F13" s="1791">
        <v>5158.41</v>
      </c>
      <c r="G13" s="1791">
        <v>54.229821129404456</v>
      </c>
      <c r="H13" s="1791">
        <v>2298.2230000000036</v>
      </c>
      <c r="I13" s="1791">
        <v>15.665567275037928</v>
      </c>
    </row>
    <row r="14" spans="1:9" ht="12.75">
      <c r="A14" s="1599" t="s">
        <v>592</v>
      </c>
      <c r="B14" s="1791">
        <v>3242.939</v>
      </c>
      <c r="C14" s="1791">
        <v>2951.3360000000002</v>
      </c>
      <c r="D14" s="1791">
        <v>3765.6079999999997</v>
      </c>
      <c r="E14" s="1791">
        <v>4107.637</v>
      </c>
      <c r="F14" s="1791">
        <v>522.6689999999999</v>
      </c>
      <c r="G14" s="1791">
        <v>16.117139421987275</v>
      </c>
      <c r="H14" s="1791">
        <v>342.029</v>
      </c>
      <c r="I14" s="1791">
        <v>9.082968806099839</v>
      </c>
    </row>
    <row r="15" spans="1:9" ht="12.75">
      <c r="A15" s="1599" t="s">
        <v>593</v>
      </c>
      <c r="B15" s="1791">
        <v>3774.851</v>
      </c>
      <c r="C15" s="1791">
        <v>11045.928</v>
      </c>
      <c r="D15" s="1791">
        <v>11828.577</v>
      </c>
      <c r="E15" s="1791">
        <v>4356.733</v>
      </c>
      <c r="F15" s="1791">
        <v>8053.725999999999</v>
      </c>
      <c r="G15" s="1791">
        <v>213.35215615132884</v>
      </c>
      <c r="H15" s="1791">
        <v>-7471.843999999999</v>
      </c>
      <c r="I15" s="1791">
        <v>-63.16773353210618</v>
      </c>
    </row>
    <row r="16" spans="1:9" ht="12.75">
      <c r="A16" s="1602" t="s">
        <v>594</v>
      </c>
      <c r="B16" s="1793">
        <v>2381.527</v>
      </c>
      <c r="C16" s="1793">
        <v>3417.25131537</v>
      </c>
      <c r="D16" s="1793">
        <v>2365.551</v>
      </c>
      <c r="E16" s="1793">
        <v>4315.384</v>
      </c>
      <c r="F16" s="1793">
        <v>-15.976000000000113</v>
      </c>
      <c r="G16" s="1793">
        <v>-0.670830101863221</v>
      </c>
      <c r="H16" s="1793">
        <v>1949.833</v>
      </c>
      <c r="I16" s="1793">
        <v>82.42616625048457</v>
      </c>
    </row>
    <row r="17" spans="1:9" ht="12.75">
      <c r="A17" s="1599" t="s">
        <v>595</v>
      </c>
      <c r="B17" s="1792">
        <v>19541.055</v>
      </c>
      <c r="C17" s="1792">
        <v>22201.36235117</v>
      </c>
      <c r="D17" s="1792">
        <v>22910.58735117</v>
      </c>
      <c r="E17" s="1791">
        <v>37076.32399999999</v>
      </c>
      <c r="F17" s="1791">
        <v>3369.5323511700008</v>
      </c>
      <c r="G17" s="1791">
        <v>17.243349200798015</v>
      </c>
      <c r="H17" s="1791">
        <v>14165.736648829992</v>
      </c>
      <c r="I17" s="1791">
        <v>61.83052591232051</v>
      </c>
    </row>
    <row r="18" spans="1:9" ht="12.75">
      <c r="A18" s="1599" t="s">
        <v>596</v>
      </c>
      <c r="B18" s="1791">
        <v>16888.51</v>
      </c>
      <c r="C18" s="1791">
        <v>19688.99869807</v>
      </c>
      <c r="D18" s="1791">
        <v>20932.96885936</v>
      </c>
      <c r="E18" s="1791">
        <v>27693.958999999995</v>
      </c>
      <c r="F18" s="1791">
        <v>4044.458859360002</v>
      </c>
      <c r="G18" s="1791">
        <v>23.947991026798707</v>
      </c>
      <c r="H18" s="1791">
        <v>6760.990140639995</v>
      </c>
      <c r="I18" s="1791">
        <v>32.2982859529592</v>
      </c>
    </row>
    <row r="19" spans="1:9" ht="12.75">
      <c r="A19" s="1599" t="s">
        <v>597</v>
      </c>
      <c r="B19" s="1791">
        <v>988.7170000000001</v>
      </c>
      <c r="C19" s="1791">
        <v>1537.6539999999995</v>
      </c>
      <c r="D19" s="1791">
        <v>2985.46</v>
      </c>
      <c r="E19" s="1791">
        <v>4545.477999999999</v>
      </c>
      <c r="F19" s="1791">
        <v>1996.743</v>
      </c>
      <c r="G19" s="1791">
        <v>201.95293496521245</v>
      </c>
      <c r="H19" s="1791">
        <v>1560.0179999999991</v>
      </c>
      <c r="I19" s="1791">
        <v>52.253857027057784</v>
      </c>
    </row>
    <row r="20" spans="1:9" ht="12.75">
      <c r="A20" s="1599" t="s">
        <v>598</v>
      </c>
      <c r="B20" s="1791">
        <v>12902.517000000003</v>
      </c>
      <c r="C20" s="1791">
        <v>10565.91</v>
      </c>
      <c r="D20" s="1791">
        <v>10958.641</v>
      </c>
      <c r="E20" s="1791">
        <v>13923.245</v>
      </c>
      <c r="F20" s="1791">
        <v>-1943.8760000000038</v>
      </c>
      <c r="G20" s="1791">
        <v>-15.065866605717343</v>
      </c>
      <c r="H20" s="1791">
        <v>2964.604000000001</v>
      </c>
      <c r="I20" s="1791">
        <v>27.05266100057481</v>
      </c>
    </row>
    <row r="21" spans="1:9" ht="12.75">
      <c r="A21" s="1599" t="s">
        <v>599</v>
      </c>
      <c r="B21" s="1791">
        <v>154056.52500000002</v>
      </c>
      <c r="C21" s="1791">
        <v>180026.86190053998</v>
      </c>
      <c r="D21" s="1791">
        <v>188103.98300000004</v>
      </c>
      <c r="E21" s="1791">
        <v>227481.78699999998</v>
      </c>
      <c r="F21" s="1791">
        <v>34047.45800000001</v>
      </c>
      <c r="G21" s="1791">
        <v>22.10062702634634</v>
      </c>
      <c r="H21" s="1791">
        <v>39377.803999999946</v>
      </c>
      <c r="I21" s="1791">
        <v>20.934061773694573</v>
      </c>
    </row>
    <row r="22" spans="1:9" ht="12.75">
      <c r="A22" s="1599" t="s">
        <v>600</v>
      </c>
      <c r="B22" s="1791">
        <v>10980.984</v>
      </c>
      <c r="C22" s="1791">
        <v>4552.82342708</v>
      </c>
      <c r="D22" s="1791">
        <v>3993.46920695</v>
      </c>
      <c r="E22" s="1791">
        <v>8624.0561</v>
      </c>
      <c r="F22" s="1793">
        <v>-6987.514793050001</v>
      </c>
      <c r="G22" s="1793">
        <v>-63.63286562524816</v>
      </c>
      <c r="H22" s="1793">
        <v>4630.58689305</v>
      </c>
      <c r="I22" s="1793">
        <v>115.95399020458697</v>
      </c>
    </row>
    <row r="23" spans="1:9" ht="12.75">
      <c r="A23" s="1333" t="s">
        <v>601</v>
      </c>
      <c r="B23" s="1794">
        <v>288101.70100000006</v>
      </c>
      <c r="C23" s="1794">
        <v>324668.14722821</v>
      </c>
      <c r="D23" s="1794">
        <v>333930.80543718004</v>
      </c>
      <c r="E23" s="1794">
        <v>421730.79552726995</v>
      </c>
      <c r="F23" s="1793">
        <v>45829.10443717998</v>
      </c>
      <c r="G23" s="1793">
        <v>15.907266176529783</v>
      </c>
      <c r="H23" s="1793">
        <v>87799.99009008991</v>
      </c>
      <c r="I23" s="1793">
        <v>26.292869259289432</v>
      </c>
    </row>
    <row r="24" spans="1:9" s="1606" customFormat="1" ht="12.75">
      <c r="A24" s="1335"/>
      <c r="B24" s="1603"/>
      <c r="C24" s="1604"/>
      <c r="D24" s="1603"/>
      <c r="E24" s="1603"/>
      <c r="F24" s="1604"/>
      <c r="G24" s="1604"/>
      <c r="H24" s="1604"/>
      <c r="I24" s="1605"/>
    </row>
    <row r="25" spans="1:9" ht="12.75">
      <c r="A25" s="1607" t="s">
        <v>602</v>
      </c>
      <c r="B25" s="1603"/>
      <c r="C25" s="1604"/>
      <c r="D25" s="1603"/>
      <c r="E25" s="1603"/>
      <c r="F25" s="1604"/>
      <c r="G25" s="1604"/>
      <c r="H25" s="1604"/>
      <c r="I25" s="1605"/>
    </row>
    <row r="26" spans="1:9" ht="12.75" customHeight="1" hidden="1">
      <c r="A26" s="1335" t="s">
        <v>603</v>
      </c>
      <c r="B26" s="1603"/>
      <c r="C26" s="1604"/>
      <c r="D26" s="1603"/>
      <c r="E26" s="1603"/>
      <c r="F26" s="1604"/>
      <c r="G26" s="1604"/>
      <c r="H26" s="1604"/>
      <c r="I26" s="1605"/>
    </row>
    <row r="27" spans="1:9" ht="12.75" customHeight="1" hidden="1">
      <c r="A27" s="1608" t="s">
        <v>604</v>
      </c>
      <c r="C27" s="1593"/>
      <c r="D27" s="1598"/>
      <c r="E27" s="1598"/>
      <c r="I27" s="1605"/>
    </row>
    <row r="28" spans="1:9" ht="12.75" customHeight="1" hidden="1">
      <c r="A28" s="1593" t="s">
        <v>605</v>
      </c>
      <c r="C28" s="1593"/>
      <c r="D28" s="1598"/>
      <c r="E28" s="1598"/>
      <c r="I28" s="1605"/>
    </row>
    <row r="29" spans="1:9" ht="12.75" customHeight="1" hidden="1">
      <c r="A29" s="1608" t="s">
        <v>606</v>
      </c>
      <c r="C29" s="1593"/>
      <c r="D29" s="1598"/>
      <c r="E29" s="1598"/>
      <c r="I29" s="1605"/>
    </row>
    <row r="30" spans="1:9" ht="12.75" customHeight="1" hidden="1">
      <c r="A30" s="1593" t="s">
        <v>607</v>
      </c>
      <c r="C30" s="1593"/>
      <c r="D30" s="1598"/>
      <c r="E30" s="1598"/>
      <c r="I30" s="1605"/>
    </row>
    <row r="31" spans="3:9" ht="12.75" customHeight="1" hidden="1">
      <c r="C31" s="1593"/>
      <c r="D31" s="1598"/>
      <c r="E31" s="1598"/>
      <c r="I31" s="1605"/>
    </row>
    <row r="32" spans="1:9" ht="12.75" customHeight="1" hidden="1">
      <c r="A32" s="1609" t="s">
        <v>654</v>
      </c>
      <c r="B32" s="1609"/>
      <c r="C32" s="1609"/>
      <c r="D32" s="1609"/>
      <c r="E32" s="1609"/>
      <c r="F32" s="1609"/>
      <c r="G32" s="1609"/>
      <c r="H32" s="1609"/>
      <c r="I32" s="1610"/>
    </row>
    <row r="33" spans="1:9" s="1609" customFormat="1" ht="12.75">
      <c r="A33" s="1593"/>
      <c r="B33" s="1598"/>
      <c r="C33" s="1593"/>
      <c r="D33" s="1598"/>
      <c r="E33" s="1598"/>
      <c r="F33" s="1593"/>
      <c r="G33" s="1593"/>
      <c r="H33" s="1593"/>
      <c r="I33" s="1605"/>
    </row>
    <row r="34" spans="3:9" ht="12.75">
      <c r="C34" s="1593"/>
      <c r="D34" s="1598"/>
      <c r="E34" s="1598"/>
      <c r="I34" s="1605"/>
    </row>
  </sheetData>
  <sheetProtection/>
  <mergeCells count="6">
    <mergeCell ref="A2:I2"/>
    <mergeCell ref="A3:I3"/>
    <mergeCell ref="F5:G5"/>
    <mergeCell ref="H5:I5"/>
    <mergeCell ref="A5:A6"/>
    <mergeCell ref="B5:E5"/>
  </mergeCells>
  <printOptions/>
  <pageMargins left="1.16" right="0.75" top="1" bottom="1" header="0.5" footer="0.5"/>
  <pageSetup horizontalDpi="600" verticalDpi="60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DH523"/>
  <sheetViews>
    <sheetView zoomScalePageLayoutView="0" workbookViewId="0" topLeftCell="A76">
      <selection activeCell="A1" sqref="A1:H1"/>
    </sheetView>
  </sheetViews>
  <sheetFormatPr defaultColWidth="9.140625" defaultRowHeight="12.75"/>
  <cols>
    <col min="1" max="1" width="53.00390625" style="780" customWidth="1"/>
    <col min="2" max="2" width="21.00390625" style="1611" customWidth="1"/>
    <col min="3" max="3" width="20.8515625" style="1611" customWidth="1"/>
    <col min="4" max="4" width="19.00390625" style="1611" customWidth="1"/>
    <col min="5" max="5" width="20.00390625" style="1611" customWidth="1"/>
    <col min="6" max="6" width="17.8515625" style="1611" customWidth="1"/>
    <col min="7" max="7" width="20.57421875" style="1611" customWidth="1"/>
    <col min="8" max="8" width="20.8515625" style="1611" customWidth="1"/>
    <col min="9" max="16384" width="9.140625" style="1611" customWidth="1"/>
  </cols>
  <sheetData>
    <row r="1" spans="1:8" ht="15">
      <c r="A1" s="2186" t="s">
        <v>1811</v>
      </c>
      <c r="B1" s="2186"/>
      <c r="C1" s="2186"/>
      <c r="D1" s="2186"/>
      <c r="E1" s="2186"/>
      <c r="F1" s="2186"/>
      <c r="G1" s="2186"/>
      <c r="H1" s="2186"/>
    </row>
    <row r="2" spans="1:8" ht="15.75">
      <c r="A2" s="2190" t="s">
        <v>279</v>
      </c>
      <c r="B2" s="2190"/>
      <c r="C2" s="2190"/>
      <c r="D2" s="2190"/>
      <c r="E2" s="2190"/>
      <c r="F2" s="2190"/>
      <c r="G2" s="2190"/>
      <c r="H2" s="2190"/>
    </row>
    <row r="3" ht="6.75" customHeight="1"/>
    <row r="4" spans="1:8" ht="15.75">
      <c r="A4" s="1755" t="s">
        <v>655</v>
      </c>
      <c r="B4" s="2192" t="s">
        <v>1240</v>
      </c>
      <c r="C4" s="2193"/>
      <c r="D4" s="2194"/>
      <c r="E4" s="2187" t="s">
        <v>1090</v>
      </c>
      <c r="F4" s="2188"/>
      <c r="G4" s="2188"/>
      <c r="H4" s="2189"/>
    </row>
    <row r="5" spans="1:8" ht="15.75">
      <c r="A5" s="1756"/>
      <c r="B5" s="1757"/>
      <c r="C5" s="1757"/>
      <c r="D5" s="1757"/>
      <c r="E5" s="2191" t="s">
        <v>630</v>
      </c>
      <c r="F5" s="2185"/>
      <c r="G5" s="2184" t="s">
        <v>1249</v>
      </c>
      <c r="H5" s="2185"/>
    </row>
    <row r="6" spans="1:8" ht="15.75">
      <c r="A6" s="1758"/>
      <c r="B6" s="1795" t="s">
        <v>275</v>
      </c>
      <c r="C6" s="1795" t="s">
        <v>276</v>
      </c>
      <c r="D6" s="1795" t="s">
        <v>57</v>
      </c>
      <c r="E6" s="1759" t="s">
        <v>632</v>
      </c>
      <c r="F6" s="1759" t="s">
        <v>1364</v>
      </c>
      <c r="G6" s="1759" t="s">
        <v>632</v>
      </c>
      <c r="H6" s="1759" t="s">
        <v>1364</v>
      </c>
    </row>
    <row r="7" spans="1:8" s="1617" customFormat="1" ht="15">
      <c r="A7" s="1613" t="s">
        <v>488</v>
      </c>
      <c r="B7" s="1614">
        <v>15784.249</v>
      </c>
      <c r="C7" s="1614">
        <v>13881.977000000003</v>
      </c>
      <c r="D7" s="1615">
        <v>13880.233353044061</v>
      </c>
      <c r="E7" s="1616">
        <v>-1902.2719999999972</v>
      </c>
      <c r="F7" s="1614">
        <v>-12.051710537511143</v>
      </c>
      <c r="G7" s="1614">
        <v>-1.7436469559415855</v>
      </c>
      <c r="H7" s="1614">
        <v>-0.012560508895394258</v>
      </c>
    </row>
    <row r="8" spans="1:112" ht="15">
      <c r="A8" s="761" t="s">
        <v>489</v>
      </c>
      <c r="B8" s="1612">
        <v>527.295</v>
      </c>
      <c r="C8" s="1612">
        <v>559.639</v>
      </c>
      <c r="D8" s="1612">
        <v>825.7310169071221</v>
      </c>
      <c r="E8" s="1618">
        <v>32.34400000000005</v>
      </c>
      <c r="F8" s="1612">
        <v>6.133947790136461</v>
      </c>
      <c r="G8" s="1612">
        <v>266.0920169071221</v>
      </c>
      <c r="H8" s="1612">
        <v>47.547082477654726</v>
      </c>
      <c r="I8" s="1619"/>
      <c r="J8" s="1619"/>
      <c r="K8" s="1619"/>
      <c r="L8" s="1619"/>
      <c r="M8" s="1619"/>
      <c r="N8" s="1619"/>
      <c r="O8" s="1619"/>
      <c r="P8" s="1619"/>
      <c r="Q8" s="1619"/>
      <c r="R8" s="1619"/>
      <c r="S8" s="1619"/>
      <c r="T8" s="1619"/>
      <c r="U8" s="1619"/>
      <c r="V8" s="1619"/>
      <c r="W8" s="1619"/>
      <c r="X8" s="1619"/>
      <c r="Y8" s="1619"/>
      <c r="Z8" s="1619"/>
      <c r="AA8" s="1619"/>
      <c r="AB8" s="1619"/>
      <c r="AC8" s="1619"/>
      <c r="AD8" s="1619"/>
      <c r="AE8" s="1619"/>
      <c r="AF8" s="1619"/>
      <c r="AG8" s="1619"/>
      <c r="AH8" s="1619"/>
      <c r="AI8" s="1619"/>
      <c r="AJ8" s="1619"/>
      <c r="AK8" s="1619"/>
      <c r="AL8" s="1619"/>
      <c r="AM8" s="1619"/>
      <c r="AN8" s="1619"/>
      <c r="AO8" s="1619"/>
      <c r="AP8" s="1619"/>
      <c r="AQ8" s="1619"/>
      <c r="AR8" s="1619"/>
      <c r="AS8" s="1619"/>
      <c r="AT8" s="1619"/>
      <c r="AU8" s="1619"/>
      <c r="AV8" s="1619"/>
      <c r="AW8" s="1619"/>
      <c r="AX8" s="1619"/>
      <c r="AY8" s="1619"/>
      <c r="AZ8" s="1619"/>
      <c r="BA8" s="1619"/>
      <c r="BB8" s="1619"/>
      <c r="BC8" s="1619"/>
      <c r="BD8" s="1619"/>
      <c r="BE8" s="1619"/>
      <c r="BF8" s="1619"/>
      <c r="BG8" s="1619"/>
      <c r="BH8" s="1619"/>
      <c r="BI8" s="1619"/>
      <c r="BJ8" s="1619"/>
      <c r="BK8" s="1619"/>
      <c r="BL8" s="1619"/>
      <c r="BM8" s="1619"/>
      <c r="BN8" s="1619"/>
      <c r="BO8" s="1619"/>
      <c r="BP8" s="1619"/>
      <c r="BQ8" s="1619"/>
      <c r="BR8" s="1619"/>
      <c r="BS8" s="1619"/>
      <c r="BT8" s="1619"/>
      <c r="BU8" s="1619"/>
      <c r="BV8" s="1619"/>
      <c r="BW8" s="1619"/>
      <c r="BX8" s="1619"/>
      <c r="BY8" s="1619"/>
      <c r="BZ8" s="1619"/>
      <c r="CA8" s="1619"/>
      <c r="CB8" s="1619"/>
      <c r="CC8" s="1619"/>
      <c r="CD8" s="1619"/>
      <c r="CE8" s="1619"/>
      <c r="CF8" s="1619"/>
      <c r="CG8" s="1619"/>
      <c r="CH8" s="1619"/>
      <c r="CI8" s="1619"/>
      <c r="CJ8" s="1619"/>
      <c r="CK8" s="1619"/>
      <c r="CL8" s="1619"/>
      <c r="CM8" s="1619"/>
      <c r="CN8" s="1619"/>
      <c r="CO8" s="1619"/>
      <c r="CP8" s="1619"/>
      <c r="CQ8" s="1619"/>
      <c r="CR8" s="1619"/>
      <c r="CS8" s="1619"/>
      <c r="CT8" s="1619"/>
      <c r="CU8" s="1619"/>
      <c r="CV8" s="1619"/>
      <c r="CW8" s="1619"/>
      <c r="CX8" s="1619"/>
      <c r="CY8" s="1619"/>
      <c r="CZ8" s="1619"/>
      <c r="DA8" s="1619"/>
      <c r="DB8" s="1619"/>
      <c r="DC8" s="1619"/>
      <c r="DD8" s="1619"/>
      <c r="DE8" s="1619"/>
      <c r="DF8" s="1619"/>
      <c r="DG8" s="1619"/>
      <c r="DH8" s="1619"/>
    </row>
    <row r="9" spans="1:8" ht="15">
      <c r="A9" s="761" t="s">
        <v>490</v>
      </c>
      <c r="B9" s="1612">
        <v>738.229</v>
      </c>
      <c r="C9" s="1612">
        <v>733.1909999999999</v>
      </c>
      <c r="D9" s="1612">
        <v>714.6877405269396</v>
      </c>
      <c r="E9" s="1618">
        <v>-5.038000000000125</v>
      </c>
      <c r="F9" s="1612">
        <v>-0.6824440654593797</v>
      </c>
      <c r="G9" s="1612">
        <v>-18.503259473060325</v>
      </c>
      <c r="H9" s="1612">
        <v>-2.523661566094009</v>
      </c>
    </row>
    <row r="10" spans="1:8" ht="15">
      <c r="A10" s="761" t="s">
        <v>491</v>
      </c>
      <c r="B10" s="1612">
        <v>992.695</v>
      </c>
      <c r="C10" s="1612">
        <v>1061.859</v>
      </c>
      <c r="D10" s="1612">
        <v>896.69607079</v>
      </c>
      <c r="E10" s="1618">
        <v>69.16399999999987</v>
      </c>
      <c r="F10" s="1612">
        <v>6.967296097995847</v>
      </c>
      <c r="G10" s="1612">
        <v>-165.1629292099999</v>
      </c>
      <c r="H10" s="1612">
        <v>-15.554129993718554</v>
      </c>
    </row>
    <row r="11" spans="1:8" ht="15">
      <c r="A11" s="761" t="s">
        <v>492</v>
      </c>
      <c r="B11" s="1612">
        <v>248.869</v>
      </c>
      <c r="C11" s="1612">
        <v>9.425</v>
      </c>
      <c r="D11" s="1612">
        <v>32.480778889999996</v>
      </c>
      <c r="E11" s="1618">
        <v>-239.444</v>
      </c>
      <c r="F11" s="1612">
        <v>-96.21286701035484</v>
      </c>
      <c r="G11" s="1612">
        <v>23.055778889999996</v>
      </c>
      <c r="H11" s="1612">
        <v>244.6236487002652</v>
      </c>
    </row>
    <row r="12" spans="1:8" ht="15">
      <c r="A12" s="761" t="s">
        <v>493</v>
      </c>
      <c r="B12" s="1612">
        <v>13277.160999999998</v>
      </c>
      <c r="C12" s="1612">
        <v>11517.863000000001</v>
      </c>
      <c r="D12" s="1612">
        <v>11410.63774593</v>
      </c>
      <c r="E12" s="1618">
        <v>-1759.297999999997</v>
      </c>
      <c r="F12" s="1612">
        <v>-13.250558609630456</v>
      </c>
      <c r="G12" s="1612">
        <v>-107.22525407000103</v>
      </c>
      <c r="H12" s="1612">
        <v>-0.9309474689011409</v>
      </c>
    </row>
    <row r="13" spans="1:8" s="1620" customFormat="1" ht="15">
      <c r="A13" s="1613" t="s">
        <v>494</v>
      </c>
      <c r="B13" s="1614">
        <v>477.725</v>
      </c>
      <c r="C13" s="1614">
        <v>1315.0189999999998</v>
      </c>
      <c r="D13" s="1615">
        <v>1954.9855188013003</v>
      </c>
      <c r="E13" s="1616">
        <v>837.2939999999998</v>
      </c>
      <c r="F13" s="1614">
        <v>175.26694227850746</v>
      </c>
      <c r="G13" s="1614">
        <v>639.9665188013005</v>
      </c>
      <c r="H13" s="1614">
        <v>48.6659522639065</v>
      </c>
    </row>
    <row r="14" spans="1:8" ht="15">
      <c r="A14" s="761" t="s">
        <v>495</v>
      </c>
      <c r="B14" s="1612">
        <v>116.69200000000001</v>
      </c>
      <c r="C14" s="1612">
        <v>594.825</v>
      </c>
      <c r="D14" s="1612">
        <v>1183.214</v>
      </c>
      <c r="E14" s="1618">
        <v>478.13300000000004</v>
      </c>
      <c r="F14" s="1612">
        <v>409.7393137490145</v>
      </c>
      <c r="G14" s="1612">
        <v>588.3889999999999</v>
      </c>
      <c r="H14" s="1612">
        <v>98.91800109275835</v>
      </c>
    </row>
    <row r="15" spans="1:8" ht="15">
      <c r="A15" s="761" t="s">
        <v>496</v>
      </c>
      <c r="B15" s="1612">
        <v>20.610999999999997</v>
      </c>
      <c r="C15" s="1612">
        <v>27.458000000000006</v>
      </c>
      <c r="D15" s="1612">
        <v>27.391</v>
      </c>
      <c r="E15" s="1618">
        <v>6.847000000000008</v>
      </c>
      <c r="F15" s="1612">
        <v>33.220125175877</v>
      </c>
      <c r="G15" s="1612">
        <v>-0.06700000000000728</v>
      </c>
      <c r="H15" s="1612">
        <v>-0.24400903197613544</v>
      </c>
    </row>
    <row r="16" spans="1:8" ht="15">
      <c r="A16" s="761" t="s">
        <v>497</v>
      </c>
      <c r="B16" s="1612">
        <v>89.38199999999999</v>
      </c>
      <c r="C16" s="1612">
        <v>120.482</v>
      </c>
      <c r="D16" s="1612">
        <v>101.71045168</v>
      </c>
      <c r="E16" s="1618">
        <v>31.1</v>
      </c>
      <c r="F16" s="1612">
        <v>34.79447763531809</v>
      </c>
      <c r="G16" s="1612">
        <v>-18.771548319999994</v>
      </c>
      <c r="H16" s="1612">
        <v>-15.58037575737454</v>
      </c>
    </row>
    <row r="17" spans="1:8" ht="15">
      <c r="A17" s="761" t="s">
        <v>498</v>
      </c>
      <c r="B17" s="1612">
        <v>4.2</v>
      </c>
      <c r="C17" s="1612">
        <v>5.2</v>
      </c>
      <c r="D17" s="1612">
        <v>13.795</v>
      </c>
      <c r="E17" s="1618">
        <v>1</v>
      </c>
      <c r="F17" s="1612">
        <v>23.809523809523807</v>
      </c>
      <c r="G17" s="1612">
        <v>8.595</v>
      </c>
      <c r="H17" s="1612">
        <v>165.28846153846152</v>
      </c>
    </row>
    <row r="18" spans="1:8" ht="15">
      <c r="A18" s="761" t="s">
        <v>499</v>
      </c>
      <c r="B18" s="1612">
        <v>1.5</v>
      </c>
      <c r="C18" s="1612">
        <v>8.431999999999999</v>
      </c>
      <c r="D18" s="1612">
        <v>3.3560000000000003</v>
      </c>
      <c r="E18" s="1618">
        <v>6.931999999999999</v>
      </c>
      <c r="F18" s="1612">
        <v>462.1333333333332</v>
      </c>
      <c r="G18" s="1612">
        <v>-5.075999999999999</v>
      </c>
      <c r="H18" s="1612">
        <v>-60.199240986717264</v>
      </c>
    </row>
    <row r="19" spans="1:8" ht="15">
      <c r="A19" s="761" t="s">
        <v>500</v>
      </c>
      <c r="B19" s="1612">
        <v>119.951</v>
      </c>
      <c r="C19" s="1612">
        <v>446.154</v>
      </c>
      <c r="D19" s="1612">
        <v>506.4930671213</v>
      </c>
      <c r="E19" s="1618">
        <v>326.203</v>
      </c>
      <c r="F19" s="1612">
        <v>271.9468783086427</v>
      </c>
      <c r="G19" s="1612">
        <v>60.33906712129999</v>
      </c>
      <c r="H19" s="1612">
        <v>13.52426900157793</v>
      </c>
    </row>
    <row r="20" spans="1:8" ht="15">
      <c r="A20" s="762" t="s">
        <v>501</v>
      </c>
      <c r="B20" s="1621">
        <v>125.38899999999998</v>
      </c>
      <c r="C20" s="1621">
        <v>112.46799999999999</v>
      </c>
      <c r="D20" s="1612">
        <v>119.02600000000002</v>
      </c>
      <c r="E20" s="1618">
        <v>-12.920999999999992</v>
      </c>
      <c r="F20" s="1612">
        <v>-10.30473167502731</v>
      </c>
      <c r="G20" s="1612">
        <v>6.558000000000035</v>
      </c>
      <c r="H20" s="1612">
        <v>5.8309919265924846</v>
      </c>
    </row>
    <row r="21" spans="1:8" s="1620" customFormat="1" ht="15">
      <c r="A21" s="794" t="s">
        <v>656</v>
      </c>
      <c r="B21" s="1622">
        <v>59771.792</v>
      </c>
      <c r="C21" s="1622">
        <v>62369.62800000001</v>
      </c>
      <c r="D21" s="1615">
        <v>74889.75483891988</v>
      </c>
      <c r="E21" s="1616">
        <v>2597.8360000000102</v>
      </c>
      <c r="F21" s="1614">
        <v>4.346257512239235</v>
      </c>
      <c r="G21" s="1614">
        <v>12520.126838919867</v>
      </c>
      <c r="H21" s="1614">
        <v>20.07407650229991</v>
      </c>
    </row>
    <row r="22" spans="1:8" ht="15">
      <c r="A22" s="761" t="s">
        <v>502</v>
      </c>
      <c r="B22" s="1612">
        <v>12881.486</v>
      </c>
      <c r="C22" s="1612">
        <v>12881.166</v>
      </c>
      <c r="D22" s="1612">
        <v>15366.53409425903</v>
      </c>
      <c r="E22" s="1618">
        <v>-0.32000000000152795</v>
      </c>
      <c r="F22" s="1612">
        <v>-0.002484185442592011</v>
      </c>
      <c r="G22" s="1612">
        <v>2485.368094259031</v>
      </c>
      <c r="H22" s="1612">
        <v>19.294589435917768</v>
      </c>
    </row>
    <row r="23" spans="1:8" ht="15">
      <c r="A23" s="761" t="s">
        <v>503</v>
      </c>
      <c r="B23" s="1612">
        <v>1944.4769999999996</v>
      </c>
      <c r="C23" s="1612">
        <v>1460.4009999999998</v>
      </c>
      <c r="D23" s="1612">
        <v>1268.17308322</v>
      </c>
      <c r="E23" s="1618">
        <v>-484.0759999999998</v>
      </c>
      <c r="F23" s="1612">
        <v>-24.894920330762456</v>
      </c>
      <c r="G23" s="1612">
        <v>-192.22791677999976</v>
      </c>
      <c r="H23" s="1612">
        <v>-13.162680440509133</v>
      </c>
    </row>
    <row r="24" spans="1:8" ht="15">
      <c r="A24" s="759" t="s">
        <v>504</v>
      </c>
      <c r="B24" s="1612">
        <v>2077.094</v>
      </c>
      <c r="C24" s="1612">
        <v>1660.613</v>
      </c>
      <c r="D24" s="1612">
        <v>2367.0334193393414</v>
      </c>
      <c r="E24" s="1618">
        <v>-416.481</v>
      </c>
      <c r="F24" s="1612">
        <v>-20.051138754432877</v>
      </c>
      <c r="G24" s="1612">
        <v>706.4204193393414</v>
      </c>
      <c r="H24" s="1612">
        <v>42.53973799671214</v>
      </c>
    </row>
    <row r="25" spans="1:8" ht="15">
      <c r="A25" s="761" t="s">
        <v>505</v>
      </c>
      <c r="B25" s="1612">
        <v>1662.937</v>
      </c>
      <c r="C25" s="1612">
        <v>1217.29</v>
      </c>
      <c r="D25" s="1612">
        <v>1242.41473496</v>
      </c>
      <c r="E25" s="1618">
        <v>-445.64699999999993</v>
      </c>
      <c r="F25" s="1612">
        <v>-26.7987903330072</v>
      </c>
      <c r="G25" s="1612">
        <v>25.12473496000007</v>
      </c>
      <c r="H25" s="1612">
        <v>2.06398926796409</v>
      </c>
    </row>
    <row r="26" spans="1:8" ht="15">
      <c r="A26" s="761" t="s">
        <v>506</v>
      </c>
      <c r="B26" s="1612">
        <v>414.157</v>
      </c>
      <c r="C26" s="1612">
        <v>443.323</v>
      </c>
      <c r="D26" s="1612">
        <v>1124.6186843793414</v>
      </c>
      <c r="E26" s="1618">
        <v>29.165999999999997</v>
      </c>
      <c r="F26" s="1612">
        <v>7.042256921891939</v>
      </c>
      <c r="G26" s="1612">
        <v>681.2956843793414</v>
      </c>
      <c r="H26" s="1612">
        <v>153.67930027978278</v>
      </c>
    </row>
    <row r="27" spans="1:8" ht="15">
      <c r="A27" s="761" t="s">
        <v>507</v>
      </c>
      <c r="B27" s="1612">
        <v>102.25399999999999</v>
      </c>
      <c r="C27" s="1612">
        <v>101.76599999999999</v>
      </c>
      <c r="D27" s="1612">
        <v>98.133</v>
      </c>
      <c r="E27" s="1618">
        <v>-0.48799999999999955</v>
      </c>
      <c r="F27" s="1612">
        <v>-0.4772429440413085</v>
      </c>
      <c r="G27" s="1612">
        <v>-3.6329999999999956</v>
      </c>
      <c r="H27" s="1612">
        <v>-3.569954601733384</v>
      </c>
    </row>
    <row r="28" spans="1:8" ht="15">
      <c r="A28" s="761" t="s">
        <v>508</v>
      </c>
      <c r="B28" s="1612">
        <v>999.3539999999999</v>
      </c>
      <c r="C28" s="1612">
        <v>888.662</v>
      </c>
      <c r="D28" s="1612">
        <v>1079.4154555421314</v>
      </c>
      <c r="E28" s="1618">
        <v>-110.6919999999999</v>
      </c>
      <c r="F28" s="1612">
        <v>-11.07635532554029</v>
      </c>
      <c r="G28" s="1612">
        <v>190.7534555421314</v>
      </c>
      <c r="H28" s="1612">
        <v>21.465242751702153</v>
      </c>
    </row>
    <row r="29" spans="1:8" ht="15">
      <c r="A29" s="761" t="s">
        <v>509</v>
      </c>
      <c r="B29" s="1612">
        <v>2969.364</v>
      </c>
      <c r="C29" s="1612">
        <v>481.6459999999999</v>
      </c>
      <c r="D29" s="1612">
        <v>541.9159999999999</v>
      </c>
      <c r="E29" s="1618">
        <v>-2487.7180000000003</v>
      </c>
      <c r="F29" s="1612">
        <v>-83.7794894799021</v>
      </c>
      <c r="G29" s="1612">
        <v>60.27</v>
      </c>
      <c r="H29" s="1612">
        <v>12.513339672705689</v>
      </c>
    </row>
    <row r="30" spans="1:8" ht="15">
      <c r="A30" s="761" t="s">
        <v>510</v>
      </c>
      <c r="B30" s="1612">
        <v>6102.088000000002</v>
      </c>
      <c r="C30" s="1612">
        <v>8559.966000000002</v>
      </c>
      <c r="D30" s="1612">
        <v>8771.498050776334</v>
      </c>
      <c r="E30" s="1618">
        <v>2457.8780000000006</v>
      </c>
      <c r="F30" s="1612">
        <v>40.279294562779164</v>
      </c>
      <c r="G30" s="1612">
        <v>211.53205077633174</v>
      </c>
      <c r="H30" s="1612">
        <v>2.47117863290966</v>
      </c>
    </row>
    <row r="31" spans="1:8" ht="15">
      <c r="A31" s="761" t="s">
        <v>511</v>
      </c>
      <c r="B31" s="1612">
        <v>1099.224</v>
      </c>
      <c r="C31" s="1612">
        <v>1432.725</v>
      </c>
      <c r="D31" s="1612">
        <v>1570.9189805267793</v>
      </c>
      <c r="E31" s="1618">
        <v>333.501</v>
      </c>
      <c r="F31" s="1612">
        <v>30.339675989607212</v>
      </c>
      <c r="G31" s="1612">
        <v>138.19398052677934</v>
      </c>
      <c r="H31" s="1612">
        <v>9.645534246054153</v>
      </c>
    </row>
    <row r="32" spans="1:8" ht="15">
      <c r="A32" s="761" t="s">
        <v>512</v>
      </c>
      <c r="B32" s="1612">
        <v>1834.1539999999998</v>
      </c>
      <c r="C32" s="1612">
        <v>1860.6910000000003</v>
      </c>
      <c r="D32" s="1612">
        <v>2002.1529823666322</v>
      </c>
      <c r="E32" s="1618">
        <v>26.53700000000049</v>
      </c>
      <c r="F32" s="1612">
        <v>1.4468250757570242</v>
      </c>
      <c r="G32" s="1612">
        <v>141.4619823666319</v>
      </c>
      <c r="H32" s="1612">
        <v>7.602658494432009</v>
      </c>
    </row>
    <row r="33" spans="1:8" ht="15">
      <c r="A33" s="761" t="s">
        <v>513</v>
      </c>
      <c r="B33" s="1612">
        <v>955.8410000000001</v>
      </c>
      <c r="C33" s="1612">
        <v>914.4370000000001</v>
      </c>
      <c r="D33" s="1612">
        <v>1251.1935542101369</v>
      </c>
      <c r="E33" s="1618">
        <v>-41.403999999999996</v>
      </c>
      <c r="F33" s="1612">
        <v>-4.3316827798765685</v>
      </c>
      <c r="G33" s="1612">
        <v>336.75655421013676</v>
      </c>
      <c r="H33" s="1612">
        <v>36.82665445625414</v>
      </c>
    </row>
    <row r="34" spans="1:8" ht="15">
      <c r="A34" s="761" t="s">
        <v>514</v>
      </c>
      <c r="B34" s="1612">
        <v>1900.3730000000003</v>
      </c>
      <c r="C34" s="1612">
        <v>2433.5389999999998</v>
      </c>
      <c r="D34" s="1612">
        <v>2706.42973294</v>
      </c>
      <c r="E34" s="1618">
        <v>533.1659999999995</v>
      </c>
      <c r="F34" s="1612">
        <v>28.05586061262707</v>
      </c>
      <c r="G34" s="1612">
        <v>272.89073294000036</v>
      </c>
      <c r="H34" s="1612">
        <v>11.21373986363072</v>
      </c>
    </row>
    <row r="35" spans="1:8" ht="15">
      <c r="A35" s="761" t="s">
        <v>515</v>
      </c>
      <c r="B35" s="1612">
        <v>1702.4129999999998</v>
      </c>
      <c r="C35" s="1612">
        <v>2231.493</v>
      </c>
      <c r="D35" s="1612">
        <v>3036.5274569827534</v>
      </c>
      <c r="E35" s="1618">
        <v>529.08</v>
      </c>
      <c r="F35" s="1612">
        <v>31.078240121521645</v>
      </c>
      <c r="G35" s="1612">
        <v>805.0344569827535</v>
      </c>
      <c r="H35" s="1612">
        <v>36.07604670876196</v>
      </c>
    </row>
    <row r="36" spans="1:8" ht="15">
      <c r="A36" s="761" t="s">
        <v>516</v>
      </c>
      <c r="B36" s="1612">
        <v>766.581</v>
      </c>
      <c r="C36" s="1612">
        <v>1491.853</v>
      </c>
      <c r="D36" s="1612">
        <v>2000.31896652</v>
      </c>
      <c r="E36" s="1618">
        <v>725.272</v>
      </c>
      <c r="F36" s="1612">
        <v>94.61126743292621</v>
      </c>
      <c r="G36" s="1612">
        <v>508.46596651999994</v>
      </c>
      <c r="H36" s="1612">
        <v>34.08284640108643</v>
      </c>
    </row>
    <row r="37" spans="1:8" ht="15">
      <c r="A37" s="761" t="s">
        <v>517</v>
      </c>
      <c r="B37" s="1612">
        <v>102.53099999999999</v>
      </c>
      <c r="C37" s="1612">
        <v>84.857</v>
      </c>
      <c r="D37" s="1612">
        <v>124.51688103696831</v>
      </c>
      <c r="E37" s="1618">
        <v>-17.673999999999992</v>
      </c>
      <c r="F37" s="1612">
        <v>-17.23771347202309</v>
      </c>
      <c r="G37" s="1612">
        <v>39.659881036968315</v>
      </c>
      <c r="H37" s="1612">
        <v>46.737312227592675</v>
      </c>
    </row>
    <row r="38" spans="1:8" ht="15">
      <c r="A38" s="761" t="s">
        <v>518</v>
      </c>
      <c r="B38" s="1612">
        <v>149.975</v>
      </c>
      <c r="C38" s="1612">
        <v>227.08</v>
      </c>
      <c r="D38" s="1612">
        <v>214.42506577999998</v>
      </c>
      <c r="E38" s="1618">
        <v>77.105</v>
      </c>
      <c r="F38" s="1612">
        <v>51.41190198366395</v>
      </c>
      <c r="G38" s="1612">
        <v>-12.65493422000003</v>
      </c>
      <c r="H38" s="1612">
        <v>-5.572896873348612</v>
      </c>
    </row>
    <row r="39" spans="1:8" ht="15">
      <c r="A39" s="761" t="s">
        <v>519</v>
      </c>
      <c r="B39" s="1612">
        <v>831.7030000000001</v>
      </c>
      <c r="C39" s="1612">
        <v>712.6370000000001</v>
      </c>
      <c r="D39" s="1612">
        <v>928.7791322647988</v>
      </c>
      <c r="E39" s="1618">
        <v>-119.06600000000003</v>
      </c>
      <c r="F39" s="1612">
        <v>-14.315927680914944</v>
      </c>
      <c r="G39" s="1612">
        <v>216.14213226479876</v>
      </c>
      <c r="H39" s="1612">
        <v>30.329906006115138</v>
      </c>
    </row>
    <row r="40" spans="1:8" ht="15">
      <c r="A40" s="761" t="s">
        <v>520</v>
      </c>
      <c r="B40" s="1612">
        <v>3691.2689999999993</v>
      </c>
      <c r="C40" s="1612">
        <v>3470.1589999999997</v>
      </c>
      <c r="D40" s="1612">
        <v>3979.969987561807</v>
      </c>
      <c r="E40" s="1618">
        <v>-221.11</v>
      </c>
      <c r="F40" s="1612">
        <v>-5.990080917971563</v>
      </c>
      <c r="G40" s="1612">
        <v>509.81098756180745</v>
      </c>
      <c r="H40" s="1612">
        <v>14.691286121523756</v>
      </c>
    </row>
    <row r="41" spans="1:8" ht="15">
      <c r="A41" s="761" t="s">
        <v>521</v>
      </c>
      <c r="B41" s="1612">
        <v>1938.087</v>
      </c>
      <c r="C41" s="1612">
        <v>2674.928</v>
      </c>
      <c r="D41" s="1612">
        <v>3073.61240973133</v>
      </c>
      <c r="E41" s="1618">
        <v>736.8409999999999</v>
      </c>
      <c r="F41" s="1612">
        <v>38.01898469986125</v>
      </c>
      <c r="G41" s="1612">
        <v>398.6844097313301</v>
      </c>
      <c r="H41" s="1612">
        <v>14.904491251029192</v>
      </c>
    </row>
    <row r="42" spans="1:8" ht="15">
      <c r="A42" s="761" t="s">
        <v>522</v>
      </c>
      <c r="B42" s="1612">
        <v>1085.973</v>
      </c>
      <c r="C42" s="1612">
        <v>1099.9520000000002</v>
      </c>
      <c r="D42" s="1612">
        <v>1749.1390926299998</v>
      </c>
      <c r="E42" s="1618">
        <v>13.97900000000027</v>
      </c>
      <c r="F42" s="1612">
        <v>1.2872327396721899</v>
      </c>
      <c r="G42" s="1612">
        <v>649.1870926299996</v>
      </c>
      <c r="H42" s="1612">
        <v>59.01958382093032</v>
      </c>
    </row>
    <row r="43" spans="1:8" ht="15">
      <c r="A43" s="761" t="s">
        <v>523</v>
      </c>
      <c r="B43" s="1612">
        <v>8388.627999999999</v>
      </c>
      <c r="C43" s="1612">
        <v>8860.086</v>
      </c>
      <c r="D43" s="1612">
        <v>11543.526753882647</v>
      </c>
      <c r="E43" s="1618">
        <v>471.45800000000054</v>
      </c>
      <c r="F43" s="1612">
        <v>5.620203923692892</v>
      </c>
      <c r="G43" s="1612">
        <v>2683.440753882647</v>
      </c>
      <c r="H43" s="1612">
        <v>30.286847710988894</v>
      </c>
    </row>
    <row r="44" spans="1:8" ht="15">
      <c r="A44" s="761" t="s">
        <v>524</v>
      </c>
      <c r="B44" s="1612">
        <v>1576.825</v>
      </c>
      <c r="C44" s="1612">
        <v>1471.2640000000004</v>
      </c>
      <c r="D44" s="1612">
        <v>2025.36724817</v>
      </c>
      <c r="E44" s="1618">
        <v>-105.5609999999997</v>
      </c>
      <c r="F44" s="1612">
        <v>-6.69452856214226</v>
      </c>
      <c r="G44" s="1612">
        <v>554.1032481699997</v>
      </c>
      <c r="H44" s="1612">
        <v>37.6617145644833</v>
      </c>
    </row>
    <row r="45" spans="1:8" ht="15">
      <c r="A45" s="762" t="s">
        <v>525</v>
      </c>
      <c r="B45" s="1621">
        <v>6672.098</v>
      </c>
      <c r="C45" s="1621">
        <v>7369.707</v>
      </c>
      <c r="D45" s="1612">
        <v>9190.173491179186</v>
      </c>
      <c r="E45" s="1618">
        <v>697.6090000000004</v>
      </c>
      <c r="F45" s="1612">
        <v>10.455616808985726</v>
      </c>
      <c r="G45" s="1612">
        <v>1820.466491179186</v>
      </c>
      <c r="H45" s="1612">
        <v>24.7020199199125</v>
      </c>
    </row>
    <row r="46" spans="1:8" s="1620" customFormat="1" ht="15">
      <c r="A46" s="794" t="s">
        <v>526</v>
      </c>
      <c r="B46" s="1622">
        <v>13708.509000000002</v>
      </c>
      <c r="C46" s="1622">
        <v>19770.6</v>
      </c>
      <c r="D46" s="1615">
        <v>32368.793902086887</v>
      </c>
      <c r="E46" s="1616">
        <v>6062.090999999997</v>
      </c>
      <c r="F46" s="1614">
        <v>44.22137374677287</v>
      </c>
      <c r="G46" s="1614">
        <v>12598.193902086889</v>
      </c>
      <c r="H46" s="1614">
        <v>63.72185923586987</v>
      </c>
    </row>
    <row r="47" spans="1:8" ht="15">
      <c r="A47" s="761" t="s">
        <v>527</v>
      </c>
      <c r="B47" s="1612">
        <v>11311.796000000002</v>
      </c>
      <c r="C47" s="1612">
        <v>16389.592999999997</v>
      </c>
      <c r="D47" s="1612">
        <v>26411.145290736888</v>
      </c>
      <c r="E47" s="1618">
        <v>5077.796999999995</v>
      </c>
      <c r="F47" s="1612">
        <v>44.889396873847396</v>
      </c>
      <c r="G47" s="1612">
        <v>10021.55229073689</v>
      </c>
      <c r="H47" s="1612">
        <v>61.145827664768085</v>
      </c>
    </row>
    <row r="48" spans="1:8" ht="15">
      <c r="A48" s="761" t="s">
        <v>528</v>
      </c>
      <c r="B48" s="1612">
        <v>1422.5819999999999</v>
      </c>
      <c r="C48" s="1612">
        <v>2047.2669999999998</v>
      </c>
      <c r="D48" s="1612">
        <v>4010.9837967500002</v>
      </c>
      <c r="E48" s="1618">
        <v>624.685</v>
      </c>
      <c r="F48" s="1612">
        <v>43.91205568466352</v>
      </c>
      <c r="G48" s="1612">
        <v>1963.7167967500004</v>
      </c>
      <c r="H48" s="1612">
        <v>95.91893957896066</v>
      </c>
    </row>
    <row r="49" spans="1:8" ht="15">
      <c r="A49" s="762" t="s">
        <v>529</v>
      </c>
      <c r="B49" s="1621">
        <v>974.1310000000001</v>
      </c>
      <c r="C49" s="1621">
        <v>1333.74</v>
      </c>
      <c r="D49" s="1612">
        <v>1946.6648146</v>
      </c>
      <c r="E49" s="1618">
        <v>359.6089999999999</v>
      </c>
      <c r="F49" s="1612">
        <v>36.91587681738903</v>
      </c>
      <c r="G49" s="1612">
        <v>612.9248146</v>
      </c>
      <c r="H49" s="1612">
        <v>45.955344714861965</v>
      </c>
    </row>
    <row r="50" spans="1:8" s="1620" customFormat="1" ht="15">
      <c r="A50" s="794" t="s">
        <v>530</v>
      </c>
      <c r="B50" s="1622">
        <v>1590.8920000000003</v>
      </c>
      <c r="C50" s="1622">
        <v>2919.403</v>
      </c>
      <c r="D50" s="1615">
        <v>5069.395343439016</v>
      </c>
      <c r="E50" s="1616">
        <v>1328.5109999999995</v>
      </c>
      <c r="F50" s="1614">
        <v>83.50730282131026</v>
      </c>
      <c r="G50" s="1614">
        <v>2149.992343439016</v>
      </c>
      <c r="H50" s="1614">
        <v>73.64493163290634</v>
      </c>
    </row>
    <row r="51" spans="1:8" ht="15">
      <c r="A51" s="761" t="s">
        <v>531</v>
      </c>
      <c r="B51" s="1612">
        <v>269.553</v>
      </c>
      <c r="C51" s="1612">
        <v>1012.601</v>
      </c>
      <c r="D51" s="1612">
        <v>1673.3292856100002</v>
      </c>
      <c r="E51" s="1618">
        <v>743.048</v>
      </c>
      <c r="F51" s="1612">
        <v>275.6593323019963</v>
      </c>
      <c r="G51" s="1612">
        <v>660.7282856100002</v>
      </c>
      <c r="H51" s="1612">
        <v>65.25060567884094</v>
      </c>
    </row>
    <row r="52" spans="1:8" ht="15">
      <c r="A52" s="761" t="s">
        <v>532</v>
      </c>
      <c r="B52" s="1612">
        <v>103.14</v>
      </c>
      <c r="C52" s="1612">
        <v>116.174</v>
      </c>
      <c r="D52" s="1612">
        <v>194.64100000000002</v>
      </c>
      <c r="E52" s="1618">
        <v>13.034000000000006</v>
      </c>
      <c r="F52" s="1612">
        <v>12.637192165987985</v>
      </c>
      <c r="G52" s="1612">
        <v>78.46700000000001</v>
      </c>
      <c r="H52" s="1612">
        <v>67.54265153993148</v>
      </c>
    </row>
    <row r="53" spans="1:8" ht="15">
      <c r="A53" s="761" t="s">
        <v>533</v>
      </c>
      <c r="B53" s="1612">
        <v>20.442999999999998</v>
      </c>
      <c r="C53" s="1612">
        <v>25.315</v>
      </c>
      <c r="D53" s="1612">
        <v>65.626</v>
      </c>
      <c r="E53" s="1618">
        <v>4.872000000000003</v>
      </c>
      <c r="F53" s="1612">
        <v>23.832118573594894</v>
      </c>
      <c r="G53" s="1612">
        <v>40.31100000000001</v>
      </c>
      <c r="H53" s="1612">
        <v>159.23760616235435</v>
      </c>
    </row>
    <row r="54" spans="1:8" ht="15">
      <c r="A54" s="761" t="s">
        <v>534</v>
      </c>
      <c r="B54" s="1612">
        <v>13.4</v>
      </c>
      <c r="C54" s="1612">
        <v>16.474</v>
      </c>
      <c r="D54" s="1612">
        <v>26.433</v>
      </c>
      <c r="E54" s="1618">
        <v>3.074</v>
      </c>
      <c r="F54" s="1612">
        <v>22.940298507462682</v>
      </c>
      <c r="G54" s="1612">
        <v>9.959</v>
      </c>
      <c r="H54" s="1612">
        <v>60.45283476994051</v>
      </c>
    </row>
    <row r="55" spans="1:8" ht="15">
      <c r="A55" s="761" t="s">
        <v>535</v>
      </c>
      <c r="B55" s="1612">
        <v>18.692</v>
      </c>
      <c r="C55" s="1612">
        <v>37.512</v>
      </c>
      <c r="D55" s="1612">
        <v>143.94849483</v>
      </c>
      <c r="E55" s="1618">
        <v>18.82</v>
      </c>
      <c r="F55" s="1612">
        <v>100.68478493473143</v>
      </c>
      <c r="G55" s="1612">
        <v>106.43649482999999</v>
      </c>
      <c r="H55" s="1612">
        <v>283.7398561260396</v>
      </c>
    </row>
    <row r="56" spans="1:8" ht="15">
      <c r="A56" s="761" t="s">
        <v>536</v>
      </c>
      <c r="B56" s="1612">
        <v>158.223</v>
      </c>
      <c r="C56" s="1612">
        <v>139.145</v>
      </c>
      <c r="D56" s="1612">
        <v>106.249</v>
      </c>
      <c r="E56" s="1618">
        <v>-19.078000000000003</v>
      </c>
      <c r="F56" s="1612">
        <v>-12.057665446869292</v>
      </c>
      <c r="G56" s="1612">
        <v>-32.896000000000015</v>
      </c>
      <c r="H56" s="1612">
        <v>-23.641525027848655</v>
      </c>
    </row>
    <row r="57" spans="1:8" ht="15">
      <c r="A57" s="761" t="s">
        <v>537</v>
      </c>
      <c r="B57" s="1612">
        <v>501.889</v>
      </c>
      <c r="C57" s="1612">
        <v>643.7629999999999</v>
      </c>
      <c r="D57" s="1612">
        <v>1062.0868706798599</v>
      </c>
      <c r="E57" s="1618">
        <v>141.8739999999999</v>
      </c>
      <c r="F57" s="1612">
        <v>28.268003482841802</v>
      </c>
      <c r="G57" s="1612">
        <v>418.32387067985997</v>
      </c>
      <c r="H57" s="1612">
        <v>64.98103660506429</v>
      </c>
    </row>
    <row r="58" spans="1:8" ht="15">
      <c r="A58" s="761" t="s">
        <v>538</v>
      </c>
      <c r="B58" s="1612">
        <v>261.384</v>
      </c>
      <c r="C58" s="1612">
        <v>384.959</v>
      </c>
      <c r="D58" s="1612">
        <v>755.4979343654288</v>
      </c>
      <c r="E58" s="1618">
        <v>123.575</v>
      </c>
      <c r="F58" s="1612">
        <v>47.277186055764695</v>
      </c>
      <c r="G58" s="1612">
        <v>370.5389343654288</v>
      </c>
      <c r="H58" s="1612">
        <v>96.25412949572002</v>
      </c>
    </row>
    <row r="59" spans="1:8" ht="15">
      <c r="A59" s="761" t="s">
        <v>539</v>
      </c>
      <c r="B59" s="1612">
        <v>47.965999999999994</v>
      </c>
      <c r="C59" s="1612">
        <v>63.89200000000001</v>
      </c>
      <c r="D59" s="1612">
        <v>50.58902820776959</v>
      </c>
      <c r="E59" s="1618">
        <v>15.926000000000016</v>
      </c>
      <c r="F59" s="1612">
        <v>33.20268523537509</v>
      </c>
      <c r="G59" s="1612">
        <v>-13.302971792230423</v>
      </c>
      <c r="H59" s="1612">
        <v>-20.82102891164844</v>
      </c>
    </row>
    <row r="60" spans="1:8" ht="15">
      <c r="A60" s="761" t="s">
        <v>540</v>
      </c>
      <c r="B60" s="1612">
        <v>106.98800000000001</v>
      </c>
      <c r="C60" s="1612">
        <v>125.576</v>
      </c>
      <c r="D60" s="1612">
        <v>246.79818546595766</v>
      </c>
      <c r="E60" s="1618">
        <v>18.58799999999998</v>
      </c>
      <c r="F60" s="1612">
        <v>17.37391109283282</v>
      </c>
      <c r="G60" s="1612">
        <v>121.22218546595766</v>
      </c>
      <c r="H60" s="1612">
        <v>96.53292465595152</v>
      </c>
    </row>
    <row r="61" spans="1:8" ht="15">
      <c r="A61" s="761" t="s">
        <v>541</v>
      </c>
      <c r="B61" s="1612">
        <v>79.921</v>
      </c>
      <c r="C61" s="1612">
        <v>108.83200000000002</v>
      </c>
      <c r="D61" s="1612">
        <v>178.93354428</v>
      </c>
      <c r="E61" s="1618">
        <v>28.911000000000016</v>
      </c>
      <c r="F61" s="1612">
        <v>36.17447229138776</v>
      </c>
      <c r="G61" s="1612">
        <v>70.10154427999998</v>
      </c>
      <c r="H61" s="1612">
        <v>64.41262154513375</v>
      </c>
    </row>
    <row r="62" spans="1:8" ht="15">
      <c r="A62" s="761" t="s">
        <v>548</v>
      </c>
      <c r="B62" s="1612">
        <v>0</v>
      </c>
      <c r="C62" s="1612">
        <v>0</v>
      </c>
      <c r="D62" s="1612">
        <v>0</v>
      </c>
      <c r="E62" s="1618">
        <v>0</v>
      </c>
      <c r="F62" s="1612" t="e">
        <v>#DIV/0!</v>
      </c>
      <c r="G62" s="1612">
        <v>0</v>
      </c>
      <c r="H62" s="1612" t="e">
        <v>#DIV/0!</v>
      </c>
    </row>
    <row r="63" spans="1:8" ht="15">
      <c r="A63" s="762" t="s">
        <v>549</v>
      </c>
      <c r="B63" s="1621">
        <v>9.293000000000001</v>
      </c>
      <c r="C63" s="1621">
        <v>245.16</v>
      </c>
      <c r="D63" s="1621">
        <v>565.2629999999999</v>
      </c>
      <c r="E63" s="1623">
        <v>235.867</v>
      </c>
      <c r="F63" s="1621">
        <v>2538.114709996771</v>
      </c>
      <c r="G63" s="1621">
        <v>320.10299999999995</v>
      </c>
      <c r="H63" s="1621">
        <v>130.56901615271656</v>
      </c>
    </row>
    <row r="64" spans="1:8" s="1620" customFormat="1" ht="15">
      <c r="A64" s="794" t="s">
        <v>550</v>
      </c>
      <c r="B64" s="1622">
        <v>2658.72</v>
      </c>
      <c r="C64" s="1622">
        <v>3243.207</v>
      </c>
      <c r="D64" s="1615">
        <v>4340.192464191185</v>
      </c>
      <c r="E64" s="1616">
        <v>584.4870000000001</v>
      </c>
      <c r="F64" s="1614">
        <v>21.98377414695794</v>
      </c>
      <c r="G64" s="1614">
        <v>1096.9854641911847</v>
      </c>
      <c r="H64" s="1614">
        <v>33.82409646350617</v>
      </c>
    </row>
    <row r="65" spans="1:8" ht="15">
      <c r="A65" s="761" t="s">
        <v>551</v>
      </c>
      <c r="B65" s="1612">
        <v>2273.157</v>
      </c>
      <c r="C65" s="1612">
        <v>2762.663</v>
      </c>
      <c r="D65" s="1612">
        <v>3809.7062118811846</v>
      </c>
      <c r="E65" s="1618">
        <v>489.50599999999986</v>
      </c>
      <c r="F65" s="1612">
        <v>21.53419231491709</v>
      </c>
      <c r="G65" s="1612">
        <v>1047.0432118811846</v>
      </c>
      <c r="H65" s="1612">
        <v>37.89978046114146</v>
      </c>
    </row>
    <row r="66" spans="1:8" ht="15">
      <c r="A66" s="761" t="s">
        <v>552</v>
      </c>
      <c r="B66" s="1612">
        <v>0</v>
      </c>
      <c r="C66" s="1612">
        <v>27.81</v>
      </c>
      <c r="D66" s="1612">
        <v>4.1</v>
      </c>
      <c r="E66" s="1618">
        <v>27.81</v>
      </c>
      <c r="F66" s="1612" t="e">
        <v>#DIV/0!</v>
      </c>
      <c r="G66" s="1612">
        <v>-23.71</v>
      </c>
      <c r="H66" s="1612">
        <v>-85.25710176195614</v>
      </c>
    </row>
    <row r="67" spans="1:8" ht="15">
      <c r="A67" s="761" t="s">
        <v>553</v>
      </c>
      <c r="B67" s="1612">
        <v>225.942</v>
      </c>
      <c r="C67" s="1612">
        <v>331.052</v>
      </c>
      <c r="D67" s="1612">
        <v>361.65</v>
      </c>
      <c r="E67" s="1618">
        <v>105.11</v>
      </c>
      <c r="F67" s="1612">
        <v>46.52078852094786</v>
      </c>
      <c r="G67" s="1612">
        <v>30.597999999999956</v>
      </c>
      <c r="H67" s="1612">
        <v>9.242656742747348</v>
      </c>
    </row>
    <row r="68" spans="1:8" ht="15">
      <c r="A68" s="762" t="s">
        <v>554</v>
      </c>
      <c r="B68" s="1621">
        <v>159.62100000000004</v>
      </c>
      <c r="C68" s="1621">
        <v>121.68199999999999</v>
      </c>
      <c r="D68" s="1612">
        <v>164.73625231</v>
      </c>
      <c r="E68" s="1618">
        <v>-37.93900000000005</v>
      </c>
      <c r="F68" s="1612">
        <v>-23.768175866583995</v>
      </c>
      <c r="G68" s="1612">
        <v>43.05425231000001</v>
      </c>
      <c r="H68" s="1612">
        <v>35.38259751647739</v>
      </c>
    </row>
    <row r="69" spans="1:8" s="1620" customFormat="1" ht="15">
      <c r="A69" s="794" t="s">
        <v>555</v>
      </c>
      <c r="B69" s="1622">
        <v>11694.511999999999</v>
      </c>
      <c r="C69" s="1622">
        <v>13130.795000000002</v>
      </c>
      <c r="D69" s="1615">
        <v>16129.348712677684</v>
      </c>
      <c r="E69" s="1616">
        <v>1436.283000000003</v>
      </c>
      <c r="F69" s="1614">
        <v>12.281683921483882</v>
      </c>
      <c r="G69" s="1614">
        <v>2998.5537126776817</v>
      </c>
      <c r="H69" s="1614">
        <v>22.836040869404183</v>
      </c>
    </row>
    <row r="70" spans="1:8" ht="15">
      <c r="A70" s="761" t="s">
        <v>556</v>
      </c>
      <c r="B70" s="1612">
        <v>2515.545</v>
      </c>
      <c r="C70" s="1612">
        <v>2491.568</v>
      </c>
      <c r="D70" s="1612">
        <v>2893.53669541</v>
      </c>
      <c r="E70" s="1618">
        <v>-23.97699999999986</v>
      </c>
      <c r="F70" s="1612">
        <v>-0.9531532928252073</v>
      </c>
      <c r="G70" s="1612">
        <v>401.9686954099998</v>
      </c>
      <c r="H70" s="1612">
        <v>16.13316174433127</v>
      </c>
    </row>
    <row r="71" spans="1:8" ht="15">
      <c r="A71" s="761" t="s">
        <v>557</v>
      </c>
      <c r="B71" s="1612">
        <v>984.1279999999999</v>
      </c>
      <c r="C71" s="1612">
        <v>1306.635</v>
      </c>
      <c r="D71" s="1612">
        <v>1722.9098166200001</v>
      </c>
      <c r="E71" s="1618">
        <v>322.50700000000006</v>
      </c>
      <c r="F71" s="1612">
        <v>32.770838752682586</v>
      </c>
      <c r="G71" s="1612">
        <v>416.27481662000014</v>
      </c>
      <c r="H71" s="1612">
        <v>31.858538659993048</v>
      </c>
    </row>
    <row r="72" spans="1:8" ht="15">
      <c r="A72" s="761" t="s">
        <v>558</v>
      </c>
      <c r="B72" s="1612">
        <v>0.2</v>
      </c>
      <c r="C72" s="1612">
        <v>5.229</v>
      </c>
      <c r="D72" s="1612">
        <v>16.084</v>
      </c>
      <c r="E72" s="1618">
        <v>5.029</v>
      </c>
      <c r="F72" s="1612">
        <v>2514.5</v>
      </c>
      <c r="G72" s="1612">
        <v>10.855</v>
      </c>
      <c r="H72" s="1612">
        <v>207.5922738573341</v>
      </c>
    </row>
    <row r="73" spans="1:8" ht="15">
      <c r="A73" s="761" t="s">
        <v>559</v>
      </c>
      <c r="B73" s="1612">
        <v>1.943</v>
      </c>
      <c r="C73" s="1612">
        <v>1.943</v>
      </c>
      <c r="D73" s="1612">
        <v>29.862000000000002</v>
      </c>
      <c r="E73" s="1618">
        <v>0</v>
      </c>
      <c r="F73" s="1612">
        <v>0</v>
      </c>
      <c r="G73" s="1612">
        <v>27.919</v>
      </c>
      <c r="H73" s="1612">
        <v>1436.901698404529</v>
      </c>
    </row>
    <row r="74" spans="1:8" ht="15">
      <c r="A74" s="761" t="s">
        <v>560</v>
      </c>
      <c r="B74" s="1612">
        <v>1732.8980000000004</v>
      </c>
      <c r="C74" s="1612">
        <v>2295.8320000000003</v>
      </c>
      <c r="D74" s="1612">
        <v>2506.1857490499997</v>
      </c>
      <c r="E74" s="1618">
        <v>562.934</v>
      </c>
      <c r="F74" s="1612">
        <v>32.485120301367985</v>
      </c>
      <c r="G74" s="1612">
        <v>210.35374904999935</v>
      </c>
      <c r="H74" s="1612">
        <v>9.162419072911229</v>
      </c>
    </row>
    <row r="75" spans="1:8" ht="15">
      <c r="A75" s="761" t="s">
        <v>561</v>
      </c>
      <c r="B75" s="1612">
        <v>2931.4980000000005</v>
      </c>
      <c r="C75" s="1612">
        <v>2320.1659999999997</v>
      </c>
      <c r="D75" s="1612">
        <v>2670.30788064</v>
      </c>
      <c r="E75" s="1618">
        <v>-611.3320000000008</v>
      </c>
      <c r="F75" s="1612">
        <v>-20.853911549658253</v>
      </c>
      <c r="G75" s="1612">
        <v>350.1418806400002</v>
      </c>
      <c r="H75" s="1612">
        <v>15.091242636949262</v>
      </c>
    </row>
    <row r="76" spans="1:8" ht="15">
      <c r="A76" s="761" t="s">
        <v>562</v>
      </c>
      <c r="B76" s="1612">
        <v>332.744</v>
      </c>
      <c r="C76" s="1612">
        <v>365.398</v>
      </c>
      <c r="D76" s="1612">
        <v>406.00771534768216</v>
      </c>
      <c r="E76" s="1618">
        <v>32.653999999999996</v>
      </c>
      <c r="F76" s="1612">
        <v>9.813550357031229</v>
      </c>
      <c r="G76" s="1612">
        <v>40.60971534768214</v>
      </c>
      <c r="H76" s="1612">
        <v>11.11383076745963</v>
      </c>
    </row>
    <row r="77" spans="1:8" ht="15">
      <c r="A77" s="762" t="s">
        <v>563</v>
      </c>
      <c r="B77" s="1621">
        <v>3195.556</v>
      </c>
      <c r="C77" s="1612">
        <v>4344.024000000001</v>
      </c>
      <c r="D77" s="1612">
        <v>5884.45485561</v>
      </c>
      <c r="E77" s="1618">
        <v>1148.4680000000012</v>
      </c>
      <c r="F77" s="1612">
        <v>35.93953603066262</v>
      </c>
      <c r="G77" s="1612">
        <v>1540.4308556099986</v>
      </c>
      <c r="H77" s="1612">
        <v>35.46091954395275</v>
      </c>
    </row>
    <row r="78" spans="1:8" s="1620" customFormat="1" ht="15">
      <c r="A78" s="794" t="s">
        <v>564</v>
      </c>
      <c r="B78" s="1622">
        <v>40555.15</v>
      </c>
      <c r="C78" s="1614">
        <v>45635.74599999999</v>
      </c>
      <c r="D78" s="1615">
        <v>55732.86741249085</v>
      </c>
      <c r="E78" s="1616">
        <v>5080.59599999999</v>
      </c>
      <c r="F78" s="1614">
        <v>12.527622262523971</v>
      </c>
      <c r="G78" s="1614">
        <v>10097.121412490858</v>
      </c>
      <c r="H78" s="1614">
        <v>22.125465884771252</v>
      </c>
    </row>
    <row r="79" spans="1:8" ht="15">
      <c r="A79" s="761" t="s">
        <v>565</v>
      </c>
      <c r="B79" s="1612">
        <v>7808.143000000001</v>
      </c>
      <c r="C79" s="1612">
        <v>20022.215</v>
      </c>
      <c r="D79" s="1612">
        <v>23730.705280114453</v>
      </c>
      <c r="E79" s="1618">
        <v>12214.072</v>
      </c>
      <c r="F79" s="1612">
        <v>156.42736051324877</v>
      </c>
      <c r="G79" s="1612">
        <v>3708.4902801144526</v>
      </c>
      <c r="H79" s="1612">
        <v>18.521878224334586</v>
      </c>
    </row>
    <row r="80" spans="1:8" ht="15">
      <c r="A80" s="761" t="s">
        <v>566</v>
      </c>
      <c r="B80" s="1612">
        <v>5341.153</v>
      </c>
      <c r="C80" s="1612">
        <v>6910.393999999998</v>
      </c>
      <c r="D80" s="1612">
        <v>8661.743186884862</v>
      </c>
      <c r="E80" s="1618">
        <v>1569.2409999999982</v>
      </c>
      <c r="F80" s="1612">
        <v>29.380191879918026</v>
      </c>
      <c r="G80" s="1612">
        <v>1751.3491868848632</v>
      </c>
      <c r="H80" s="1612">
        <v>25.343695119046235</v>
      </c>
    </row>
    <row r="81" spans="1:8" ht="15">
      <c r="A81" s="761" t="s">
        <v>567</v>
      </c>
      <c r="B81" s="1612">
        <v>2605.936</v>
      </c>
      <c r="C81" s="1612">
        <v>3765.072</v>
      </c>
      <c r="D81" s="1612">
        <v>5063.510119625611</v>
      </c>
      <c r="E81" s="1618">
        <v>1159.136</v>
      </c>
      <c r="F81" s="1612">
        <v>44.480601212002135</v>
      </c>
      <c r="G81" s="1612">
        <v>1298.4381196256109</v>
      </c>
      <c r="H81" s="1612">
        <v>34.48640874930442</v>
      </c>
    </row>
    <row r="82" spans="1:8" ht="15">
      <c r="A82" s="761" t="s">
        <v>568</v>
      </c>
      <c r="B82" s="1612">
        <v>16625.869</v>
      </c>
      <c r="C82" s="1612">
        <v>7976.511</v>
      </c>
      <c r="D82" s="1612">
        <v>9926.695243915414</v>
      </c>
      <c r="E82" s="1618">
        <v>-8649.357999999998</v>
      </c>
      <c r="F82" s="1612">
        <v>-52.023494230587275</v>
      </c>
      <c r="G82" s="1612">
        <v>1950.1842439154134</v>
      </c>
      <c r="H82" s="1612">
        <v>24.44908862929435</v>
      </c>
    </row>
    <row r="83" spans="1:8" ht="15">
      <c r="A83" s="761" t="s">
        <v>569</v>
      </c>
      <c r="B83" s="1612">
        <v>7499.93</v>
      </c>
      <c r="C83" s="1612">
        <v>6351.335000000001</v>
      </c>
      <c r="D83" s="1612">
        <v>7266.930245140509</v>
      </c>
      <c r="E83" s="1618">
        <v>-1148.595</v>
      </c>
      <c r="F83" s="1612">
        <v>-15.314742937600743</v>
      </c>
      <c r="G83" s="1612">
        <v>915.5952451405083</v>
      </c>
      <c r="H83" s="1612">
        <v>14.415792036485369</v>
      </c>
    </row>
    <row r="84" spans="1:8" ht="15">
      <c r="A84" s="762" t="s">
        <v>570</v>
      </c>
      <c r="B84" s="1621">
        <v>674.119</v>
      </c>
      <c r="C84" s="1612">
        <v>610.2190000000002</v>
      </c>
      <c r="D84" s="1612">
        <v>1083.28333681</v>
      </c>
      <c r="E84" s="1618">
        <v>-63.899999999999864</v>
      </c>
      <c r="F84" s="1612">
        <v>-9.479038567374582</v>
      </c>
      <c r="G84" s="1612">
        <v>473.0643368099999</v>
      </c>
      <c r="H84" s="1612">
        <v>77.52369834600361</v>
      </c>
    </row>
    <row r="85" spans="1:8" s="1620" customFormat="1" ht="15">
      <c r="A85" s="794" t="s">
        <v>571</v>
      </c>
      <c r="B85" s="1622">
        <v>10024.018</v>
      </c>
      <c r="C85" s="1614">
        <v>13917.49</v>
      </c>
      <c r="D85" s="1615">
        <v>24913.45078997188</v>
      </c>
      <c r="E85" s="1616">
        <v>3893.4719999999998</v>
      </c>
      <c r="F85" s="1614">
        <v>38.84143065186036</v>
      </c>
      <c r="G85" s="1614">
        <v>10995.960789971881</v>
      </c>
      <c r="H85" s="1614">
        <v>79.0082176453648</v>
      </c>
    </row>
    <row r="86" spans="1:8" ht="15">
      <c r="A86" s="761" t="s">
        <v>572</v>
      </c>
      <c r="B86" s="1612">
        <v>609.8</v>
      </c>
      <c r="C86" s="1612">
        <v>170.788</v>
      </c>
      <c r="D86" s="1612">
        <v>531.827</v>
      </c>
      <c r="E86" s="1618">
        <v>-439.01199999999994</v>
      </c>
      <c r="F86" s="1612">
        <v>-71.9927845195146</v>
      </c>
      <c r="G86" s="1612">
        <v>361.039</v>
      </c>
      <c r="H86" s="1612">
        <v>211.3959997189498</v>
      </c>
    </row>
    <row r="87" spans="1:8" ht="15">
      <c r="A87" s="761" t="s">
        <v>573</v>
      </c>
      <c r="B87" s="1612">
        <v>579.0930000000001</v>
      </c>
      <c r="C87" s="1612">
        <v>1069.871</v>
      </c>
      <c r="D87" s="1612">
        <v>1555.8763528018796</v>
      </c>
      <c r="E87" s="1618">
        <v>490.778</v>
      </c>
      <c r="F87" s="1612">
        <v>84.74942712137774</v>
      </c>
      <c r="G87" s="1612">
        <v>486.00535280187955</v>
      </c>
      <c r="H87" s="1612">
        <v>45.42653766686634</v>
      </c>
    </row>
    <row r="88" spans="1:8" ht="15">
      <c r="A88" s="761" t="s">
        <v>574</v>
      </c>
      <c r="B88" s="1612">
        <v>786.7340000000002</v>
      </c>
      <c r="C88" s="1612">
        <v>1321.985</v>
      </c>
      <c r="D88" s="1612">
        <v>1925.3011749799996</v>
      </c>
      <c r="E88" s="1618">
        <v>535.2509999999997</v>
      </c>
      <c r="F88" s="1612">
        <v>68.03455805901355</v>
      </c>
      <c r="G88" s="1612">
        <v>603.3161749799997</v>
      </c>
      <c r="H88" s="1612">
        <v>45.63714225047937</v>
      </c>
    </row>
    <row r="89" spans="1:8" ht="15">
      <c r="A89" s="761" t="s">
        <v>575</v>
      </c>
      <c r="B89" s="1612">
        <v>2226.493</v>
      </c>
      <c r="C89" s="1612">
        <v>2824.224</v>
      </c>
      <c r="D89" s="1612">
        <v>2790.6950000000006</v>
      </c>
      <c r="E89" s="1618">
        <v>597.7310000000002</v>
      </c>
      <c r="F89" s="1612">
        <v>26.846300437504194</v>
      </c>
      <c r="G89" s="1612">
        <v>-33.52899999999954</v>
      </c>
      <c r="H89" s="1612">
        <v>-1.187193367098344</v>
      </c>
    </row>
    <row r="90" spans="1:8" ht="15">
      <c r="A90" s="761" t="s">
        <v>576</v>
      </c>
      <c r="B90" s="1612">
        <v>141.515</v>
      </c>
      <c r="C90" s="1612">
        <v>227.21200000000005</v>
      </c>
      <c r="D90" s="1612">
        <v>366.05780522</v>
      </c>
      <c r="E90" s="1618">
        <v>85.69700000000006</v>
      </c>
      <c r="F90" s="1612">
        <v>60.556831431297084</v>
      </c>
      <c r="G90" s="1612">
        <v>138.84580521999993</v>
      </c>
      <c r="H90" s="1612">
        <v>61.108482483319506</v>
      </c>
    </row>
    <row r="91" spans="1:8" ht="15">
      <c r="A91" s="761" t="s">
        <v>577</v>
      </c>
      <c r="B91" s="1612">
        <v>39.737</v>
      </c>
      <c r="C91" s="1612">
        <v>308.463</v>
      </c>
      <c r="D91" s="1612">
        <v>73.95599999999999</v>
      </c>
      <c r="E91" s="1618">
        <v>268.726</v>
      </c>
      <c r="F91" s="1612">
        <v>676.2614188287994</v>
      </c>
      <c r="G91" s="1612">
        <v>-234.50700000000003</v>
      </c>
      <c r="H91" s="1612">
        <v>-76.0243530018187</v>
      </c>
    </row>
    <row r="92" spans="1:8" ht="15">
      <c r="A92" s="761" t="s">
        <v>578</v>
      </c>
      <c r="B92" s="1612">
        <v>902.626</v>
      </c>
      <c r="C92" s="1612">
        <v>1430.297</v>
      </c>
      <c r="D92" s="1612">
        <v>2069.8173357799997</v>
      </c>
      <c r="E92" s="1618">
        <v>527.671</v>
      </c>
      <c r="F92" s="1612">
        <v>58.45953916683101</v>
      </c>
      <c r="G92" s="1612">
        <v>639.5203357799996</v>
      </c>
      <c r="H92" s="1612">
        <v>44.712415378064804</v>
      </c>
    </row>
    <row r="93" spans="1:8" ht="15">
      <c r="A93" s="761" t="s">
        <v>579</v>
      </c>
      <c r="B93" s="1612">
        <v>217.10299999999998</v>
      </c>
      <c r="C93" s="1612">
        <v>164.11100000000002</v>
      </c>
      <c r="D93" s="1612">
        <v>22.372999999999998</v>
      </c>
      <c r="E93" s="1618">
        <v>-52.99199999999996</v>
      </c>
      <c r="F93" s="1612">
        <v>-24.408690805746566</v>
      </c>
      <c r="G93" s="1612">
        <v>-141.73800000000003</v>
      </c>
      <c r="H93" s="1612">
        <v>-86.36715393849286</v>
      </c>
    </row>
    <row r="94" spans="1:8" ht="15">
      <c r="A94" s="761" t="s">
        <v>580</v>
      </c>
      <c r="B94" s="1612">
        <v>1804.093</v>
      </c>
      <c r="C94" s="1612">
        <v>1660.22</v>
      </c>
      <c r="D94" s="1612">
        <v>1674.297</v>
      </c>
      <c r="E94" s="1618">
        <v>-143.87300000000005</v>
      </c>
      <c r="F94" s="1612">
        <v>-7.974810611204636</v>
      </c>
      <c r="G94" s="1612">
        <v>14.076999999999998</v>
      </c>
      <c r="H94" s="1612">
        <v>0.8478996759465611</v>
      </c>
    </row>
    <row r="95" spans="1:8" ht="15">
      <c r="A95" s="761" t="s">
        <v>581</v>
      </c>
      <c r="B95" s="1612">
        <v>1061.333</v>
      </c>
      <c r="C95" s="1612">
        <v>326.497</v>
      </c>
      <c r="D95" s="1612">
        <v>680.4795568500001</v>
      </c>
      <c r="E95" s="1618">
        <v>-734.836</v>
      </c>
      <c r="F95" s="1612">
        <v>-69.23708204682225</v>
      </c>
      <c r="G95" s="1612">
        <v>353.9825568500001</v>
      </c>
      <c r="H95" s="1612">
        <v>108.41831834595726</v>
      </c>
    </row>
    <row r="96" spans="1:8" ht="15">
      <c r="A96" s="761" t="s">
        <v>582</v>
      </c>
      <c r="B96" s="1612">
        <v>1403.5930000000003</v>
      </c>
      <c r="C96" s="1612">
        <v>2486.531</v>
      </c>
      <c r="D96" s="1612">
        <v>10734.14756434</v>
      </c>
      <c r="E96" s="1618">
        <v>1082.9379999999996</v>
      </c>
      <c r="F96" s="1612">
        <v>77.15470225343097</v>
      </c>
      <c r="G96" s="1612">
        <v>8247.616564340002</v>
      </c>
      <c r="H96" s="1612">
        <v>331.69168469405776</v>
      </c>
    </row>
    <row r="97" spans="1:8" ht="15">
      <c r="A97" s="762" t="s">
        <v>583</v>
      </c>
      <c r="B97" s="1621">
        <v>251.898</v>
      </c>
      <c r="C97" s="1612">
        <v>1927.2909999999997</v>
      </c>
      <c r="D97" s="1612">
        <v>2488.623</v>
      </c>
      <c r="E97" s="1618">
        <v>1675.3929999999998</v>
      </c>
      <c r="F97" s="1612">
        <v>665.1077023239565</v>
      </c>
      <c r="G97" s="1612">
        <v>561.3320000000003</v>
      </c>
      <c r="H97" s="1612">
        <v>29.125440838980747</v>
      </c>
    </row>
    <row r="98" spans="1:8" s="1620" customFormat="1" ht="15">
      <c r="A98" s="794" t="s">
        <v>608</v>
      </c>
      <c r="B98" s="1622">
        <v>14162.973999999998</v>
      </c>
      <c r="C98" s="1614">
        <v>18367.3513</v>
      </c>
      <c r="D98" s="1615">
        <v>21163.271202733773</v>
      </c>
      <c r="E98" s="1616">
        <v>4204.3773</v>
      </c>
      <c r="F98" s="1614">
        <v>29.68569525016427</v>
      </c>
      <c r="G98" s="1614">
        <v>2795.9199027337745</v>
      </c>
      <c r="H98" s="1614">
        <v>15.222226967117326</v>
      </c>
    </row>
    <row r="99" spans="1:8" ht="15">
      <c r="A99" s="761" t="s">
        <v>609</v>
      </c>
      <c r="B99" s="1612">
        <v>1117.785</v>
      </c>
      <c r="C99" s="1612">
        <v>2796.305</v>
      </c>
      <c r="D99" s="1612">
        <v>3434.2695160300837</v>
      </c>
      <c r="E99" s="1618">
        <v>1678.52</v>
      </c>
      <c r="F99" s="1612">
        <v>150.16483491905862</v>
      </c>
      <c r="G99" s="1612">
        <v>637.9645160300838</v>
      </c>
      <c r="H99" s="1612">
        <v>22.81455406438439</v>
      </c>
    </row>
    <row r="100" spans="1:8" ht="15">
      <c r="A100" s="761" t="s">
        <v>610</v>
      </c>
      <c r="B100" s="1612">
        <v>4945.295</v>
      </c>
      <c r="C100" s="1612">
        <v>4627.730999999999</v>
      </c>
      <c r="D100" s="1612">
        <v>4339.924406777917</v>
      </c>
      <c r="E100" s="1618">
        <v>-317.5640000000012</v>
      </c>
      <c r="F100" s="1612">
        <v>-6.4215380477807935</v>
      </c>
      <c r="G100" s="1612">
        <v>-287.8065932220816</v>
      </c>
      <c r="H100" s="1612">
        <v>-6.219172921288676</v>
      </c>
    </row>
    <row r="101" spans="1:8" ht="15">
      <c r="A101" s="761" t="s">
        <v>611</v>
      </c>
      <c r="B101" s="1612">
        <v>102.45</v>
      </c>
      <c r="C101" s="1612">
        <v>209.05</v>
      </c>
      <c r="D101" s="1612">
        <v>149.36279966</v>
      </c>
      <c r="E101" s="1618">
        <v>106.6</v>
      </c>
      <c r="F101" s="1612">
        <v>104.05075646656907</v>
      </c>
      <c r="G101" s="1612">
        <v>-59.687200340000004</v>
      </c>
      <c r="H101" s="1612">
        <v>-28.55163852666826</v>
      </c>
    </row>
    <row r="102" spans="1:8" ht="15">
      <c r="A102" s="761" t="s">
        <v>612</v>
      </c>
      <c r="B102" s="1612">
        <v>251.185</v>
      </c>
      <c r="C102" s="1612">
        <v>184.025</v>
      </c>
      <c r="D102" s="1612">
        <v>250.19324400940545</v>
      </c>
      <c r="E102" s="1618">
        <v>-67.16</v>
      </c>
      <c r="F102" s="1612">
        <v>-26.737265362183248</v>
      </c>
      <c r="G102" s="1612">
        <v>66.16824400940544</v>
      </c>
      <c r="H102" s="1612">
        <v>35.95611683706314</v>
      </c>
    </row>
    <row r="103" spans="1:8" ht="15">
      <c r="A103" s="761" t="s">
        <v>613</v>
      </c>
      <c r="B103" s="1612">
        <v>339.495</v>
      </c>
      <c r="C103" s="1612">
        <v>114.21130000000002</v>
      </c>
      <c r="D103" s="1612">
        <v>252.78980562417513</v>
      </c>
      <c r="E103" s="1618">
        <v>-225.28369999999998</v>
      </c>
      <c r="F103" s="1612">
        <v>-66.35847361522261</v>
      </c>
      <c r="G103" s="1612">
        <v>138.5785056241751</v>
      </c>
      <c r="H103" s="1612">
        <v>121.33519680117035</v>
      </c>
    </row>
    <row r="104" spans="1:8" ht="15">
      <c r="A104" s="761" t="s">
        <v>614</v>
      </c>
      <c r="B104" s="1612">
        <v>1271.3740000000003</v>
      </c>
      <c r="C104" s="1612">
        <v>1862.295</v>
      </c>
      <c r="D104" s="1612">
        <v>2727.369907411553</v>
      </c>
      <c r="E104" s="1618">
        <v>590.9209999999998</v>
      </c>
      <c r="F104" s="1612">
        <v>46.47892752250712</v>
      </c>
      <c r="G104" s="1612">
        <v>865.0749074115529</v>
      </c>
      <c r="H104" s="1612">
        <v>46.4520877418214</v>
      </c>
    </row>
    <row r="105" spans="1:8" ht="15">
      <c r="A105" s="761" t="s">
        <v>615</v>
      </c>
      <c r="B105" s="1612">
        <v>2632.8540000000003</v>
      </c>
      <c r="C105" s="1612">
        <v>3736.91</v>
      </c>
      <c r="D105" s="1612">
        <v>4661.854223847507</v>
      </c>
      <c r="E105" s="1618">
        <v>1104.0559999999996</v>
      </c>
      <c r="F105" s="1612">
        <v>41.93381023026721</v>
      </c>
      <c r="G105" s="1612">
        <v>924.9442238475067</v>
      </c>
      <c r="H105" s="1612">
        <v>24.75157881371258</v>
      </c>
    </row>
    <row r="106" spans="1:8" ht="15">
      <c r="A106" s="761" t="s">
        <v>616</v>
      </c>
      <c r="B106" s="1612">
        <v>938.06</v>
      </c>
      <c r="C106" s="1612">
        <v>761.132</v>
      </c>
      <c r="D106" s="1612">
        <v>914.234880265971</v>
      </c>
      <c r="E106" s="1618">
        <v>-176.928</v>
      </c>
      <c r="F106" s="1612">
        <v>-18.861053663944737</v>
      </c>
      <c r="G106" s="1612">
        <v>153.10288026597107</v>
      </c>
      <c r="H106" s="1612">
        <v>20.115154830695737</v>
      </c>
    </row>
    <row r="107" spans="1:8" ht="15">
      <c r="A107" s="762" t="s">
        <v>617</v>
      </c>
      <c r="B107" s="1621">
        <v>2564.4759999999997</v>
      </c>
      <c r="C107" s="1612">
        <v>4075.691999999999</v>
      </c>
      <c r="D107" s="1612">
        <v>4433.272419107158</v>
      </c>
      <c r="E107" s="1618">
        <v>1511.2159999999994</v>
      </c>
      <c r="F107" s="1612">
        <v>58.92884160350885</v>
      </c>
      <c r="G107" s="1612">
        <v>357.5804191071593</v>
      </c>
      <c r="H107" s="1612">
        <v>8.773489731489999</v>
      </c>
    </row>
    <row r="108" spans="1:8" s="1620" customFormat="1" ht="15">
      <c r="A108" s="794" t="s">
        <v>618</v>
      </c>
      <c r="B108" s="1622">
        <v>5848.449</v>
      </c>
      <c r="C108" s="1614">
        <v>8120.105999999998</v>
      </c>
      <c r="D108" s="1615">
        <v>9437.146244450229</v>
      </c>
      <c r="E108" s="1616">
        <v>2271.6569999999983</v>
      </c>
      <c r="F108" s="1614">
        <v>38.84204171054579</v>
      </c>
      <c r="G108" s="1614">
        <v>1317.0402444502306</v>
      </c>
      <c r="H108" s="1614">
        <v>16.21949571163518</v>
      </c>
    </row>
    <row r="109" spans="1:8" ht="15">
      <c r="A109" s="761" t="s">
        <v>619</v>
      </c>
      <c r="B109" s="1612">
        <v>2480.125</v>
      </c>
      <c r="C109" s="1612">
        <v>3865.6869999999994</v>
      </c>
      <c r="D109" s="1612">
        <v>5326.415646149304</v>
      </c>
      <c r="E109" s="1618">
        <v>1385.5619999999994</v>
      </c>
      <c r="F109" s="1612">
        <v>55.86661962602689</v>
      </c>
      <c r="G109" s="1612">
        <v>1460.7286461493045</v>
      </c>
      <c r="H109" s="1612">
        <v>37.7870387889476</v>
      </c>
    </row>
    <row r="110" spans="1:8" ht="15">
      <c r="A110" s="761" t="s">
        <v>620</v>
      </c>
      <c r="B110" s="1612">
        <v>1187.467</v>
      </c>
      <c r="C110" s="1612">
        <v>1015.7209999999999</v>
      </c>
      <c r="D110" s="1612">
        <v>1057.134716634392</v>
      </c>
      <c r="E110" s="1618">
        <v>-171.7460000000002</v>
      </c>
      <c r="F110" s="1612">
        <v>-14.463222977985932</v>
      </c>
      <c r="G110" s="1612">
        <v>41.41371663439202</v>
      </c>
      <c r="H110" s="1612">
        <v>4.07727285685656</v>
      </c>
    </row>
    <row r="111" spans="1:8" ht="15">
      <c r="A111" s="761" t="s">
        <v>621</v>
      </c>
      <c r="B111" s="1612">
        <v>2025.7219999999998</v>
      </c>
      <c r="C111" s="1612">
        <v>3050.353</v>
      </c>
      <c r="D111" s="1612">
        <v>2809.995881666534</v>
      </c>
      <c r="E111" s="1618">
        <v>1024.6310000000003</v>
      </c>
      <c r="F111" s="1612">
        <v>50.581027406524704</v>
      </c>
      <c r="G111" s="1612">
        <v>-240.35711833346613</v>
      </c>
      <c r="H111" s="1612">
        <v>-7.879649284311229</v>
      </c>
    </row>
    <row r="112" spans="1:8" ht="15">
      <c r="A112" s="761" t="s">
        <v>622</v>
      </c>
      <c r="B112" s="1612">
        <v>155.135</v>
      </c>
      <c r="C112" s="1612">
        <v>188.345</v>
      </c>
      <c r="D112" s="1612">
        <v>243.6</v>
      </c>
      <c r="E112" s="1618">
        <v>33.21</v>
      </c>
      <c r="F112" s="1612">
        <v>21.40716150449609</v>
      </c>
      <c r="G112" s="1612">
        <v>55.255</v>
      </c>
      <c r="H112" s="1612">
        <v>29.337120709336588</v>
      </c>
    </row>
    <row r="113" spans="1:8" ht="15">
      <c r="A113" s="762" t="s">
        <v>623</v>
      </c>
      <c r="B113" s="1621">
        <v>0</v>
      </c>
      <c r="C113" s="1621">
        <v>24.053</v>
      </c>
      <c r="D113" s="1612">
        <v>0</v>
      </c>
      <c r="E113" s="1618">
        <v>24.053</v>
      </c>
      <c r="F113" s="1612" t="e">
        <v>#DIV/0!</v>
      </c>
      <c r="G113" s="1612">
        <v>-24.053</v>
      </c>
      <c r="H113" s="1612">
        <v>-100</v>
      </c>
    </row>
    <row r="114" spans="1:8" s="1620" customFormat="1" ht="15">
      <c r="A114" s="794" t="s">
        <v>624</v>
      </c>
      <c r="B114" s="1622">
        <v>22571.671</v>
      </c>
      <c r="C114" s="1622">
        <v>29149.284000000007</v>
      </c>
      <c r="D114" s="1615">
        <v>46656.28661592417</v>
      </c>
      <c r="E114" s="1616">
        <v>6577.6130000000085</v>
      </c>
      <c r="F114" s="1614">
        <v>29.141010428514612</v>
      </c>
      <c r="G114" s="1614">
        <v>17507.00261592416</v>
      </c>
      <c r="H114" s="1614">
        <v>60.05980323881766</v>
      </c>
    </row>
    <row r="115" spans="1:8" s="1620" customFormat="1" ht="14.25">
      <c r="A115" s="794" t="s">
        <v>1169</v>
      </c>
      <c r="B115" s="1624">
        <v>198848.66100000002</v>
      </c>
      <c r="C115" s="1624">
        <v>231820.6063</v>
      </c>
      <c r="D115" s="1614">
        <v>306535.72639873094</v>
      </c>
      <c r="E115" s="1625">
        <v>32971.94529999999</v>
      </c>
      <c r="F115" s="1626">
        <v>16.58142686713892</v>
      </c>
      <c r="G115" s="1626">
        <v>74715.12009873093</v>
      </c>
      <c r="H115" s="1626">
        <v>32.229714731244286</v>
      </c>
    </row>
    <row r="206" ht="15" customHeight="1" hidden="1"/>
    <row r="207" ht="15" customHeight="1" hidden="1"/>
    <row r="208" ht="15" customHeight="1" hidden="1"/>
    <row r="209" ht="15" customHeight="1" hidden="1"/>
    <row r="210" ht="15" customHeight="1" hidden="1"/>
    <row r="211" ht="15" customHeight="1" hidden="1"/>
    <row r="212" ht="15" customHeight="1" hidden="1"/>
    <row r="213" ht="15" customHeight="1" hidden="1"/>
    <row r="221" spans="2:4" ht="15.75" customHeight="1">
      <c r="B221" s="1617"/>
      <c r="C221" s="1617"/>
      <c r="D221" s="1617"/>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s="1627" customFormat="1" ht="15.75" customHeight="1">
      <c r="A250" s="780"/>
    </row>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94" ht="15">
      <c r="A394" s="1628"/>
    </row>
    <row r="395" ht="15">
      <c r="A395" s="1628"/>
    </row>
    <row r="397" spans="5:6" ht="18" customHeight="1">
      <c r="E397" s="1629"/>
      <c r="F397" s="1630"/>
    </row>
    <row r="398" spans="5:6" ht="18" customHeight="1">
      <c r="E398" s="1630"/>
      <c r="F398" s="1630"/>
    </row>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5" customHeight="1" hidden="1"/>
    <row r="441" ht="15" customHeight="1" hidden="1"/>
    <row r="442" ht="15" customHeight="1" hidden="1"/>
    <row r="443" ht="15" customHeight="1" hidden="1"/>
    <row r="444" ht="15" customHeight="1" hidden="1"/>
    <row r="445" ht="15" customHeight="1" hidden="1"/>
    <row r="446" ht="15" customHeight="1" hidden="1"/>
    <row r="447" ht="15" customHeight="1" hidden="1"/>
    <row r="448" ht="15" customHeight="1" hidden="1"/>
    <row r="521" spans="2:4" ht="15">
      <c r="B521" s="1631"/>
      <c r="C521" s="1631"/>
      <c r="D521" s="1631"/>
    </row>
    <row r="522" spans="2:4" ht="15">
      <c r="B522" s="1631"/>
      <c r="C522" s="1631"/>
      <c r="D522" s="1631"/>
    </row>
    <row r="523" spans="2:4" ht="15">
      <c r="B523" s="1631"/>
      <c r="C523" s="1631"/>
      <c r="D523" s="1631"/>
    </row>
  </sheetData>
  <sheetProtection/>
  <mergeCells count="6">
    <mergeCell ref="G5:H5"/>
    <mergeCell ref="A1:H1"/>
    <mergeCell ref="E4:H4"/>
    <mergeCell ref="A2:H2"/>
    <mergeCell ref="E5:F5"/>
    <mergeCell ref="B4:D4"/>
  </mergeCells>
  <printOptions horizontalCentered="1"/>
  <pageMargins left="0.57" right="0.22" top="0.32" bottom="0.04" header="0.26" footer="0.23"/>
  <pageSetup fitToHeight="1" fitToWidth="1" horizontalDpi="600" verticalDpi="600" orientation="portrait" paperSize="9" scale="48" r:id="rId1"/>
</worksheet>
</file>

<file path=xl/worksheets/sheet36.xml><?xml version="1.0" encoding="utf-8"?>
<worksheet xmlns="http://schemas.openxmlformats.org/spreadsheetml/2006/main" xmlns:r="http://schemas.openxmlformats.org/officeDocument/2006/relationships">
  <dimension ref="A1:H51"/>
  <sheetViews>
    <sheetView zoomScalePageLayoutView="0" workbookViewId="0" topLeftCell="A43">
      <selection activeCell="A1" sqref="A1:H1"/>
    </sheetView>
  </sheetViews>
  <sheetFormatPr defaultColWidth="9.140625" defaultRowHeight="12.75"/>
  <cols>
    <col min="1" max="1" width="28.421875" style="1632" customWidth="1"/>
    <col min="2" max="4" width="11.00390625" style="1632" bestFit="1" customWidth="1"/>
    <col min="5" max="5" width="10.421875" style="1632" bestFit="1" customWidth="1"/>
    <col min="6" max="6" width="9.28125" style="1632" bestFit="1" customWidth="1"/>
    <col min="7" max="7" width="11.421875" style="1632" customWidth="1"/>
    <col min="8" max="8" width="9.28125" style="1632" bestFit="1" customWidth="1"/>
    <col min="9" max="16384" width="9.140625" style="1632" customWidth="1"/>
  </cols>
  <sheetData>
    <row r="1" spans="1:8" ht="12.75">
      <c r="A1" s="2200" t="s">
        <v>1812</v>
      </c>
      <c r="B1" s="2200"/>
      <c r="C1" s="2200"/>
      <c r="D1" s="2200"/>
      <c r="E1" s="2200"/>
      <c r="F1" s="2200"/>
      <c r="G1" s="2200"/>
      <c r="H1" s="2200"/>
    </row>
    <row r="2" ht="3" customHeight="1"/>
    <row r="3" spans="1:8" ht="15.75">
      <c r="A3" s="2204" t="s">
        <v>280</v>
      </c>
      <c r="B3" s="2204"/>
      <c r="C3" s="2204"/>
      <c r="D3" s="2204"/>
      <c r="E3" s="2204"/>
      <c r="F3" s="2204"/>
      <c r="G3" s="2204"/>
      <c r="H3" s="2204"/>
    </row>
    <row r="4" spans="7:8" ht="12.75">
      <c r="G4" s="2205" t="s">
        <v>762</v>
      </c>
      <c r="H4" s="2205"/>
    </row>
    <row r="5" spans="1:8" ht="15.75">
      <c r="A5" s="1760" t="s">
        <v>655</v>
      </c>
      <c r="B5" s="2197" t="s">
        <v>1240</v>
      </c>
      <c r="C5" s="2198"/>
      <c r="D5" s="2199"/>
      <c r="E5" s="2201" t="s">
        <v>1090</v>
      </c>
      <c r="F5" s="2202"/>
      <c r="G5" s="2202"/>
      <c r="H5" s="2203"/>
    </row>
    <row r="6" spans="1:8" ht="15.75">
      <c r="A6" s="1761"/>
      <c r="B6" s="1762"/>
      <c r="C6" s="1762"/>
      <c r="D6" s="1762"/>
      <c r="E6" s="2195" t="s">
        <v>630</v>
      </c>
      <c r="F6" s="2196"/>
      <c r="G6" s="2195" t="s">
        <v>1249</v>
      </c>
      <c r="H6" s="2196"/>
    </row>
    <row r="7" spans="1:8" s="1633" customFormat="1" ht="14.25" customHeight="1">
      <c r="A7" s="1763"/>
      <c r="B7" s="1764" t="s">
        <v>275</v>
      </c>
      <c r="C7" s="1764" t="s">
        <v>276</v>
      </c>
      <c r="D7" s="1764" t="s">
        <v>57</v>
      </c>
      <c r="E7" s="1765" t="s">
        <v>632</v>
      </c>
      <c r="F7" s="1765" t="s">
        <v>1364</v>
      </c>
      <c r="G7" s="1765" t="s">
        <v>632</v>
      </c>
      <c r="H7" s="1765" t="s">
        <v>1364</v>
      </c>
    </row>
    <row r="8" spans="1:8" ht="13.5" customHeight="1">
      <c r="A8" s="1634" t="s">
        <v>469</v>
      </c>
      <c r="B8" s="1635">
        <v>1820.768</v>
      </c>
      <c r="C8" s="1636">
        <v>2875.177</v>
      </c>
      <c r="D8" s="1636">
        <v>4069.544000000001</v>
      </c>
      <c r="E8" s="1636">
        <v>1054.409</v>
      </c>
      <c r="F8" s="1636">
        <v>57.91012364013428</v>
      </c>
      <c r="G8" s="1636">
        <v>1194.3670000000006</v>
      </c>
      <c r="H8" s="1636">
        <v>41.54064254131139</v>
      </c>
    </row>
    <row r="9" spans="1:8" ht="13.5" customHeight="1">
      <c r="A9" s="1637" t="s">
        <v>470</v>
      </c>
      <c r="B9" s="1638">
        <v>3118.213</v>
      </c>
      <c r="C9" s="1639">
        <v>3602.5550000000003</v>
      </c>
      <c r="D9" s="1639">
        <v>2857.1297272891434</v>
      </c>
      <c r="E9" s="1639">
        <v>484.3420000000001</v>
      </c>
      <c r="F9" s="1639">
        <v>15.53267849245706</v>
      </c>
      <c r="G9" s="1639">
        <v>-745.4252727108569</v>
      </c>
      <c r="H9" s="1639">
        <v>-20.691572306622852</v>
      </c>
    </row>
    <row r="10" spans="1:8" ht="13.5" customHeight="1">
      <c r="A10" s="1640" t="s">
        <v>471</v>
      </c>
      <c r="B10" s="1641">
        <v>1324.429</v>
      </c>
      <c r="C10" s="1642">
        <v>2749.423</v>
      </c>
      <c r="D10" s="1642">
        <v>5017.719020489999</v>
      </c>
      <c r="E10" s="1642">
        <v>1424.9939999999997</v>
      </c>
      <c r="F10" s="1642">
        <v>107.59308350995029</v>
      </c>
      <c r="G10" s="1642">
        <v>2268.296020489999</v>
      </c>
      <c r="H10" s="1642">
        <v>82.50080182241871</v>
      </c>
    </row>
    <row r="11" spans="1:8" s="1644" customFormat="1" ht="13.5" customHeight="1">
      <c r="A11" s="1643" t="s">
        <v>472</v>
      </c>
      <c r="B11" s="1638">
        <v>5889.125999999999</v>
      </c>
      <c r="C11" s="1639">
        <v>6077.4580000000005</v>
      </c>
      <c r="D11" s="1639">
        <v>5750.786699707944</v>
      </c>
      <c r="E11" s="1639">
        <v>188.33200000000124</v>
      </c>
      <c r="F11" s="1639">
        <v>3.197961802821017</v>
      </c>
      <c r="G11" s="1639">
        <v>-326.6713002920569</v>
      </c>
      <c r="H11" s="1639">
        <v>-5.375130528126347</v>
      </c>
    </row>
    <row r="12" spans="1:8" ht="13.5" customHeight="1">
      <c r="A12" s="1637" t="s">
        <v>473</v>
      </c>
      <c r="B12" s="1638">
        <v>4245.708</v>
      </c>
      <c r="C12" s="1639">
        <v>3443.9130000000005</v>
      </c>
      <c r="D12" s="1639">
        <v>2459.5750514580286</v>
      </c>
      <c r="E12" s="1639">
        <v>-801.7949999999992</v>
      </c>
      <c r="F12" s="1639">
        <v>-18.884836168667256</v>
      </c>
      <c r="G12" s="1639">
        <v>-984.3379485419719</v>
      </c>
      <c r="H12" s="1639">
        <v>-28.58196326509908</v>
      </c>
    </row>
    <row r="13" spans="1:8" ht="13.5" customHeight="1">
      <c r="A13" s="1640" t="s">
        <v>474</v>
      </c>
      <c r="B13" s="1641">
        <v>1643.4180000000001</v>
      </c>
      <c r="C13" s="1642">
        <v>2633.544999999999</v>
      </c>
      <c r="D13" s="1642">
        <v>3291.211648249915</v>
      </c>
      <c r="E13" s="1642">
        <v>990.126999999999</v>
      </c>
      <c r="F13" s="1642">
        <v>60.248031845823704</v>
      </c>
      <c r="G13" s="1642">
        <v>657.6666482499159</v>
      </c>
      <c r="H13" s="1642">
        <v>24.972675547595202</v>
      </c>
    </row>
    <row r="14" spans="1:8" s="1644" customFormat="1" ht="13.5" customHeight="1">
      <c r="A14" s="1643" t="s">
        <v>475</v>
      </c>
      <c r="B14" s="1638">
        <v>162984.36899999998</v>
      </c>
      <c r="C14" s="1639">
        <v>190961.44800000003</v>
      </c>
      <c r="D14" s="1639">
        <v>259845.73482188574</v>
      </c>
      <c r="E14" s="1639">
        <v>27977.079000000056</v>
      </c>
      <c r="F14" s="1639">
        <v>17.165498244804116</v>
      </c>
      <c r="G14" s="1639">
        <v>68884.2868218857</v>
      </c>
      <c r="H14" s="1639">
        <v>36.072352583902536</v>
      </c>
    </row>
    <row r="15" spans="1:8" s="1644" customFormat="1" ht="13.5" customHeight="1">
      <c r="A15" s="1643" t="s">
        <v>657</v>
      </c>
      <c r="B15" s="1638">
        <v>133390.67699999997</v>
      </c>
      <c r="C15" s="1639">
        <v>156107.60300000003</v>
      </c>
      <c r="D15" s="1639">
        <v>215808.1122151944</v>
      </c>
      <c r="E15" s="1639">
        <v>22716.926000000065</v>
      </c>
      <c r="F15" s="1639">
        <v>17.03037012099434</v>
      </c>
      <c r="G15" s="1639">
        <v>59700.50921519435</v>
      </c>
      <c r="H15" s="1639">
        <v>38.243178466582656</v>
      </c>
    </row>
    <row r="16" spans="1:8" ht="13.5" customHeight="1">
      <c r="A16" s="1637" t="s">
        <v>658</v>
      </c>
      <c r="B16" s="1638">
        <v>112894.42</v>
      </c>
      <c r="C16" s="1639">
        <v>133060.11599999998</v>
      </c>
      <c r="D16" s="1639">
        <v>184555.74449781823</v>
      </c>
      <c r="E16" s="1639">
        <v>20165.69599999998</v>
      </c>
      <c r="F16" s="1639">
        <v>17.86243819667968</v>
      </c>
      <c r="G16" s="1639">
        <v>51495.62849781825</v>
      </c>
      <c r="H16" s="1639">
        <v>38.70102480432097</v>
      </c>
    </row>
    <row r="17" spans="1:8" ht="13.5" customHeight="1">
      <c r="A17" s="1637" t="s">
        <v>659</v>
      </c>
      <c r="B17" s="1638">
        <v>4708.13</v>
      </c>
      <c r="C17" s="1639">
        <v>4321.933</v>
      </c>
      <c r="D17" s="1639">
        <v>5169.553853480002</v>
      </c>
      <c r="E17" s="1639">
        <v>-386.1969999999992</v>
      </c>
      <c r="F17" s="1639">
        <v>-8.202768402741626</v>
      </c>
      <c r="G17" s="1639">
        <v>847.6208534800016</v>
      </c>
      <c r="H17" s="1639">
        <v>19.612077593058512</v>
      </c>
    </row>
    <row r="18" spans="1:8" ht="13.5" customHeight="1">
      <c r="A18" s="1637" t="s">
        <v>660</v>
      </c>
      <c r="B18" s="1638">
        <v>260.246</v>
      </c>
      <c r="C18" s="1639">
        <v>239.558</v>
      </c>
      <c r="D18" s="1639">
        <v>353.93045397000003</v>
      </c>
      <c r="E18" s="1639">
        <v>-20.687999999999988</v>
      </c>
      <c r="F18" s="1639">
        <v>-7.949401719911157</v>
      </c>
      <c r="G18" s="1639">
        <v>114.37245397000004</v>
      </c>
      <c r="H18" s="1639">
        <v>47.7431160595764</v>
      </c>
    </row>
    <row r="19" spans="1:8" ht="13.5" customHeight="1">
      <c r="A19" s="1637" t="s">
        <v>661</v>
      </c>
      <c r="B19" s="1638">
        <v>11554.637999999999</v>
      </c>
      <c r="C19" s="1639">
        <v>14053.111</v>
      </c>
      <c r="D19" s="1639">
        <v>20423.15005926614</v>
      </c>
      <c r="E19" s="1639">
        <v>2498.473000000002</v>
      </c>
      <c r="F19" s="1639">
        <v>21.623117920267187</v>
      </c>
      <c r="G19" s="1639">
        <v>6370.039059266139</v>
      </c>
      <c r="H19" s="1639">
        <v>45.328319539112286</v>
      </c>
    </row>
    <row r="20" spans="1:8" ht="13.5" customHeight="1">
      <c r="A20" s="1637" t="s">
        <v>662</v>
      </c>
      <c r="B20" s="1638">
        <v>3973.243000000001</v>
      </c>
      <c r="C20" s="1639">
        <v>4432.885</v>
      </c>
      <c r="D20" s="1639">
        <v>5305.733350659999</v>
      </c>
      <c r="E20" s="1639">
        <v>459.64199999999937</v>
      </c>
      <c r="F20" s="1639">
        <v>11.56843414812533</v>
      </c>
      <c r="G20" s="1639">
        <v>872.8483506599987</v>
      </c>
      <c r="H20" s="1639">
        <v>19.690299898598738</v>
      </c>
    </row>
    <row r="21" spans="1:8" s="1644" customFormat="1" ht="13.5" customHeight="1">
      <c r="A21" s="1643" t="s">
        <v>663</v>
      </c>
      <c r="B21" s="1638">
        <v>29593.692</v>
      </c>
      <c r="C21" s="1639">
        <v>34853.845</v>
      </c>
      <c r="D21" s="1639">
        <v>44037.622606691344</v>
      </c>
      <c r="E21" s="1639">
        <v>5260.153000000002</v>
      </c>
      <c r="F21" s="1639">
        <v>17.774575068227385</v>
      </c>
      <c r="G21" s="1639">
        <v>9183.777606691343</v>
      </c>
      <c r="H21" s="1639">
        <v>26.349395903640882</v>
      </c>
    </row>
    <row r="22" spans="1:8" s="1644" customFormat="1" ht="13.5" customHeight="1">
      <c r="A22" s="1643" t="s">
        <v>664</v>
      </c>
      <c r="B22" s="1638">
        <v>2263.736</v>
      </c>
      <c r="C22" s="1639">
        <v>3143.4809999999998</v>
      </c>
      <c r="D22" s="1639">
        <v>3190.1913969999996</v>
      </c>
      <c r="E22" s="1639">
        <v>879.745</v>
      </c>
      <c r="F22" s="1639">
        <v>38.862526372333164</v>
      </c>
      <c r="G22" s="1639">
        <v>46.71039699999983</v>
      </c>
      <c r="H22" s="1639">
        <v>1.4859449444739712</v>
      </c>
    </row>
    <row r="23" spans="1:8" ht="13.5" customHeight="1">
      <c r="A23" s="1637" t="s">
        <v>665</v>
      </c>
      <c r="B23" s="1638">
        <v>1087.9859999999999</v>
      </c>
      <c r="C23" s="1639">
        <v>1307.148</v>
      </c>
      <c r="D23" s="1639">
        <v>1341.463226</v>
      </c>
      <c r="E23" s="1639">
        <v>219.16200000000003</v>
      </c>
      <c r="F23" s="1639">
        <v>20.143825380106</v>
      </c>
      <c r="G23" s="1639">
        <v>34.315226000000166</v>
      </c>
      <c r="H23" s="1639">
        <v>2.6251982177993747</v>
      </c>
    </row>
    <row r="24" spans="1:8" ht="13.5" customHeight="1">
      <c r="A24" s="1637" t="s">
        <v>666</v>
      </c>
      <c r="B24" s="1638">
        <v>84.523</v>
      </c>
      <c r="C24" s="1639">
        <v>119.314</v>
      </c>
      <c r="D24" s="1639">
        <v>118.526</v>
      </c>
      <c r="E24" s="1639">
        <v>34.791</v>
      </c>
      <c r="F24" s="1639">
        <v>41.161577322149</v>
      </c>
      <c r="G24" s="1639">
        <v>-0.7879999999999967</v>
      </c>
      <c r="H24" s="1639">
        <v>-0.6604421945454823</v>
      </c>
    </row>
    <row r="25" spans="1:8" ht="13.5" customHeight="1">
      <c r="A25" s="1637" t="s">
        <v>667</v>
      </c>
      <c r="B25" s="1638">
        <v>1091.2269999999999</v>
      </c>
      <c r="C25" s="1639">
        <v>1717.0189999999998</v>
      </c>
      <c r="D25" s="1639">
        <v>1730.2021709999997</v>
      </c>
      <c r="E25" s="1639">
        <v>625.7919999999999</v>
      </c>
      <c r="F25" s="1639">
        <v>57.3475546334539</v>
      </c>
      <c r="G25" s="1639">
        <v>13.183170999999902</v>
      </c>
      <c r="H25" s="1639">
        <v>0.7677941245845213</v>
      </c>
    </row>
    <row r="26" spans="1:8" s="1644" customFormat="1" ht="13.5" customHeight="1">
      <c r="A26" s="1643" t="s">
        <v>668</v>
      </c>
      <c r="B26" s="1638">
        <v>27329.956</v>
      </c>
      <c r="C26" s="1639">
        <v>31710.364</v>
      </c>
      <c r="D26" s="1639">
        <v>40847.43120969135</v>
      </c>
      <c r="E26" s="1639">
        <v>4380.408000000003</v>
      </c>
      <c r="F26" s="1639">
        <v>16.02786334526116</v>
      </c>
      <c r="G26" s="1639">
        <v>9137.067209691348</v>
      </c>
      <c r="H26" s="1639">
        <v>28.814135371298</v>
      </c>
    </row>
    <row r="27" spans="1:8" ht="13.5" customHeight="1">
      <c r="A27" s="1637" t="s">
        <v>669</v>
      </c>
      <c r="B27" s="1638">
        <v>4745.919</v>
      </c>
      <c r="C27" s="1639">
        <v>6900.477000000001</v>
      </c>
      <c r="D27" s="1639">
        <v>7921.597765006835</v>
      </c>
      <c r="E27" s="1639">
        <v>2154.558000000001</v>
      </c>
      <c r="F27" s="1639">
        <v>45.398119942628625</v>
      </c>
      <c r="G27" s="1639">
        <v>1021.1207650068345</v>
      </c>
      <c r="H27" s="1639">
        <v>14.797828686434784</v>
      </c>
    </row>
    <row r="28" spans="1:8" ht="13.5" customHeight="1">
      <c r="A28" s="1637" t="s">
        <v>670</v>
      </c>
      <c r="B28" s="1638">
        <v>1630.893</v>
      </c>
      <c r="C28" s="1639">
        <v>1937.0680000000004</v>
      </c>
      <c r="D28" s="1639">
        <v>1624.863</v>
      </c>
      <c r="E28" s="1639">
        <v>306.175</v>
      </c>
      <c r="F28" s="1639">
        <v>18.773457240910375</v>
      </c>
      <c r="G28" s="1639">
        <v>-312.205</v>
      </c>
      <c r="H28" s="1639">
        <v>-16.117400111921746</v>
      </c>
    </row>
    <row r="29" spans="1:8" s="1644" customFormat="1" ht="13.5" customHeight="1">
      <c r="A29" s="1643" t="s">
        <v>671</v>
      </c>
      <c r="B29" s="1638">
        <v>20953.144</v>
      </c>
      <c r="C29" s="1639">
        <v>22872.819</v>
      </c>
      <c r="D29" s="1639">
        <v>31300.97044468451</v>
      </c>
      <c r="E29" s="1639">
        <v>1919.675</v>
      </c>
      <c r="F29" s="1639">
        <v>9.161751572938167</v>
      </c>
      <c r="G29" s="1639">
        <v>8428.15144468451</v>
      </c>
      <c r="H29" s="1639">
        <v>36.847891135257576</v>
      </c>
    </row>
    <row r="30" spans="1:8" ht="13.5" customHeight="1">
      <c r="A30" s="1637" t="s">
        <v>672</v>
      </c>
      <c r="B30" s="1638">
        <v>2247.025</v>
      </c>
      <c r="C30" s="1639">
        <v>3045.5550000000003</v>
      </c>
      <c r="D30" s="1639">
        <v>3035.840446714509</v>
      </c>
      <c r="E30" s="1639">
        <v>798.53</v>
      </c>
      <c r="F30" s="1639">
        <v>35.53721031141176</v>
      </c>
      <c r="G30" s="1639">
        <v>-9.714553285491093</v>
      </c>
      <c r="H30" s="1639">
        <v>-0.3189748103544704</v>
      </c>
    </row>
    <row r="31" spans="1:8" ht="13.5" customHeight="1">
      <c r="A31" s="1637" t="s">
        <v>673</v>
      </c>
      <c r="B31" s="1638">
        <v>793.7139999999999</v>
      </c>
      <c r="C31" s="1639">
        <v>860.238</v>
      </c>
      <c r="D31" s="1639">
        <v>1590.682934</v>
      </c>
      <c r="E31" s="1639">
        <v>66.52400000000011</v>
      </c>
      <c r="F31" s="1639">
        <v>8.381356508767656</v>
      </c>
      <c r="G31" s="1639">
        <v>730.4449339999999</v>
      </c>
      <c r="H31" s="1639">
        <v>84.91195855100563</v>
      </c>
    </row>
    <row r="32" spans="1:8" ht="13.5" customHeight="1">
      <c r="A32" s="1640" t="s">
        <v>674</v>
      </c>
      <c r="B32" s="1641">
        <v>17912.405</v>
      </c>
      <c r="C32" s="1642">
        <v>18967.026</v>
      </c>
      <c r="D32" s="1642">
        <v>26674.44706397</v>
      </c>
      <c r="E32" s="1642">
        <v>1054.6210000000028</v>
      </c>
      <c r="F32" s="1642">
        <v>5.8876571850625465</v>
      </c>
      <c r="G32" s="1642">
        <v>7707.4210639699995</v>
      </c>
      <c r="H32" s="1642">
        <v>40.63589654999154</v>
      </c>
    </row>
    <row r="33" spans="1:8" s="1644" customFormat="1" ht="13.5" customHeight="1">
      <c r="A33" s="1643" t="s">
        <v>478</v>
      </c>
      <c r="B33" s="1638">
        <v>9004.856000000002</v>
      </c>
      <c r="C33" s="1639">
        <v>7559.846999999999</v>
      </c>
      <c r="D33" s="1639">
        <v>7183.8811536476005</v>
      </c>
      <c r="E33" s="1639">
        <v>-1445.0090000000027</v>
      </c>
      <c r="F33" s="1639">
        <v>-16.046997309007523</v>
      </c>
      <c r="G33" s="1639">
        <v>-375.96584635239833</v>
      </c>
      <c r="H33" s="1639">
        <v>-4.973193853690404</v>
      </c>
    </row>
    <row r="34" spans="1:8" ht="13.5" customHeight="1">
      <c r="A34" s="1637" t="s">
        <v>675</v>
      </c>
      <c r="B34" s="1638">
        <v>180.772</v>
      </c>
      <c r="C34" s="1639">
        <v>272.36400000000003</v>
      </c>
      <c r="D34" s="1639">
        <v>506.04758000000004</v>
      </c>
      <c r="E34" s="1639">
        <v>91.59200000000004</v>
      </c>
      <c r="F34" s="1639">
        <v>50.667138716172886</v>
      </c>
      <c r="G34" s="1639">
        <v>233.68358</v>
      </c>
      <c r="H34" s="1639">
        <v>85.79826261914202</v>
      </c>
    </row>
    <row r="35" spans="1:8" s="1644" customFormat="1" ht="13.5" customHeight="1">
      <c r="A35" s="1643" t="s">
        <v>676</v>
      </c>
      <c r="B35" s="1638">
        <v>8824.084</v>
      </c>
      <c r="C35" s="1639">
        <v>7287.482999999998</v>
      </c>
      <c r="D35" s="1639">
        <v>6677.8335736476</v>
      </c>
      <c r="E35" s="1639">
        <v>-1536.6010000000024</v>
      </c>
      <c r="F35" s="1639">
        <v>-17.4137168231853</v>
      </c>
      <c r="G35" s="1639">
        <v>-609.6494263523982</v>
      </c>
      <c r="H35" s="1639">
        <v>-8.365706326208903</v>
      </c>
    </row>
    <row r="36" spans="1:8" ht="13.5" customHeight="1">
      <c r="A36" s="1637" t="s">
        <v>677</v>
      </c>
      <c r="B36" s="1638">
        <v>7480.541</v>
      </c>
      <c r="C36" s="1639">
        <v>6425.331</v>
      </c>
      <c r="D36" s="1639">
        <v>5206.660266339999</v>
      </c>
      <c r="E36" s="1639">
        <v>-1055.21</v>
      </c>
      <c r="F36" s="1639">
        <v>-14.106065323350276</v>
      </c>
      <c r="G36" s="1639">
        <v>-1218.6707336600011</v>
      </c>
      <c r="H36" s="1639">
        <v>-18.96666076284632</v>
      </c>
    </row>
    <row r="37" spans="1:8" ht="13.5" customHeight="1">
      <c r="A37" s="1637" t="s">
        <v>678</v>
      </c>
      <c r="B37" s="1638">
        <v>938.863</v>
      </c>
      <c r="C37" s="1639">
        <v>492.8920000000001</v>
      </c>
      <c r="D37" s="1639">
        <v>1018.2606730375999</v>
      </c>
      <c r="E37" s="1639">
        <v>-445.97099999999995</v>
      </c>
      <c r="F37" s="1639">
        <v>-47.501179618325565</v>
      </c>
      <c r="G37" s="1639">
        <v>525.3686730375998</v>
      </c>
      <c r="H37" s="1639">
        <v>106.58900388677432</v>
      </c>
    </row>
    <row r="38" spans="1:8" ht="13.5" customHeight="1">
      <c r="A38" s="1637" t="s">
        <v>679</v>
      </c>
      <c r="B38" s="1638">
        <v>249.373</v>
      </c>
      <c r="C38" s="1639">
        <v>207.406</v>
      </c>
      <c r="D38" s="1639">
        <v>244.53371533</v>
      </c>
      <c r="E38" s="1639">
        <v>-41.966999999999985</v>
      </c>
      <c r="F38" s="1639">
        <v>-16.829007149932025</v>
      </c>
      <c r="G38" s="1639">
        <v>37.12771533</v>
      </c>
      <c r="H38" s="1639">
        <v>17.900984219357202</v>
      </c>
    </row>
    <row r="39" spans="1:8" ht="13.5" customHeight="1">
      <c r="A39" s="1640" t="s">
        <v>680</v>
      </c>
      <c r="B39" s="1641">
        <v>155.30700000000002</v>
      </c>
      <c r="C39" s="1642">
        <v>161.854</v>
      </c>
      <c r="D39" s="1642">
        <v>208.37891894</v>
      </c>
      <c r="E39" s="1642">
        <v>6.546999999999997</v>
      </c>
      <c r="F39" s="1642">
        <v>4.215521515450042</v>
      </c>
      <c r="G39" s="1642">
        <v>46.52491893999999</v>
      </c>
      <c r="H39" s="1642">
        <v>28.7449917456473</v>
      </c>
    </row>
    <row r="40" spans="1:8" s="1644" customFormat="1" ht="13.5" customHeight="1">
      <c r="A40" s="1643" t="s">
        <v>479</v>
      </c>
      <c r="B40" s="1638">
        <v>8533.714</v>
      </c>
      <c r="C40" s="1639">
        <v>9882.313</v>
      </c>
      <c r="D40" s="1639">
        <v>8959.85923186451</v>
      </c>
      <c r="E40" s="1639">
        <v>1348.5990000000002</v>
      </c>
      <c r="F40" s="1639">
        <v>15.803189560840686</v>
      </c>
      <c r="G40" s="1639">
        <v>-922.4537681354905</v>
      </c>
      <c r="H40" s="1639">
        <v>-9.334391332631242</v>
      </c>
    </row>
    <row r="41" spans="1:8" ht="13.5" customHeight="1">
      <c r="A41" s="1637" t="s">
        <v>480</v>
      </c>
      <c r="B41" s="1638">
        <v>1846.845</v>
      </c>
      <c r="C41" s="1639">
        <v>365.222</v>
      </c>
      <c r="D41" s="1639">
        <v>403.633</v>
      </c>
      <c r="E41" s="1639">
        <v>-1481.623</v>
      </c>
      <c r="F41" s="1639">
        <v>-80.22454510259388</v>
      </c>
      <c r="G41" s="1639">
        <v>38.411</v>
      </c>
      <c r="H41" s="1639">
        <v>10.5171649024429</v>
      </c>
    </row>
    <row r="42" spans="1:8" ht="13.5" customHeight="1">
      <c r="A42" s="1637" t="s">
        <v>481</v>
      </c>
      <c r="B42" s="1638">
        <v>4338.3</v>
      </c>
      <c r="C42" s="1639">
        <v>5245.631</v>
      </c>
      <c r="D42" s="1639">
        <v>4802.199331215651</v>
      </c>
      <c r="E42" s="1639">
        <v>907.3310000000001</v>
      </c>
      <c r="F42" s="1639">
        <v>20.914436530438195</v>
      </c>
      <c r="G42" s="1639">
        <v>-443.4316687843493</v>
      </c>
      <c r="H42" s="1639">
        <v>-8.453352299930158</v>
      </c>
    </row>
    <row r="43" spans="1:8" ht="13.5" customHeight="1">
      <c r="A43" s="1637" t="s">
        <v>482</v>
      </c>
      <c r="B43" s="1638">
        <v>445.108</v>
      </c>
      <c r="C43" s="1639">
        <v>1710.5040000000001</v>
      </c>
      <c r="D43" s="1639">
        <v>1477.6387771599998</v>
      </c>
      <c r="E43" s="1639">
        <v>1265.3960000000002</v>
      </c>
      <c r="F43" s="1639">
        <v>284.2896555442724</v>
      </c>
      <c r="G43" s="1639">
        <v>-232.86522284000034</v>
      </c>
      <c r="H43" s="1639">
        <v>-13.613836789624598</v>
      </c>
    </row>
    <row r="44" spans="1:8" ht="13.5" customHeight="1">
      <c r="A44" s="1637" t="s">
        <v>483</v>
      </c>
      <c r="B44" s="1638">
        <v>164.535</v>
      </c>
      <c r="C44" s="1639">
        <v>165.282</v>
      </c>
      <c r="D44" s="1639">
        <v>146.41464445999995</v>
      </c>
      <c r="E44" s="1639">
        <v>0.7470000000000141</v>
      </c>
      <c r="F44" s="1639">
        <v>0.45400674628499355</v>
      </c>
      <c r="G44" s="1639">
        <v>-18.867355540000062</v>
      </c>
      <c r="H44" s="1639">
        <v>-11.415251231229089</v>
      </c>
    </row>
    <row r="45" spans="1:8" ht="13.5" customHeight="1">
      <c r="A45" s="1637" t="s">
        <v>484</v>
      </c>
      <c r="B45" s="1638">
        <v>1738.926</v>
      </c>
      <c r="C45" s="1639">
        <v>2395.674</v>
      </c>
      <c r="D45" s="1639">
        <v>2129.9734790288576</v>
      </c>
      <c r="E45" s="1639">
        <v>656.748</v>
      </c>
      <c r="F45" s="1639">
        <v>37.76744956369622</v>
      </c>
      <c r="G45" s="1639">
        <v>-265.7005209711424</v>
      </c>
      <c r="H45" s="1639">
        <v>-11.09084629090362</v>
      </c>
    </row>
    <row r="46" spans="1:8" ht="13.5" customHeight="1">
      <c r="A46" s="1637" t="s">
        <v>485</v>
      </c>
      <c r="B46" s="1638">
        <v>155.135</v>
      </c>
      <c r="C46" s="1639">
        <v>182.72</v>
      </c>
      <c r="D46" s="1639">
        <v>239.8</v>
      </c>
      <c r="E46" s="1639">
        <v>27.585</v>
      </c>
      <c r="F46" s="1639">
        <v>17.78128726592966</v>
      </c>
      <c r="G46" s="1639">
        <v>57.08</v>
      </c>
      <c r="H46" s="1639">
        <v>31.239054290718045</v>
      </c>
    </row>
    <row r="47" spans="1:8" ht="13.5" customHeight="1">
      <c r="A47" s="1637" t="s">
        <v>486</v>
      </c>
      <c r="B47" s="1638">
        <v>5.573</v>
      </c>
      <c r="C47" s="1639">
        <v>0</v>
      </c>
      <c r="D47" s="1639">
        <v>34.1</v>
      </c>
      <c r="E47" s="1639">
        <v>-5.573</v>
      </c>
      <c r="F47" s="1639">
        <v>-100</v>
      </c>
      <c r="G47" s="1639">
        <v>34.1</v>
      </c>
      <c r="H47" s="1639" t="e">
        <v>#DIV/0!</v>
      </c>
    </row>
    <row r="48" spans="1:8" ht="13.5" customHeight="1">
      <c r="A48" s="1640" t="s">
        <v>487</v>
      </c>
      <c r="B48" s="1641">
        <v>6012.540999999999</v>
      </c>
      <c r="C48" s="1642">
        <v>7953.72</v>
      </c>
      <c r="D48" s="1642">
        <v>12577.172123</v>
      </c>
      <c r="E48" s="1642">
        <v>1941.179000000002</v>
      </c>
      <c r="F48" s="1642">
        <v>32.28550125479398</v>
      </c>
      <c r="G48" s="1642">
        <v>4623.452122999999</v>
      </c>
      <c r="H48" s="1642">
        <v>58.129430291737684</v>
      </c>
    </row>
    <row r="49" spans="1:8" ht="12.75" hidden="1">
      <c r="A49" s="1639" t="s">
        <v>681</v>
      </c>
      <c r="B49" s="1638">
        <v>198848.72399999996</v>
      </c>
      <c r="C49" s="1639">
        <v>231844.66100000002</v>
      </c>
      <c r="D49" s="1639">
        <v>306535.72677788493</v>
      </c>
      <c r="E49" s="1639">
        <v>32995.93700000006</v>
      </c>
      <c r="F49" s="1639">
        <v>16.593486916214793</v>
      </c>
      <c r="G49" s="1639">
        <v>74691.06577788491</v>
      </c>
      <c r="H49" s="1639">
        <v>32.21599559624317</v>
      </c>
    </row>
    <row r="50" spans="1:8" s="1644" customFormat="1" ht="12.75">
      <c r="A50" s="1645" t="s">
        <v>1169</v>
      </c>
      <c r="B50" s="1646">
        <v>198848.72399999996</v>
      </c>
      <c r="C50" s="1646">
        <v>231844.66100000005</v>
      </c>
      <c r="D50" s="1646">
        <v>306535.72677788493</v>
      </c>
      <c r="E50" s="1646">
        <v>32995.937000000056</v>
      </c>
      <c r="F50" s="1647">
        <v>16.593486916214793</v>
      </c>
      <c r="G50" s="1646">
        <v>74691.0657778849</v>
      </c>
      <c r="H50" s="1647">
        <v>32.21599559624316</v>
      </c>
    </row>
    <row r="51" s="1644" customFormat="1" ht="12.75">
      <c r="B51" s="1648"/>
    </row>
  </sheetData>
  <sheetProtection/>
  <mergeCells count="7">
    <mergeCell ref="E6:F6"/>
    <mergeCell ref="G6:H6"/>
    <mergeCell ref="B5:D5"/>
    <mergeCell ref="A1:H1"/>
    <mergeCell ref="E5:H5"/>
    <mergeCell ref="A3:H3"/>
    <mergeCell ref="G4:H4"/>
  </mergeCells>
  <printOptions/>
  <pageMargins left="0.32" right="0.26"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T78"/>
  <sheetViews>
    <sheetView zoomScalePageLayoutView="0" workbookViewId="0" topLeftCell="A1">
      <selection activeCell="A1" sqref="A1:S68"/>
    </sheetView>
  </sheetViews>
  <sheetFormatPr defaultColWidth="9.140625" defaultRowHeight="12.75"/>
  <cols>
    <col min="1" max="1" width="40.421875" style="1185" customWidth="1"/>
    <col min="2" max="2" width="11.28125" style="1185" customWidth="1"/>
    <col min="3" max="3" width="11.7109375" style="1650" customWidth="1"/>
    <col min="4" max="8" width="11.57421875" style="1650" hidden="1" customWidth="1"/>
    <col min="9" max="10" width="10.421875" style="1650" hidden="1" customWidth="1"/>
    <col min="11" max="14" width="10.421875" style="1185" hidden="1" customWidth="1"/>
    <col min="15" max="15" width="11.421875" style="1185" customWidth="1"/>
    <col min="16" max="16" width="13.28125" style="1185" customWidth="1"/>
    <col min="17" max="17" width="13.421875" style="1185" customWidth="1"/>
    <col min="18" max="18" width="11.7109375" style="1185" customWidth="1"/>
    <col min="19" max="19" width="12.421875" style="1185" customWidth="1"/>
    <col min="20" max="16384" width="9.140625" style="1185" customWidth="1"/>
  </cols>
  <sheetData>
    <row r="1" spans="1:19" ht="12.75">
      <c r="A1" s="2186" t="s">
        <v>1813</v>
      </c>
      <c r="B1" s="2186"/>
      <c r="C1" s="2186"/>
      <c r="D1" s="2186"/>
      <c r="E1" s="2186"/>
      <c r="F1" s="2186"/>
      <c r="G1" s="2186"/>
      <c r="H1" s="2186"/>
      <c r="I1" s="2186"/>
      <c r="J1" s="2186"/>
      <c r="K1" s="2186"/>
      <c r="L1" s="2186"/>
      <c r="M1" s="2186"/>
      <c r="N1" s="2186"/>
      <c r="O1" s="2186"/>
      <c r="P1" s="2186"/>
      <c r="Q1" s="2186"/>
      <c r="R1" s="2186"/>
      <c r="S1" s="2186"/>
    </row>
    <row r="2" spans="1:19" s="1649" customFormat="1" ht="15.75" customHeight="1">
      <c r="A2" s="2211" t="s">
        <v>759</v>
      </c>
      <c r="B2" s="2211"/>
      <c r="C2" s="2211"/>
      <c r="D2" s="2211"/>
      <c r="E2" s="2211"/>
      <c r="F2" s="2211"/>
      <c r="G2" s="2211"/>
      <c r="H2" s="2211"/>
      <c r="I2" s="2211"/>
      <c r="J2" s="2211"/>
      <c r="K2" s="2211"/>
      <c r="L2" s="2211"/>
      <c r="M2" s="2211"/>
      <c r="N2" s="2211"/>
      <c r="O2" s="2211"/>
      <c r="P2" s="2211"/>
      <c r="Q2" s="2211"/>
      <c r="R2" s="2211"/>
      <c r="S2" s="2211"/>
    </row>
    <row r="3" spans="11:19" ht="12">
      <c r="K3" s="1185" t="s">
        <v>683</v>
      </c>
      <c r="R3" s="2212" t="s">
        <v>762</v>
      </c>
      <c r="S3" s="2212"/>
    </row>
    <row r="4" spans="1:19" s="1651" customFormat="1" ht="12.75">
      <c r="A4" s="1766"/>
      <c r="B4" s="2213"/>
      <c r="C4" s="2214"/>
      <c r="D4" s="2214"/>
      <c r="E4" s="2214"/>
      <c r="F4" s="2214"/>
      <c r="G4" s="2214"/>
      <c r="H4" s="2214"/>
      <c r="I4" s="2214"/>
      <c r="J4" s="2214"/>
      <c r="K4" s="2214"/>
      <c r="L4" s="2214"/>
      <c r="M4" s="2214"/>
      <c r="N4" s="2214"/>
      <c r="O4" s="2055"/>
      <c r="P4" s="2146" t="s">
        <v>1090</v>
      </c>
      <c r="Q4" s="2134"/>
      <c r="R4" s="2134"/>
      <c r="S4" s="2137"/>
    </row>
    <row r="5" spans="1:19" s="1651" customFormat="1" ht="12.75">
      <c r="A5" s="1767" t="s">
        <v>684</v>
      </c>
      <c r="B5" s="2208" t="s">
        <v>1240</v>
      </c>
      <c r="C5" s="2209"/>
      <c r="D5" s="2209"/>
      <c r="E5" s="2209"/>
      <c r="F5" s="2209"/>
      <c r="G5" s="2209"/>
      <c r="H5" s="2209"/>
      <c r="I5" s="2209"/>
      <c r="J5" s="2209"/>
      <c r="K5" s="2209"/>
      <c r="L5" s="2209"/>
      <c r="M5" s="2209"/>
      <c r="N5" s="2209"/>
      <c r="O5" s="2210"/>
      <c r="P5" s="2133" t="s">
        <v>630</v>
      </c>
      <c r="Q5" s="2206"/>
      <c r="R5" s="2207" t="s">
        <v>1249</v>
      </c>
      <c r="S5" s="2100"/>
    </row>
    <row r="6" spans="1:19" s="372" customFormat="1" ht="14.25">
      <c r="A6" s="1767"/>
      <c r="B6" s="1796" t="s">
        <v>275</v>
      </c>
      <c r="C6" s="1768" t="s">
        <v>276</v>
      </c>
      <c r="D6" s="1768" t="s">
        <v>685</v>
      </c>
      <c r="E6" s="1768" t="s">
        <v>686</v>
      </c>
      <c r="F6" s="1768" t="s">
        <v>687</v>
      </c>
      <c r="G6" s="1768" t="s">
        <v>688</v>
      </c>
      <c r="H6" s="1768" t="s">
        <v>689</v>
      </c>
      <c r="I6" s="1769" t="s">
        <v>690</v>
      </c>
      <c r="J6" s="1769" t="s">
        <v>691</v>
      </c>
      <c r="K6" s="1769" t="s">
        <v>692</v>
      </c>
      <c r="L6" s="1769" t="s">
        <v>693</v>
      </c>
      <c r="M6" s="1769" t="s">
        <v>694</v>
      </c>
      <c r="N6" s="1769" t="s">
        <v>695</v>
      </c>
      <c r="O6" s="1768" t="s">
        <v>57</v>
      </c>
      <c r="P6" s="1770" t="s">
        <v>632</v>
      </c>
      <c r="Q6" s="1770" t="s">
        <v>1364</v>
      </c>
      <c r="R6" s="1770" t="s">
        <v>696</v>
      </c>
      <c r="S6" s="1770" t="s">
        <v>1364</v>
      </c>
    </row>
    <row r="7" spans="1:19" s="1653" customFormat="1" ht="14.25">
      <c r="A7" s="1652" t="s">
        <v>697</v>
      </c>
      <c r="B7" s="1652">
        <v>483.9269999999999</v>
      </c>
      <c r="C7" s="1652">
        <v>287.461</v>
      </c>
      <c r="D7" s="1652">
        <v>400.494</v>
      </c>
      <c r="E7" s="1652">
        <v>384.504</v>
      </c>
      <c r="F7" s="1652">
        <v>381.57800000000003</v>
      </c>
      <c r="G7" s="1652">
        <v>444.717</v>
      </c>
      <c r="H7" s="1652">
        <v>425.446</v>
      </c>
      <c r="I7" s="1652">
        <v>408.616</v>
      </c>
      <c r="J7" s="1652">
        <v>402.616</v>
      </c>
      <c r="K7" s="1652">
        <v>399.51599999999996</v>
      </c>
      <c r="L7" s="1652">
        <v>411.537</v>
      </c>
      <c r="M7" s="1652">
        <v>406.75</v>
      </c>
      <c r="N7" s="1652">
        <v>412.55</v>
      </c>
      <c r="O7" s="1652">
        <v>374.65</v>
      </c>
      <c r="P7" s="1652">
        <v>-196.4659999999999</v>
      </c>
      <c r="Q7" s="1652">
        <v>-40.59827205342953</v>
      </c>
      <c r="R7" s="1652">
        <v>87.18899999999996</v>
      </c>
      <c r="S7" s="1652">
        <v>30.33072312418031</v>
      </c>
    </row>
    <row r="8" spans="1:20" ht="15">
      <c r="A8" s="812" t="s">
        <v>698</v>
      </c>
      <c r="B8" s="812">
        <v>1.7</v>
      </c>
      <c r="C8" s="812">
        <v>0</v>
      </c>
      <c r="D8" s="812">
        <v>0</v>
      </c>
      <c r="E8" s="812">
        <v>0</v>
      </c>
      <c r="F8" s="812">
        <v>0</v>
      </c>
      <c r="G8" s="812">
        <v>0</v>
      </c>
      <c r="H8" s="812">
        <v>0</v>
      </c>
      <c r="I8" s="812">
        <v>0</v>
      </c>
      <c r="J8" s="812">
        <v>0</v>
      </c>
      <c r="K8" s="812">
        <v>0</v>
      </c>
      <c r="L8" s="812">
        <v>0</v>
      </c>
      <c r="M8" s="812">
        <v>0</v>
      </c>
      <c r="N8" s="812">
        <v>0</v>
      </c>
      <c r="O8" s="812">
        <v>0</v>
      </c>
      <c r="P8" s="1654">
        <v>-1.7</v>
      </c>
      <c r="Q8" s="1654">
        <v>-100</v>
      </c>
      <c r="R8" s="1654">
        <v>0</v>
      </c>
      <c r="S8" s="1654">
        <v>0</v>
      </c>
      <c r="T8" s="1237"/>
    </row>
    <row r="9" spans="1:19" ht="15">
      <c r="A9" s="812" t="s">
        <v>699</v>
      </c>
      <c r="B9" s="812">
        <v>0</v>
      </c>
      <c r="C9" s="812">
        <v>0</v>
      </c>
      <c r="D9" s="812">
        <v>0</v>
      </c>
      <c r="E9" s="812">
        <v>0</v>
      </c>
      <c r="F9" s="812">
        <v>0</v>
      </c>
      <c r="G9" s="812">
        <v>0</v>
      </c>
      <c r="H9" s="812">
        <v>0</v>
      </c>
      <c r="I9" s="812">
        <v>0</v>
      </c>
      <c r="J9" s="812">
        <v>0</v>
      </c>
      <c r="K9" s="812">
        <v>0</v>
      </c>
      <c r="L9" s="812">
        <v>0</v>
      </c>
      <c r="M9" s="812">
        <v>0</v>
      </c>
      <c r="N9" s="812">
        <v>0</v>
      </c>
      <c r="O9" s="812">
        <v>0</v>
      </c>
      <c r="P9" s="1655">
        <v>0</v>
      </c>
      <c r="Q9" s="1655">
        <v>0</v>
      </c>
      <c r="R9" s="1655">
        <v>0</v>
      </c>
      <c r="S9" s="1655">
        <v>0</v>
      </c>
    </row>
    <row r="10" spans="1:19" ht="15">
      <c r="A10" s="812" t="s">
        <v>700</v>
      </c>
      <c r="B10" s="812">
        <v>0</v>
      </c>
      <c r="C10" s="812">
        <v>0</v>
      </c>
      <c r="D10" s="812">
        <v>0</v>
      </c>
      <c r="E10" s="812">
        <v>0</v>
      </c>
      <c r="F10" s="812">
        <v>0</v>
      </c>
      <c r="G10" s="812">
        <v>0</v>
      </c>
      <c r="H10" s="812">
        <v>0</v>
      </c>
      <c r="I10" s="812">
        <v>0</v>
      </c>
      <c r="J10" s="812">
        <v>0</v>
      </c>
      <c r="K10" s="812">
        <v>0</v>
      </c>
      <c r="L10" s="812">
        <v>0</v>
      </c>
      <c r="M10" s="812">
        <v>0</v>
      </c>
      <c r="N10" s="812">
        <v>0</v>
      </c>
      <c r="O10" s="812">
        <v>0</v>
      </c>
      <c r="P10" s="1655">
        <v>0</v>
      </c>
      <c r="Q10" s="1655">
        <v>0</v>
      </c>
      <c r="R10" s="1655">
        <v>0</v>
      </c>
      <c r="S10" s="1655">
        <v>0</v>
      </c>
    </row>
    <row r="11" spans="1:19" ht="15">
      <c r="A11" s="812" t="s">
        <v>701</v>
      </c>
      <c r="B11" s="812">
        <v>0</v>
      </c>
      <c r="C11" s="812">
        <v>0</v>
      </c>
      <c r="D11" s="812">
        <v>0</v>
      </c>
      <c r="E11" s="812">
        <v>0</v>
      </c>
      <c r="F11" s="812">
        <v>0</v>
      </c>
      <c r="G11" s="812">
        <v>0</v>
      </c>
      <c r="H11" s="812">
        <v>0</v>
      </c>
      <c r="I11" s="812">
        <v>0</v>
      </c>
      <c r="J11" s="812">
        <v>0</v>
      </c>
      <c r="K11" s="812">
        <v>0</v>
      </c>
      <c r="L11" s="812">
        <v>0</v>
      </c>
      <c r="M11" s="812">
        <v>0</v>
      </c>
      <c r="N11" s="812">
        <v>0</v>
      </c>
      <c r="O11" s="812">
        <v>0</v>
      </c>
      <c r="P11" s="1655">
        <v>0</v>
      </c>
      <c r="Q11" s="1655">
        <v>0</v>
      </c>
      <c r="R11" s="1655">
        <v>0</v>
      </c>
      <c r="S11" s="1655">
        <v>0</v>
      </c>
    </row>
    <row r="12" spans="1:19" ht="15">
      <c r="A12" s="812" t="s">
        <v>702</v>
      </c>
      <c r="B12" s="812">
        <v>0.001</v>
      </c>
      <c r="C12" s="812">
        <v>0</v>
      </c>
      <c r="D12" s="812">
        <v>0</v>
      </c>
      <c r="E12" s="812">
        <v>0</v>
      </c>
      <c r="F12" s="812">
        <v>0</v>
      </c>
      <c r="G12" s="812">
        <v>0</v>
      </c>
      <c r="H12" s="812">
        <v>0</v>
      </c>
      <c r="I12" s="812">
        <v>0</v>
      </c>
      <c r="J12" s="812">
        <v>0</v>
      </c>
      <c r="K12" s="812">
        <v>0</v>
      </c>
      <c r="L12" s="812">
        <v>0</v>
      </c>
      <c r="M12" s="812">
        <v>0</v>
      </c>
      <c r="N12" s="812">
        <v>0</v>
      </c>
      <c r="O12" s="812">
        <v>0</v>
      </c>
      <c r="P12" s="1655">
        <v>-0.001</v>
      </c>
      <c r="Q12" s="1655">
        <v>-100</v>
      </c>
      <c r="R12" s="1655">
        <v>0</v>
      </c>
      <c r="S12" s="1655">
        <v>0</v>
      </c>
    </row>
    <row r="13" spans="1:19" ht="15">
      <c r="A13" s="812" t="s">
        <v>703</v>
      </c>
      <c r="B13" s="812">
        <v>78.351</v>
      </c>
      <c r="C13" s="812">
        <v>22.11</v>
      </c>
      <c r="D13" s="812">
        <v>166.84300000000002</v>
      </c>
      <c r="E13" s="812">
        <v>168.353</v>
      </c>
      <c r="F13" s="812">
        <v>185.453</v>
      </c>
      <c r="G13" s="812">
        <v>241.041</v>
      </c>
      <c r="H13" s="812">
        <v>242.18800000000002</v>
      </c>
      <c r="I13" s="812">
        <v>245.488</v>
      </c>
      <c r="J13" s="812">
        <v>241.58800000000002</v>
      </c>
      <c r="K13" s="812">
        <v>238.488</v>
      </c>
      <c r="L13" s="812">
        <v>252.00900000000001</v>
      </c>
      <c r="M13" s="812">
        <v>252.125</v>
      </c>
      <c r="N13" s="812">
        <v>252.125</v>
      </c>
      <c r="O13" s="812">
        <v>27.6</v>
      </c>
      <c r="P13" s="1655">
        <v>-56.241</v>
      </c>
      <c r="Q13" s="1655">
        <v>-71.78083240801011</v>
      </c>
      <c r="R13" s="1655">
        <v>5.49</v>
      </c>
      <c r="S13" s="1655">
        <v>24.830393487109916</v>
      </c>
    </row>
    <row r="14" spans="1:19" ht="15">
      <c r="A14" s="812" t="s">
        <v>704</v>
      </c>
      <c r="B14" s="812">
        <v>72</v>
      </c>
      <c r="C14" s="812">
        <v>0</v>
      </c>
      <c r="D14" s="812">
        <v>0</v>
      </c>
      <c r="E14" s="812">
        <v>0</v>
      </c>
      <c r="F14" s="812">
        <v>0</v>
      </c>
      <c r="G14" s="812">
        <v>0</v>
      </c>
      <c r="H14" s="812">
        <v>0</v>
      </c>
      <c r="I14" s="812">
        <v>0</v>
      </c>
      <c r="J14" s="812">
        <v>0</v>
      </c>
      <c r="K14" s="812">
        <v>0</v>
      </c>
      <c r="L14" s="812">
        <v>0</v>
      </c>
      <c r="M14" s="812">
        <v>0</v>
      </c>
      <c r="N14" s="812">
        <v>0</v>
      </c>
      <c r="O14" s="812">
        <v>0</v>
      </c>
      <c r="P14" s="1655">
        <v>-72</v>
      </c>
      <c r="Q14" s="1655">
        <v>-100</v>
      </c>
      <c r="R14" s="1655">
        <v>0</v>
      </c>
      <c r="S14" s="1655">
        <v>0</v>
      </c>
    </row>
    <row r="15" spans="1:19" ht="15">
      <c r="A15" s="812" t="s">
        <v>705</v>
      </c>
      <c r="B15" s="812">
        <v>0</v>
      </c>
      <c r="C15" s="812">
        <v>0</v>
      </c>
      <c r="D15" s="812">
        <v>0</v>
      </c>
      <c r="E15" s="812">
        <v>0</v>
      </c>
      <c r="F15" s="812">
        <v>0</v>
      </c>
      <c r="G15" s="812">
        <v>0</v>
      </c>
      <c r="H15" s="812">
        <v>0</v>
      </c>
      <c r="I15" s="812">
        <v>0</v>
      </c>
      <c r="J15" s="812">
        <v>0</v>
      </c>
      <c r="K15" s="812">
        <v>0</v>
      </c>
      <c r="L15" s="812">
        <v>0</v>
      </c>
      <c r="M15" s="812">
        <v>0</v>
      </c>
      <c r="N15" s="812">
        <v>0</v>
      </c>
      <c r="O15" s="812">
        <v>0</v>
      </c>
      <c r="P15" s="1655">
        <v>0</v>
      </c>
      <c r="Q15" s="1655">
        <v>0</v>
      </c>
      <c r="R15" s="1655">
        <v>0</v>
      </c>
      <c r="S15" s="1655">
        <v>0</v>
      </c>
    </row>
    <row r="16" spans="1:19" ht="15">
      <c r="A16" s="812" t="s">
        <v>706</v>
      </c>
      <c r="B16" s="812">
        <v>86.43</v>
      </c>
      <c r="C16" s="812">
        <v>84.7</v>
      </c>
      <c r="D16" s="812">
        <v>84.7</v>
      </c>
      <c r="E16" s="812">
        <v>84.7</v>
      </c>
      <c r="F16" s="812">
        <v>84.7</v>
      </c>
      <c r="G16" s="812">
        <v>84.7</v>
      </c>
      <c r="H16" s="812">
        <v>84.7</v>
      </c>
      <c r="I16" s="812">
        <v>84.7</v>
      </c>
      <c r="J16" s="812">
        <v>84.7</v>
      </c>
      <c r="K16" s="812">
        <v>84.7</v>
      </c>
      <c r="L16" s="812">
        <v>84.7</v>
      </c>
      <c r="M16" s="812">
        <v>84.7</v>
      </c>
      <c r="N16" s="812">
        <v>84.7</v>
      </c>
      <c r="O16" s="812">
        <v>65.1</v>
      </c>
      <c r="P16" s="1655">
        <v>-1.7299999999999898</v>
      </c>
      <c r="Q16" s="1655">
        <v>-2.0016198079370473</v>
      </c>
      <c r="R16" s="1655">
        <v>-19.6</v>
      </c>
      <c r="S16" s="1655">
        <v>-23.140495867768603</v>
      </c>
    </row>
    <row r="17" spans="1:19" ht="15">
      <c r="A17" s="812" t="s">
        <v>707</v>
      </c>
      <c r="B17" s="812">
        <v>0</v>
      </c>
      <c r="C17" s="812">
        <v>0</v>
      </c>
      <c r="D17" s="812">
        <v>0</v>
      </c>
      <c r="E17" s="812">
        <v>0</v>
      </c>
      <c r="F17" s="812">
        <v>0</v>
      </c>
      <c r="G17" s="812">
        <v>0</v>
      </c>
      <c r="H17" s="812">
        <v>0</v>
      </c>
      <c r="I17" s="812">
        <v>0</v>
      </c>
      <c r="J17" s="812">
        <v>0</v>
      </c>
      <c r="K17" s="812">
        <v>0</v>
      </c>
      <c r="L17" s="812">
        <v>0</v>
      </c>
      <c r="M17" s="812">
        <v>0</v>
      </c>
      <c r="N17" s="812">
        <v>0</v>
      </c>
      <c r="O17" s="812">
        <v>0</v>
      </c>
      <c r="P17" s="1655">
        <v>0</v>
      </c>
      <c r="Q17" s="1655">
        <v>0</v>
      </c>
      <c r="R17" s="1655">
        <v>0</v>
      </c>
      <c r="S17" s="1655">
        <v>0</v>
      </c>
    </row>
    <row r="18" spans="1:19" ht="15">
      <c r="A18" s="812" t="s">
        <v>708</v>
      </c>
      <c r="B18" s="812">
        <v>0</v>
      </c>
      <c r="C18" s="812">
        <v>0</v>
      </c>
      <c r="D18" s="812">
        <v>0</v>
      </c>
      <c r="E18" s="812">
        <v>0</v>
      </c>
      <c r="F18" s="812">
        <v>0</v>
      </c>
      <c r="G18" s="812">
        <v>0</v>
      </c>
      <c r="H18" s="812">
        <v>0</v>
      </c>
      <c r="I18" s="812">
        <v>0</v>
      </c>
      <c r="J18" s="812">
        <v>0</v>
      </c>
      <c r="K18" s="812">
        <v>0</v>
      </c>
      <c r="L18" s="812">
        <v>0</v>
      </c>
      <c r="M18" s="812">
        <v>0</v>
      </c>
      <c r="N18" s="812">
        <v>0</v>
      </c>
      <c r="O18" s="812">
        <v>0</v>
      </c>
      <c r="P18" s="1655">
        <v>0</v>
      </c>
      <c r="Q18" s="1655">
        <v>0</v>
      </c>
      <c r="R18" s="1655">
        <v>0</v>
      </c>
      <c r="S18" s="1655">
        <v>0</v>
      </c>
    </row>
    <row r="19" spans="1:19" ht="15">
      <c r="A19" s="812" t="s">
        <v>709</v>
      </c>
      <c r="B19" s="812">
        <v>25.7</v>
      </c>
      <c r="C19" s="812">
        <v>15.625</v>
      </c>
      <c r="D19" s="812">
        <v>15.625</v>
      </c>
      <c r="E19" s="812">
        <v>15.625</v>
      </c>
      <c r="F19" s="812">
        <v>15.625</v>
      </c>
      <c r="G19" s="812">
        <v>15.625</v>
      </c>
      <c r="H19" s="812">
        <v>15.625</v>
      </c>
      <c r="I19" s="812">
        <v>15.625</v>
      </c>
      <c r="J19" s="812">
        <v>15.625</v>
      </c>
      <c r="K19" s="812">
        <v>15.625</v>
      </c>
      <c r="L19" s="812">
        <v>15.625</v>
      </c>
      <c r="M19" s="812">
        <v>15.625</v>
      </c>
      <c r="N19" s="812">
        <v>15.625</v>
      </c>
      <c r="O19" s="812">
        <v>15.625</v>
      </c>
      <c r="P19" s="1655">
        <v>-10.075</v>
      </c>
      <c r="Q19" s="1655">
        <v>-39.202334630350194</v>
      </c>
      <c r="R19" s="1655">
        <v>0</v>
      </c>
      <c r="S19" s="1655">
        <v>0</v>
      </c>
    </row>
    <row r="20" spans="1:19" ht="15">
      <c r="A20" s="812" t="s">
        <v>710</v>
      </c>
      <c r="B20" s="812">
        <v>0</v>
      </c>
      <c r="C20" s="812">
        <v>0</v>
      </c>
      <c r="D20" s="812">
        <v>0</v>
      </c>
      <c r="E20" s="812">
        <v>0</v>
      </c>
      <c r="F20" s="812">
        <v>0</v>
      </c>
      <c r="G20" s="812">
        <v>0</v>
      </c>
      <c r="H20" s="812">
        <v>0</v>
      </c>
      <c r="I20" s="812">
        <v>0</v>
      </c>
      <c r="J20" s="812">
        <v>0</v>
      </c>
      <c r="K20" s="812">
        <v>0</v>
      </c>
      <c r="L20" s="812">
        <v>0</v>
      </c>
      <c r="M20" s="812">
        <v>0</v>
      </c>
      <c r="N20" s="812">
        <v>0</v>
      </c>
      <c r="O20" s="812">
        <v>0</v>
      </c>
      <c r="P20" s="1655">
        <v>0</v>
      </c>
      <c r="Q20" s="1655">
        <v>0</v>
      </c>
      <c r="R20" s="1655">
        <v>0</v>
      </c>
      <c r="S20" s="1655">
        <v>0</v>
      </c>
    </row>
    <row r="21" spans="1:19" ht="15">
      <c r="A21" s="812" t="s">
        <v>711</v>
      </c>
      <c r="B21" s="812">
        <v>0</v>
      </c>
      <c r="C21" s="812">
        <v>0</v>
      </c>
      <c r="D21" s="812">
        <v>0</v>
      </c>
      <c r="E21" s="812">
        <v>0</v>
      </c>
      <c r="F21" s="812">
        <v>0</v>
      </c>
      <c r="G21" s="812">
        <v>0</v>
      </c>
      <c r="H21" s="812">
        <v>0</v>
      </c>
      <c r="I21" s="812">
        <v>0</v>
      </c>
      <c r="J21" s="812">
        <v>0</v>
      </c>
      <c r="K21" s="812">
        <v>0</v>
      </c>
      <c r="L21" s="812">
        <v>0</v>
      </c>
      <c r="M21" s="812">
        <v>0</v>
      </c>
      <c r="N21" s="812">
        <v>0</v>
      </c>
      <c r="O21" s="812">
        <v>0</v>
      </c>
      <c r="P21" s="1655">
        <v>0</v>
      </c>
      <c r="Q21" s="1655">
        <v>0</v>
      </c>
      <c r="R21" s="1655">
        <v>0</v>
      </c>
      <c r="S21" s="1655">
        <v>0</v>
      </c>
    </row>
    <row r="22" spans="1:19" ht="15">
      <c r="A22" s="812" t="s">
        <v>712</v>
      </c>
      <c r="B22" s="812">
        <v>219.745</v>
      </c>
      <c r="C22" s="812">
        <v>165.026</v>
      </c>
      <c r="D22" s="812">
        <v>133.326</v>
      </c>
      <c r="E22" s="812">
        <v>115.826</v>
      </c>
      <c r="F22" s="812">
        <v>95.8</v>
      </c>
      <c r="G22" s="812">
        <v>103.351</v>
      </c>
      <c r="H22" s="812">
        <v>82.933</v>
      </c>
      <c r="I22" s="812">
        <v>62.803</v>
      </c>
      <c r="J22" s="812">
        <v>60.702999999999996</v>
      </c>
      <c r="K22" s="812">
        <v>60.702999999999996</v>
      </c>
      <c r="L22" s="812">
        <v>59.202999999999996</v>
      </c>
      <c r="M22" s="812">
        <v>54.3</v>
      </c>
      <c r="N22" s="812">
        <v>60.1</v>
      </c>
      <c r="O22" s="812">
        <v>266.325</v>
      </c>
      <c r="P22" s="1656">
        <v>-54.718999999999966</v>
      </c>
      <c r="Q22" s="1656">
        <v>-24.901135406948953</v>
      </c>
      <c r="R22" s="1655">
        <v>101.29899999999998</v>
      </c>
      <c r="S22" s="1656">
        <v>61.38366075648683</v>
      </c>
    </row>
    <row r="23" spans="1:19" s="372" customFormat="1" ht="14.25">
      <c r="A23" s="1652" t="s">
        <v>713</v>
      </c>
      <c r="B23" s="1652">
        <v>2536.729</v>
      </c>
      <c r="C23" s="1652">
        <v>3689.418</v>
      </c>
      <c r="D23" s="1652">
        <v>3027.12</v>
      </c>
      <c r="E23" s="1652">
        <v>2610.9629999999997</v>
      </c>
      <c r="F23" s="1652">
        <v>2488.1940000000004</v>
      </c>
      <c r="G23" s="1652">
        <v>2453.6240000000003</v>
      </c>
      <c r="H23" s="1652">
        <v>3182.928</v>
      </c>
      <c r="I23" s="1652">
        <v>3213.371</v>
      </c>
      <c r="J23" s="1652">
        <v>3213.683</v>
      </c>
      <c r="K23" s="1652">
        <v>2589.66</v>
      </c>
      <c r="L23" s="1652">
        <v>2962.532</v>
      </c>
      <c r="M23" s="1652">
        <v>3021.111</v>
      </c>
      <c r="N23" s="1652">
        <v>3219.7850000000003</v>
      </c>
      <c r="O23" s="1652">
        <v>3099.326</v>
      </c>
      <c r="P23" s="1657">
        <v>1152.6890000000003</v>
      </c>
      <c r="Q23" s="1657">
        <v>45.43997407685253</v>
      </c>
      <c r="R23" s="1652">
        <v>-590.0920000000001</v>
      </c>
      <c r="S23" s="1657">
        <v>-15.99417577514936</v>
      </c>
    </row>
    <row r="24" spans="1:19" ht="15">
      <c r="A24" s="812" t="s">
        <v>714</v>
      </c>
      <c r="B24" s="812">
        <v>120.11</v>
      </c>
      <c r="C24" s="812">
        <v>0</v>
      </c>
      <c r="D24" s="812">
        <v>0</v>
      </c>
      <c r="E24" s="812">
        <v>0</v>
      </c>
      <c r="F24" s="812">
        <v>0</v>
      </c>
      <c r="G24" s="812">
        <v>0</v>
      </c>
      <c r="H24" s="812">
        <v>0</v>
      </c>
      <c r="I24" s="812">
        <v>0</v>
      </c>
      <c r="J24" s="812">
        <v>0</v>
      </c>
      <c r="K24" s="812">
        <v>0</v>
      </c>
      <c r="L24" s="812">
        <v>0</v>
      </c>
      <c r="M24" s="812">
        <v>0</v>
      </c>
      <c r="N24" s="812">
        <v>0</v>
      </c>
      <c r="O24" s="812">
        <v>0</v>
      </c>
      <c r="P24" s="1655">
        <v>-120.11</v>
      </c>
      <c r="Q24" s="1654">
        <v>-100</v>
      </c>
      <c r="R24" s="1655">
        <v>0</v>
      </c>
      <c r="S24" s="1654"/>
    </row>
    <row r="25" spans="1:19" ht="15">
      <c r="A25" s="812" t="s">
        <v>715</v>
      </c>
      <c r="B25" s="812">
        <v>0</v>
      </c>
      <c r="C25" s="812">
        <v>9.1</v>
      </c>
      <c r="D25" s="812">
        <v>0</v>
      </c>
      <c r="E25" s="812">
        <v>0</v>
      </c>
      <c r="F25" s="812">
        <v>0</v>
      </c>
      <c r="G25" s="812">
        <v>0</v>
      </c>
      <c r="H25" s="812">
        <v>0</v>
      </c>
      <c r="I25" s="812">
        <v>0</v>
      </c>
      <c r="J25" s="812">
        <v>0</v>
      </c>
      <c r="K25" s="812">
        <v>0</v>
      </c>
      <c r="L25" s="812">
        <v>0</v>
      </c>
      <c r="M25" s="812">
        <v>0</v>
      </c>
      <c r="N25" s="812">
        <v>0</v>
      </c>
      <c r="O25" s="812">
        <v>0</v>
      </c>
      <c r="P25" s="1655">
        <v>9.1</v>
      </c>
      <c r="Q25" s="1655">
        <v>0</v>
      </c>
      <c r="R25" s="1655">
        <v>-9.1</v>
      </c>
      <c r="S25" s="1655">
        <v>-100</v>
      </c>
    </row>
    <row r="26" spans="1:19" ht="15">
      <c r="A26" s="812" t="s">
        <v>716</v>
      </c>
      <c r="B26" s="812">
        <v>288.704</v>
      </c>
      <c r="C26" s="812">
        <v>854.3889999999999</v>
      </c>
      <c r="D26" s="812">
        <v>293.70300000000003</v>
      </c>
      <c r="E26" s="812">
        <v>291.116</v>
      </c>
      <c r="F26" s="812">
        <v>305.604</v>
      </c>
      <c r="G26" s="812">
        <v>300.714</v>
      </c>
      <c r="H26" s="812">
        <v>301.736</v>
      </c>
      <c r="I26" s="812">
        <v>288.07399999999996</v>
      </c>
      <c r="J26" s="812">
        <v>288.114</v>
      </c>
      <c r="K26" s="812">
        <v>280.438</v>
      </c>
      <c r="L26" s="812">
        <v>285.133</v>
      </c>
      <c r="M26" s="812">
        <v>425.746</v>
      </c>
      <c r="N26" s="812">
        <v>503.38800000000003</v>
      </c>
      <c r="O26" s="812">
        <v>747.723</v>
      </c>
      <c r="P26" s="1655">
        <v>565.685</v>
      </c>
      <c r="Q26" s="1655">
        <v>195.9394397029483</v>
      </c>
      <c r="R26" s="1655">
        <v>-106.66599999999994</v>
      </c>
      <c r="S26" s="1655">
        <v>-12.484477211200046</v>
      </c>
    </row>
    <row r="27" spans="1:19" ht="15">
      <c r="A27" s="812" t="s">
        <v>717</v>
      </c>
      <c r="B27" s="812">
        <v>129.632</v>
      </c>
      <c r="C27" s="812">
        <v>411.745</v>
      </c>
      <c r="D27" s="812">
        <v>419.082</v>
      </c>
      <c r="E27" s="812">
        <v>203.009</v>
      </c>
      <c r="F27" s="812">
        <v>138.105</v>
      </c>
      <c r="G27" s="812">
        <v>110.607</v>
      </c>
      <c r="H27" s="812">
        <v>289.639</v>
      </c>
      <c r="I27" s="812">
        <v>336.582</v>
      </c>
      <c r="J27" s="812">
        <v>336.582</v>
      </c>
      <c r="K27" s="812">
        <v>258.065</v>
      </c>
      <c r="L27" s="812">
        <v>158.245</v>
      </c>
      <c r="M27" s="812">
        <v>188.628</v>
      </c>
      <c r="N27" s="812">
        <v>188.628</v>
      </c>
      <c r="O27" s="812">
        <v>387.204</v>
      </c>
      <c r="P27" s="1655">
        <v>282.113</v>
      </c>
      <c r="Q27" s="1655">
        <v>217.62604912367314</v>
      </c>
      <c r="R27" s="1655">
        <v>-24.540999999999997</v>
      </c>
      <c r="S27" s="1655">
        <v>-5.960242383028329</v>
      </c>
    </row>
    <row r="28" spans="1:19" ht="15">
      <c r="A28" s="812" t="s">
        <v>718</v>
      </c>
      <c r="B28" s="812">
        <v>1000</v>
      </c>
      <c r="C28" s="812">
        <v>1499.7</v>
      </c>
      <c r="D28" s="812">
        <v>1399.7</v>
      </c>
      <c r="E28" s="812">
        <v>1149.7</v>
      </c>
      <c r="F28" s="812">
        <v>1149.7</v>
      </c>
      <c r="G28" s="812">
        <v>1149.7</v>
      </c>
      <c r="H28" s="812">
        <v>1249.7</v>
      </c>
      <c r="I28" s="812">
        <v>1753.315</v>
      </c>
      <c r="J28" s="812">
        <v>1749.7</v>
      </c>
      <c r="K28" s="812">
        <v>1249.7</v>
      </c>
      <c r="L28" s="812">
        <v>1149.7</v>
      </c>
      <c r="M28" s="812">
        <v>1569.7</v>
      </c>
      <c r="N28" s="812">
        <v>1569.7</v>
      </c>
      <c r="O28" s="812">
        <v>1069.7</v>
      </c>
      <c r="P28" s="1655">
        <v>499.7</v>
      </c>
      <c r="Q28" s="1655">
        <v>49.97</v>
      </c>
      <c r="R28" s="1655">
        <v>-430</v>
      </c>
      <c r="S28" s="1655">
        <v>-28.672401146896043</v>
      </c>
    </row>
    <row r="29" spans="1:19" ht="15">
      <c r="A29" s="812" t="s">
        <v>719</v>
      </c>
      <c r="B29" s="812">
        <v>0</v>
      </c>
      <c r="C29" s="812">
        <v>0</v>
      </c>
      <c r="D29" s="812">
        <v>0</v>
      </c>
      <c r="E29" s="812">
        <v>0</v>
      </c>
      <c r="F29" s="812">
        <v>0</v>
      </c>
      <c r="G29" s="812">
        <v>0</v>
      </c>
      <c r="H29" s="812">
        <v>0</v>
      </c>
      <c r="I29" s="812">
        <v>0</v>
      </c>
      <c r="J29" s="812">
        <v>0</v>
      </c>
      <c r="K29" s="812">
        <v>0</v>
      </c>
      <c r="L29" s="812">
        <v>0</v>
      </c>
      <c r="M29" s="812">
        <v>0</v>
      </c>
      <c r="N29" s="812">
        <v>0</v>
      </c>
      <c r="O29" s="812">
        <v>0</v>
      </c>
      <c r="P29" s="1655">
        <v>0</v>
      </c>
      <c r="Q29" s="1655">
        <v>0</v>
      </c>
      <c r="R29" s="1655">
        <v>0</v>
      </c>
      <c r="S29" s="1655"/>
    </row>
    <row r="30" spans="1:19" ht="15">
      <c r="A30" s="812" t="s">
        <v>720</v>
      </c>
      <c r="B30" s="812">
        <v>998.283</v>
      </c>
      <c r="C30" s="812">
        <v>914.484</v>
      </c>
      <c r="D30" s="812">
        <v>914.635</v>
      </c>
      <c r="E30" s="812">
        <v>967.1379999999999</v>
      </c>
      <c r="F30" s="812">
        <v>894.785</v>
      </c>
      <c r="G30" s="812">
        <v>892.6030000000001</v>
      </c>
      <c r="H30" s="812">
        <v>1341.853</v>
      </c>
      <c r="I30" s="812">
        <v>835.4</v>
      </c>
      <c r="J30" s="812">
        <v>839.287</v>
      </c>
      <c r="K30" s="812">
        <v>801.457</v>
      </c>
      <c r="L30" s="812">
        <v>1369.4540000000002</v>
      </c>
      <c r="M30" s="812">
        <v>837.037</v>
      </c>
      <c r="N30" s="812">
        <v>958.0690000000001</v>
      </c>
      <c r="O30" s="812">
        <v>894.699</v>
      </c>
      <c r="P30" s="1655">
        <v>-83.79899999999998</v>
      </c>
      <c r="Q30" s="1656">
        <v>-8.39431303548192</v>
      </c>
      <c r="R30" s="1655">
        <v>-19.785000000000082</v>
      </c>
      <c r="S30" s="1656">
        <v>-2.163515162649109</v>
      </c>
    </row>
    <row r="31" spans="1:19" s="372" customFormat="1" ht="14.25">
      <c r="A31" s="1652" t="s">
        <v>721</v>
      </c>
      <c r="B31" s="1652">
        <v>762.837</v>
      </c>
      <c r="C31" s="1652">
        <v>855.421</v>
      </c>
      <c r="D31" s="1652">
        <v>847.075</v>
      </c>
      <c r="E31" s="1652">
        <v>849.113</v>
      </c>
      <c r="F31" s="1652">
        <v>870.142</v>
      </c>
      <c r="G31" s="1652">
        <v>863.607</v>
      </c>
      <c r="H31" s="1652">
        <v>862.739</v>
      </c>
      <c r="I31" s="1652">
        <v>881.713</v>
      </c>
      <c r="J31" s="1652">
        <v>891.3439999999999</v>
      </c>
      <c r="K31" s="1652">
        <v>854.984</v>
      </c>
      <c r="L31" s="1652">
        <v>869.231</v>
      </c>
      <c r="M31" s="1652">
        <v>868.737</v>
      </c>
      <c r="N31" s="1652">
        <v>932.594</v>
      </c>
      <c r="O31" s="1652">
        <v>965.833</v>
      </c>
      <c r="P31" s="1652">
        <v>92.58400000000006</v>
      </c>
      <c r="Q31" s="1657">
        <v>12.136799866812972</v>
      </c>
      <c r="R31" s="1652">
        <v>110.41199999999992</v>
      </c>
      <c r="S31" s="1657">
        <v>12.907328672080757</v>
      </c>
    </row>
    <row r="32" spans="1:19" ht="15">
      <c r="A32" s="812" t="s">
        <v>722</v>
      </c>
      <c r="B32" s="812">
        <v>50</v>
      </c>
      <c r="C32" s="812">
        <v>100</v>
      </c>
      <c r="D32" s="812">
        <v>100</v>
      </c>
      <c r="E32" s="812">
        <v>100</v>
      </c>
      <c r="F32" s="812">
        <v>100</v>
      </c>
      <c r="G32" s="812">
        <v>100</v>
      </c>
      <c r="H32" s="812">
        <v>100</v>
      </c>
      <c r="I32" s="812">
        <v>100</v>
      </c>
      <c r="J32" s="812">
        <v>100</v>
      </c>
      <c r="K32" s="812">
        <v>50</v>
      </c>
      <c r="L32" s="812">
        <v>50</v>
      </c>
      <c r="M32" s="812">
        <v>50</v>
      </c>
      <c r="N32" s="812">
        <v>50</v>
      </c>
      <c r="O32" s="812">
        <v>50</v>
      </c>
      <c r="P32" s="1655">
        <v>50</v>
      </c>
      <c r="Q32" s="1654">
        <v>100</v>
      </c>
      <c r="R32" s="1655">
        <v>-50</v>
      </c>
      <c r="S32" s="1654">
        <v>-50</v>
      </c>
    </row>
    <row r="33" spans="1:19" ht="15">
      <c r="A33" s="812" t="s">
        <v>723</v>
      </c>
      <c r="B33" s="812">
        <v>0</v>
      </c>
      <c r="C33" s="812">
        <v>0</v>
      </c>
      <c r="D33" s="812">
        <v>0</v>
      </c>
      <c r="E33" s="812">
        <v>0</v>
      </c>
      <c r="F33" s="812">
        <v>0</v>
      </c>
      <c r="G33" s="812">
        <v>0</v>
      </c>
      <c r="H33" s="812">
        <v>0</v>
      </c>
      <c r="I33" s="812">
        <v>0</v>
      </c>
      <c r="J33" s="812">
        <v>0</v>
      </c>
      <c r="K33" s="812">
        <v>0</v>
      </c>
      <c r="L33" s="812">
        <v>0</v>
      </c>
      <c r="M33" s="812">
        <v>0</v>
      </c>
      <c r="N33" s="812">
        <v>0</v>
      </c>
      <c r="O33" s="812">
        <v>0</v>
      </c>
      <c r="P33" s="1655">
        <v>0</v>
      </c>
      <c r="Q33" s="1655">
        <v>0</v>
      </c>
      <c r="R33" s="1655">
        <v>0</v>
      </c>
      <c r="S33" s="1655">
        <v>0</v>
      </c>
    </row>
    <row r="34" spans="1:19" ht="15">
      <c r="A34" s="812" t="s">
        <v>724</v>
      </c>
      <c r="B34" s="812">
        <v>0</v>
      </c>
      <c r="C34" s="812">
        <v>0</v>
      </c>
      <c r="D34" s="812">
        <v>0</v>
      </c>
      <c r="E34" s="812">
        <v>0</v>
      </c>
      <c r="F34" s="812">
        <v>0</v>
      </c>
      <c r="G34" s="812">
        <v>0</v>
      </c>
      <c r="H34" s="812">
        <v>0</v>
      </c>
      <c r="I34" s="812">
        <v>0</v>
      </c>
      <c r="J34" s="812">
        <v>0</v>
      </c>
      <c r="K34" s="812">
        <v>0</v>
      </c>
      <c r="L34" s="812">
        <v>0</v>
      </c>
      <c r="M34" s="812">
        <v>0</v>
      </c>
      <c r="N34" s="812">
        <v>0</v>
      </c>
      <c r="O34" s="812">
        <v>0</v>
      </c>
      <c r="P34" s="1655">
        <v>0</v>
      </c>
      <c r="Q34" s="1655">
        <v>0</v>
      </c>
      <c r="R34" s="1655">
        <v>0</v>
      </c>
      <c r="S34" s="1655">
        <v>0</v>
      </c>
    </row>
    <row r="35" spans="1:19" ht="15">
      <c r="A35" s="812" t="s">
        <v>725</v>
      </c>
      <c r="B35" s="812">
        <v>0</v>
      </c>
      <c r="C35" s="812">
        <v>0</v>
      </c>
      <c r="D35" s="812">
        <v>0</v>
      </c>
      <c r="E35" s="812">
        <v>0</v>
      </c>
      <c r="F35" s="812">
        <v>0</v>
      </c>
      <c r="G35" s="812">
        <v>0</v>
      </c>
      <c r="H35" s="812">
        <v>0</v>
      </c>
      <c r="I35" s="812">
        <v>0</v>
      </c>
      <c r="J35" s="812">
        <v>0</v>
      </c>
      <c r="K35" s="812">
        <v>0</v>
      </c>
      <c r="L35" s="812">
        <v>0</v>
      </c>
      <c r="M35" s="812">
        <v>0</v>
      </c>
      <c r="N35" s="812">
        <v>0</v>
      </c>
      <c r="O35" s="812">
        <v>0</v>
      </c>
      <c r="P35" s="1655">
        <v>0</v>
      </c>
      <c r="Q35" s="1655">
        <v>0</v>
      </c>
      <c r="R35" s="1655">
        <v>0</v>
      </c>
      <c r="S35" s="1655">
        <v>0</v>
      </c>
    </row>
    <row r="36" spans="1:19" ht="15">
      <c r="A36" s="812" t="s">
        <v>726</v>
      </c>
      <c r="B36" s="812">
        <v>0</v>
      </c>
      <c r="C36" s="812">
        <v>0</v>
      </c>
      <c r="D36" s="812">
        <v>0</v>
      </c>
      <c r="E36" s="812">
        <v>0</v>
      </c>
      <c r="F36" s="812">
        <v>0</v>
      </c>
      <c r="G36" s="812">
        <v>0</v>
      </c>
      <c r="H36" s="812">
        <v>0</v>
      </c>
      <c r="I36" s="812">
        <v>0</v>
      </c>
      <c r="J36" s="812">
        <v>0</v>
      </c>
      <c r="K36" s="812">
        <v>0</v>
      </c>
      <c r="L36" s="812">
        <v>0</v>
      </c>
      <c r="M36" s="812">
        <v>0</v>
      </c>
      <c r="N36" s="812">
        <v>0</v>
      </c>
      <c r="O36" s="812">
        <v>0</v>
      </c>
      <c r="P36" s="1655">
        <v>0</v>
      </c>
      <c r="Q36" s="1655">
        <v>0</v>
      </c>
      <c r="R36" s="1655">
        <v>0</v>
      </c>
      <c r="S36" s="1655">
        <v>0</v>
      </c>
    </row>
    <row r="37" spans="1:19" ht="15">
      <c r="A37" s="812" t="s">
        <v>727</v>
      </c>
      <c r="B37" s="812">
        <v>0</v>
      </c>
      <c r="C37" s="812">
        <v>0</v>
      </c>
      <c r="D37" s="812">
        <v>0</v>
      </c>
      <c r="E37" s="812">
        <v>0</v>
      </c>
      <c r="F37" s="812">
        <v>0</v>
      </c>
      <c r="G37" s="812">
        <v>0</v>
      </c>
      <c r="H37" s="812">
        <v>0</v>
      </c>
      <c r="I37" s="812">
        <v>0</v>
      </c>
      <c r="J37" s="812">
        <v>0</v>
      </c>
      <c r="K37" s="812">
        <v>0</v>
      </c>
      <c r="L37" s="812">
        <v>0</v>
      </c>
      <c r="M37" s="812">
        <v>0</v>
      </c>
      <c r="N37" s="812">
        <v>0</v>
      </c>
      <c r="O37" s="812">
        <v>0</v>
      </c>
      <c r="P37" s="1655">
        <v>0</v>
      </c>
      <c r="Q37" s="1655">
        <v>0</v>
      </c>
      <c r="R37" s="1655">
        <v>0</v>
      </c>
      <c r="S37" s="1655">
        <v>0</v>
      </c>
    </row>
    <row r="38" spans="1:19" ht="15">
      <c r="A38" s="812" t="s">
        <v>728</v>
      </c>
      <c r="B38" s="812">
        <v>0</v>
      </c>
      <c r="C38" s="812">
        <v>0</v>
      </c>
      <c r="D38" s="812">
        <v>0</v>
      </c>
      <c r="E38" s="812">
        <v>0</v>
      </c>
      <c r="F38" s="812">
        <v>0</v>
      </c>
      <c r="G38" s="812">
        <v>0</v>
      </c>
      <c r="H38" s="812">
        <v>0</v>
      </c>
      <c r="I38" s="812">
        <v>0</v>
      </c>
      <c r="J38" s="812">
        <v>0</v>
      </c>
      <c r="K38" s="812">
        <v>0</v>
      </c>
      <c r="L38" s="812">
        <v>0</v>
      </c>
      <c r="M38" s="812">
        <v>0</v>
      </c>
      <c r="N38" s="812">
        <v>0</v>
      </c>
      <c r="O38" s="812">
        <v>0</v>
      </c>
      <c r="P38" s="1655">
        <v>0</v>
      </c>
      <c r="Q38" s="1655">
        <v>0</v>
      </c>
      <c r="R38" s="1655">
        <v>0</v>
      </c>
      <c r="S38" s="1655">
        <v>0</v>
      </c>
    </row>
    <row r="39" spans="1:19" ht="15">
      <c r="A39" s="812" t="s">
        <v>729</v>
      </c>
      <c r="B39" s="812">
        <v>0</v>
      </c>
      <c r="C39" s="812">
        <v>0</v>
      </c>
      <c r="D39" s="812">
        <v>0</v>
      </c>
      <c r="E39" s="812">
        <v>0</v>
      </c>
      <c r="F39" s="812">
        <v>0</v>
      </c>
      <c r="G39" s="812">
        <v>0</v>
      </c>
      <c r="H39" s="812">
        <v>0</v>
      </c>
      <c r="I39" s="812">
        <v>0</v>
      </c>
      <c r="J39" s="812">
        <v>0</v>
      </c>
      <c r="K39" s="812">
        <v>0</v>
      </c>
      <c r="L39" s="812">
        <v>0</v>
      </c>
      <c r="M39" s="812">
        <v>0</v>
      </c>
      <c r="N39" s="812">
        <v>0</v>
      </c>
      <c r="O39" s="812">
        <v>0</v>
      </c>
      <c r="P39" s="1655">
        <v>0</v>
      </c>
      <c r="Q39" s="1655">
        <v>0</v>
      </c>
      <c r="R39" s="1655">
        <v>0</v>
      </c>
      <c r="S39" s="1655">
        <v>0</v>
      </c>
    </row>
    <row r="40" spans="1:19" ht="15">
      <c r="A40" s="812" t="s">
        <v>730</v>
      </c>
      <c r="B40" s="812">
        <v>712.837</v>
      </c>
      <c r="C40" s="812">
        <v>755.421</v>
      </c>
      <c r="D40" s="812">
        <v>747.075</v>
      </c>
      <c r="E40" s="812">
        <v>749.113</v>
      </c>
      <c r="F40" s="812">
        <v>770.142</v>
      </c>
      <c r="G40" s="812">
        <v>763.607</v>
      </c>
      <c r="H40" s="812">
        <v>762.739</v>
      </c>
      <c r="I40" s="812">
        <v>781.713</v>
      </c>
      <c r="J40" s="812">
        <v>791.3439999999999</v>
      </c>
      <c r="K40" s="812">
        <v>804.984</v>
      </c>
      <c r="L40" s="812">
        <v>819.231</v>
      </c>
      <c r="M40" s="812">
        <v>818.737</v>
      </c>
      <c r="N40" s="812">
        <v>882.594</v>
      </c>
      <c r="O40" s="812">
        <v>915.833</v>
      </c>
      <c r="P40" s="1655">
        <v>42.58400000000006</v>
      </c>
      <c r="Q40" s="1656">
        <v>5.973876215740774</v>
      </c>
      <c r="R40" s="1655">
        <v>160.41199999999992</v>
      </c>
      <c r="S40" s="1656">
        <v>21.234781664793527</v>
      </c>
    </row>
    <row r="41" spans="1:19" s="372" customFormat="1" ht="15">
      <c r="A41" s="1652" t="s">
        <v>731</v>
      </c>
      <c r="B41" s="1652">
        <v>698.4129999999999</v>
      </c>
      <c r="C41" s="1652">
        <v>573.7379999999999</v>
      </c>
      <c r="D41" s="1652">
        <v>561.503</v>
      </c>
      <c r="E41" s="1652">
        <v>623.119</v>
      </c>
      <c r="F41" s="1652">
        <v>745.067</v>
      </c>
      <c r="G41" s="1652">
        <v>780.8420000000001</v>
      </c>
      <c r="H41" s="1652">
        <v>740.2719999999999</v>
      </c>
      <c r="I41" s="1652">
        <v>753.2339999999999</v>
      </c>
      <c r="J41" s="1652">
        <v>740.8770000000001</v>
      </c>
      <c r="K41" s="1652">
        <v>691.511</v>
      </c>
      <c r="L41" s="1652">
        <v>448.894</v>
      </c>
      <c r="M41" s="1652">
        <v>438.289</v>
      </c>
      <c r="N41" s="1652">
        <v>391.212</v>
      </c>
      <c r="O41" s="1652">
        <v>232.813</v>
      </c>
      <c r="P41" s="1652">
        <v>-124.675</v>
      </c>
      <c r="Q41" s="1656">
        <v>-17.851185473351723</v>
      </c>
      <c r="R41" s="1652">
        <v>-340.925</v>
      </c>
      <c r="S41" s="1656">
        <v>-59.421722110092055</v>
      </c>
    </row>
    <row r="42" spans="1:19" ht="15">
      <c r="A42" s="812" t="s">
        <v>732</v>
      </c>
      <c r="B42" s="812">
        <v>0</v>
      </c>
      <c r="C42" s="812">
        <v>0</v>
      </c>
      <c r="D42" s="812">
        <v>0</v>
      </c>
      <c r="E42" s="812">
        <v>0</v>
      </c>
      <c r="F42" s="812">
        <v>0</v>
      </c>
      <c r="G42" s="812">
        <v>0</v>
      </c>
      <c r="H42" s="812">
        <v>0</v>
      </c>
      <c r="I42" s="812">
        <v>0</v>
      </c>
      <c r="J42" s="812">
        <v>0</v>
      </c>
      <c r="K42" s="812">
        <v>0</v>
      </c>
      <c r="L42" s="812">
        <v>0</v>
      </c>
      <c r="M42" s="812">
        <v>0</v>
      </c>
      <c r="N42" s="812">
        <v>0</v>
      </c>
      <c r="O42" s="812">
        <v>0</v>
      </c>
      <c r="P42" s="1655">
        <v>0</v>
      </c>
      <c r="Q42" s="1654">
        <v>0</v>
      </c>
      <c r="R42" s="1655">
        <v>0</v>
      </c>
      <c r="S42" s="1654">
        <v>0</v>
      </c>
    </row>
    <row r="43" spans="1:19" ht="15">
      <c r="A43" s="812" t="s">
        <v>733</v>
      </c>
      <c r="B43" s="812">
        <v>0</v>
      </c>
      <c r="C43" s="812">
        <v>0</v>
      </c>
      <c r="D43" s="812">
        <v>0</v>
      </c>
      <c r="E43" s="812">
        <v>0</v>
      </c>
      <c r="F43" s="812">
        <v>0</v>
      </c>
      <c r="G43" s="812">
        <v>0</v>
      </c>
      <c r="H43" s="812">
        <v>0</v>
      </c>
      <c r="I43" s="812">
        <v>0</v>
      </c>
      <c r="J43" s="812">
        <v>0</v>
      </c>
      <c r="K43" s="812">
        <v>0</v>
      </c>
      <c r="L43" s="812">
        <v>0</v>
      </c>
      <c r="M43" s="812">
        <v>0</v>
      </c>
      <c r="N43" s="812">
        <v>0</v>
      </c>
      <c r="O43" s="812">
        <v>0</v>
      </c>
      <c r="P43" s="1655">
        <v>0</v>
      </c>
      <c r="Q43" s="1655">
        <v>0</v>
      </c>
      <c r="R43" s="1655">
        <v>0</v>
      </c>
      <c r="S43" s="1655">
        <v>0</v>
      </c>
    </row>
    <row r="44" spans="1:19" ht="15">
      <c r="A44" s="812" t="s">
        <v>734</v>
      </c>
      <c r="B44" s="812">
        <v>0</v>
      </c>
      <c r="C44" s="812">
        <v>0</v>
      </c>
      <c r="D44" s="812">
        <v>0</v>
      </c>
      <c r="E44" s="812">
        <v>0</v>
      </c>
      <c r="F44" s="812">
        <v>0</v>
      </c>
      <c r="G44" s="812">
        <v>0</v>
      </c>
      <c r="H44" s="812">
        <v>0</v>
      </c>
      <c r="I44" s="812">
        <v>0</v>
      </c>
      <c r="J44" s="812">
        <v>0</v>
      </c>
      <c r="K44" s="812">
        <v>0</v>
      </c>
      <c r="L44" s="812">
        <v>0</v>
      </c>
      <c r="M44" s="812">
        <v>0</v>
      </c>
      <c r="N44" s="812">
        <v>0</v>
      </c>
      <c r="O44" s="812">
        <v>0</v>
      </c>
      <c r="P44" s="1655">
        <v>0</v>
      </c>
      <c r="Q44" s="1655">
        <v>0</v>
      </c>
      <c r="R44" s="1655">
        <v>0</v>
      </c>
      <c r="S44" s="1655">
        <v>0</v>
      </c>
    </row>
    <row r="45" spans="1:19" ht="15">
      <c r="A45" s="812" t="s">
        <v>735</v>
      </c>
      <c r="B45" s="812">
        <v>0</v>
      </c>
      <c r="C45" s="812">
        <v>0</v>
      </c>
      <c r="D45" s="812">
        <v>0</v>
      </c>
      <c r="E45" s="812">
        <v>0</v>
      </c>
      <c r="F45" s="812">
        <v>0</v>
      </c>
      <c r="G45" s="812">
        <v>0</v>
      </c>
      <c r="H45" s="812">
        <v>0</v>
      </c>
      <c r="I45" s="812">
        <v>0</v>
      </c>
      <c r="J45" s="812">
        <v>0</v>
      </c>
      <c r="K45" s="812">
        <v>0</v>
      </c>
      <c r="L45" s="812">
        <v>0</v>
      </c>
      <c r="M45" s="812">
        <v>0</v>
      </c>
      <c r="N45" s="812">
        <v>0</v>
      </c>
      <c r="O45" s="812">
        <v>0</v>
      </c>
      <c r="P45" s="1655">
        <v>0</v>
      </c>
      <c r="Q45" s="1655">
        <v>0</v>
      </c>
      <c r="R45" s="1655">
        <v>0</v>
      </c>
      <c r="S45" s="1655">
        <v>0</v>
      </c>
    </row>
    <row r="46" spans="1:19" ht="15">
      <c r="A46" s="812" t="s">
        <v>736</v>
      </c>
      <c r="B46" s="812">
        <v>697.853</v>
      </c>
      <c r="C46" s="812">
        <v>573.539</v>
      </c>
      <c r="D46" s="812">
        <v>561.305</v>
      </c>
      <c r="E46" s="812">
        <v>622.962</v>
      </c>
      <c r="F46" s="812">
        <v>544.931</v>
      </c>
      <c r="G46" s="812">
        <v>580.7270000000001</v>
      </c>
      <c r="H46" s="812">
        <v>540.178</v>
      </c>
      <c r="I46" s="812">
        <v>553.161</v>
      </c>
      <c r="J46" s="812">
        <v>540.8140000000001</v>
      </c>
      <c r="K46" s="812">
        <v>491.459</v>
      </c>
      <c r="L46" s="812">
        <v>448.526</v>
      </c>
      <c r="M46" s="812">
        <v>438.258</v>
      </c>
      <c r="N46" s="812">
        <v>391.191</v>
      </c>
      <c r="O46" s="812">
        <v>232.792</v>
      </c>
      <c r="P46" s="1655">
        <v>-124.31399999999996</v>
      </c>
      <c r="Q46" s="1655">
        <v>-17.813780266044567</v>
      </c>
      <c r="R46" s="1655">
        <v>-340.74699999999996</v>
      </c>
      <c r="S46" s="1655">
        <v>-59.41130420076054</v>
      </c>
    </row>
    <row r="47" spans="1:19" ht="15">
      <c r="A47" s="812" t="s">
        <v>737</v>
      </c>
      <c r="B47" s="812">
        <v>0</v>
      </c>
      <c r="C47" s="812">
        <v>0</v>
      </c>
      <c r="D47" s="812">
        <v>0</v>
      </c>
      <c r="E47" s="812">
        <v>0</v>
      </c>
      <c r="F47" s="812">
        <v>0</v>
      </c>
      <c r="G47" s="812">
        <v>0</v>
      </c>
      <c r="H47" s="812">
        <v>0</v>
      </c>
      <c r="I47" s="812">
        <v>0</v>
      </c>
      <c r="J47" s="812">
        <v>0</v>
      </c>
      <c r="K47" s="812">
        <v>0</v>
      </c>
      <c r="L47" s="812">
        <v>0</v>
      </c>
      <c r="M47" s="812">
        <v>0</v>
      </c>
      <c r="N47" s="812">
        <v>0</v>
      </c>
      <c r="O47" s="812">
        <v>0</v>
      </c>
      <c r="P47" s="1655">
        <v>0</v>
      </c>
      <c r="Q47" s="1655">
        <v>0</v>
      </c>
      <c r="R47" s="1655">
        <v>0</v>
      </c>
      <c r="S47" s="1655">
        <v>0</v>
      </c>
    </row>
    <row r="48" spans="1:19" ht="15">
      <c r="A48" s="812" t="s">
        <v>738</v>
      </c>
      <c r="B48" s="812">
        <v>0</v>
      </c>
      <c r="C48" s="812">
        <v>0</v>
      </c>
      <c r="D48" s="812">
        <v>0</v>
      </c>
      <c r="E48" s="812">
        <v>0</v>
      </c>
      <c r="F48" s="812">
        <v>0</v>
      </c>
      <c r="G48" s="812">
        <v>0</v>
      </c>
      <c r="H48" s="812">
        <v>0</v>
      </c>
      <c r="I48" s="812">
        <v>0</v>
      </c>
      <c r="J48" s="812">
        <v>0</v>
      </c>
      <c r="K48" s="812">
        <v>0</v>
      </c>
      <c r="L48" s="812">
        <v>0</v>
      </c>
      <c r="M48" s="812">
        <v>0</v>
      </c>
      <c r="N48" s="812">
        <v>0</v>
      </c>
      <c r="O48" s="812">
        <v>0</v>
      </c>
      <c r="P48" s="1655">
        <v>0</v>
      </c>
      <c r="Q48" s="1655">
        <v>0</v>
      </c>
      <c r="R48" s="1655">
        <v>0</v>
      </c>
      <c r="S48" s="1655">
        <v>0</v>
      </c>
    </row>
    <row r="49" spans="1:19" ht="15">
      <c r="A49" s="812" t="s">
        <v>739</v>
      </c>
      <c r="B49" s="812">
        <v>0.56</v>
      </c>
      <c r="C49" s="812">
        <v>0.199</v>
      </c>
      <c r="D49" s="812">
        <v>0.198</v>
      </c>
      <c r="E49" s="812">
        <v>0.157</v>
      </c>
      <c r="F49" s="812">
        <v>200.136</v>
      </c>
      <c r="G49" s="812">
        <v>200.115</v>
      </c>
      <c r="H49" s="812">
        <v>200.094</v>
      </c>
      <c r="I49" s="812">
        <v>200.073</v>
      </c>
      <c r="J49" s="812">
        <v>200.06300000000002</v>
      </c>
      <c r="K49" s="812">
        <v>200.052</v>
      </c>
      <c r="L49" s="812">
        <v>0.368</v>
      </c>
      <c r="M49" s="812">
        <v>0.031</v>
      </c>
      <c r="N49" s="812">
        <v>0.020999999999999998</v>
      </c>
      <c r="O49" s="812">
        <v>0.020999999999999998</v>
      </c>
      <c r="P49" s="1655">
        <v>-0.36099999999999993</v>
      </c>
      <c r="Q49" s="1656">
        <v>-64.46428571428571</v>
      </c>
      <c r="R49" s="1655">
        <v>-0.17800000000000002</v>
      </c>
      <c r="S49" s="1656">
        <v>-89.44723618090453</v>
      </c>
    </row>
    <row r="50" spans="1:19" s="372" customFormat="1" ht="14.25">
      <c r="A50" s="1652" t="s">
        <v>740</v>
      </c>
      <c r="B50" s="1652">
        <v>606.5</v>
      </c>
      <c r="C50" s="1652">
        <v>55.8</v>
      </c>
      <c r="D50" s="1652">
        <v>63.452</v>
      </c>
      <c r="E50" s="1652">
        <v>87.855</v>
      </c>
      <c r="F50" s="1652">
        <v>175.50900000000001</v>
      </c>
      <c r="G50" s="1652">
        <v>524.592</v>
      </c>
      <c r="H50" s="1652">
        <v>519.889</v>
      </c>
      <c r="I50" s="1652">
        <v>525.742</v>
      </c>
      <c r="J50" s="1652">
        <v>464.8</v>
      </c>
      <c r="K50" s="1652">
        <v>484.901</v>
      </c>
      <c r="L50" s="1652">
        <v>262.68899999999996</v>
      </c>
      <c r="M50" s="1652">
        <v>207.85199999999998</v>
      </c>
      <c r="N50" s="1652">
        <v>570.097</v>
      </c>
      <c r="O50" s="1652">
        <v>1134.649</v>
      </c>
      <c r="P50" s="1652">
        <v>-550.7</v>
      </c>
      <c r="Q50" s="1657">
        <v>-90.79967023907668</v>
      </c>
      <c r="R50" s="1652">
        <v>1078.849</v>
      </c>
      <c r="S50" s="1657">
        <v>1933.4211469534048</v>
      </c>
    </row>
    <row r="51" spans="1:19" ht="15">
      <c r="A51" s="812" t="s">
        <v>741</v>
      </c>
      <c r="B51" s="812">
        <v>0</v>
      </c>
      <c r="C51" s="812">
        <v>0</v>
      </c>
      <c r="D51" s="812">
        <v>0</v>
      </c>
      <c r="E51" s="812">
        <v>0</v>
      </c>
      <c r="F51" s="812">
        <v>0</v>
      </c>
      <c r="G51" s="812">
        <v>0</v>
      </c>
      <c r="H51" s="812">
        <v>0</v>
      </c>
      <c r="I51" s="812">
        <v>0</v>
      </c>
      <c r="J51" s="812">
        <v>0</v>
      </c>
      <c r="K51" s="812">
        <v>0</v>
      </c>
      <c r="L51" s="812">
        <v>0</v>
      </c>
      <c r="M51" s="812">
        <v>0</v>
      </c>
      <c r="N51" s="812">
        <v>0</v>
      </c>
      <c r="O51" s="812">
        <v>0</v>
      </c>
      <c r="P51" s="1655">
        <v>0</v>
      </c>
      <c r="Q51" s="1654">
        <v>0</v>
      </c>
      <c r="R51" s="1655">
        <v>0</v>
      </c>
      <c r="S51" s="1654">
        <v>0</v>
      </c>
    </row>
    <row r="52" spans="1:19" ht="15">
      <c r="A52" s="812" t="s">
        <v>742</v>
      </c>
      <c r="B52" s="812">
        <v>47.3</v>
      </c>
      <c r="C52" s="812">
        <v>0</v>
      </c>
      <c r="D52" s="812">
        <v>4.345</v>
      </c>
      <c r="E52" s="812">
        <v>1.795</v>
      </c>
      <c r="F52" s="812">
        <v>2.136</v>
      </c>
      <c r="G52" s="812">
        <v>6.586</v>
      </c>
      <c r="H52" s="812">
        <v>2.289</v>
      </c>
      <c r="I52" s="812">
        <v>2.242</v>
      </c>
      <c r="J52" s="812">
        <v>2.242</v>
      </c>
      <c r="K52" s="812">
        <v>2.207</v>
      </c>
      <c r="L52" s="812">
        <v>3.7659999999999996</v>
      </c>
      <c r="M52" s="812">
        <v>2.131</v>
      </c>
      <c r="N52" s="812">
        <v>9.044</v>
      </c>
      <c r="O52" s="812">
        <v>4.0409999999999995</v>
      </c>
      <c r="P52" s="1655">
        <v>-47.3</v>
      </c>
      <c r="Q52" s="1655">
        <v>-100</v>
      </c>
      <c r="R52" s="1655">
        <v>4.0409999999999995</v>
      </c>
      <c r="S52" s="1655">
        <v>0</v>
      </c>
    </row>
    <row r="53" spans="1:19" ht="15">
      <c r="A53" s="812" t="s">
        <v>743</v>
      </c>
      <c r="B53" s="812">
        <v>0</v>
      </c>
      <c r="C53" s="812">
        <v>4.1</v>
      </c>
      <c r="D53" s="812">
        <v>7.507</v>
      </c>
      <c r="E53" s="812">
        <v>34.36</v>
      </c>
      <c r="F53" s="812">
        <v>73.373</v>
      </c>
      <c r="G53" s="812">
        <v>116.306</v>
      </c>
      <c r="H53" s="812">
        <v>111.2</v>
      </c>
      <c r="I53" s="812">
        <v>117.7</v>
      </c>
      <c r="J53" s="812">
        <v>157.8</v>
      </c>
      <c r="K53" s="812">
        <v>178.822</v>
      </c>
      <c r="L53" s="812">
        <v>199.923</v>
      </c>
      <c r="M53" s="812">
        <v>146.719</v>
      </c>
      <c r="N53" s="812">
        <v>212.07399999999998</v>
      </c>
      <c r="O53" s="812">
        <v>154.244</v>
      </c>
      <c r="P53" s="1655">
        <v>4.1</v>
      </c>
      <c r="Q53" s="1655">
        <v>0</v>
      </c>
      <c r="R53" s="1655">
        <v>150.144</v>
      </c>
      <c r="S53" s="1655">
        <v>3662.0487804878053</v>
      </c>
    </row>
    <row r="54" spans="1:19" ht="15">
      <c r="A54" s="812" t="s">
        <v>744</v>
      </c>
      <c r="B54" s="812">
        <v>0</v>
      </c>
      <c r="C54" s="812">
        <v>0</v>
      </c>
      <c r="D54" s="812">
        <v>0</v>
      </c>
      <c r="E54" s="812">
        <v>0</v>
      </c>
      <c r="F54" s="812">
        <v>0</v>
      </c>
      <c r="G54" s="812">
        <v>0</v>
      </c>
      <c r="H54" s="812">
        <v>0</v>
      </c>
      <c r="I54" s="812">
        <v>0</v>
      </c>
      <c r="J54" s="812">
        <v>0</v>
      </c>
      <c r="K54" s="812">
        <v>0</v>
      </c>
      <c r="L54" s="812">
        <v>0</v>
      </c>
      <c r="M54" s="812">
        <v>0</v>
      </c>
      <c r="N54" s="812">
        <v>0</v>
      </c>
      <c r="O54" s="812">
        <v>0</v>
      </c>
      <c r="P54" s="1655">
        <v>0</v>
      </c>
      <c r="Q54" s="1655">
        <v>0</v>
      </c>
      <c r="R54" s="1655">
        <v>0</v>
      </c>
      <c r="S54" s="1655">
        <v>0</v>
      </c>
    </row>
    <row r="55" spans="1:19" ht="15">
      <c r="A55" s="812" t="s">
        <v>745</v>
      </c>
      <c r="B55" s="812">
        <v>0</v>
      </c>
      <c r="C55" s="812">
        <v>0</v>
      </c>
      <c r="D55" s="812">
        <v>0</v>
      </c>
      <c r="E55" s="812">
        <v>0</v>
      </c>
      <c r="F55" s="812">
        <v>0</v>
      </c>
      <c r="G55" s="812">
        <v>0</v>
      </c>
      <c r="H55" s="812">
        <v>0</v>
      </c>
      <c r="I55" s="812">
        <v>0</v>
      </c>
      <c r="J55" s="812">
        <v>0</v>
      </c>
      <c r="K55" s="812">
        <v>0</v>
      </c>
      <c r="L55" s="812">
        <v>0</v>
      </c>
      <c r="M55" s="812">
        <v>0</v>
      </c>
      <c r="N55" s="812">
        <v>0</v>
      </c>
      <c r="O55" s="812">
        <v>0</v>
      </c>
      <c r="P55" s="1655">
        <v>0</v>
      </c>
      <c r="Q55" s="1655">
        <v>0</v>
      </c>
      <c r="R55" s="1655">
        <v>0</v>
      </c>
      <c r="S55" s="1655">
        <v>0</v>
      </c>
    </row>
    <row r="56" spans="1:19" ht="15">
      <c r="A56" s="812" t="s">
        <v>746</v>
      </c>
      <c r="B56" s="812">
        <v>0</v>
      </c>
      <c r="C56" s="812">
        <v>0</v>
      </c>
      <c r="D56" s="812">
        <v>0</v>
      </c>
      <c r="E56" s="812">
        <v>0</v>
      </c>
      <c r="F56" s="812">
        <v>0</v>
      </c>
      <c r="G56" s="812">
        <v>0</v>
      </c>
      <c r="H56" s="812">
        <v>0</v>
      </c>
      <c r="I56" s="812">
        <v>0</v>
      </c>
      <c r="J56" s="812">
        <v>0</v>
      </c>
      <c r="K56" s="812">
        <v>0</v>
      </c>
      <c r="L56" s="812">
        <v>0</v>
      </c>
      <c r="M56" s="812">
        <v>0</v>
      </c>
      <c r="N56" s="812">
        <v>0</v>
      </c>
      <c r="O56" s="812">
        <v>0</v>
      </c>
      <c r="P56" s="1655">
        <v>0</v>
      </c>
      <c r="Q56" s="1655">
        <v>0</v>
      </c>
      <c r="R56" s="1655">
        <v>0</v>
      </c>
      <c r="S56" s="1655">
        <v>0</v>
      </c>
    </row>
    <row r="57" spans="1:19" ht="15">
      <c r="A57" s="812" t="s">
        <v>747</v>
      </c>
      <c r="B57" s="812">
        <v>400</v>
      </c>
      <c r="C57" s="812">
        <v>0</v>
      </c>
      <c r="D57" s="812">
        <v>0</v>
      </c>
      <c r="E57" s="812">
        <v>0</v>
      </c>
      <c r="F57" s="812">
        <v>100</v>
      </c>
      <c r="G57" s="812">
        <v>350</v>
      </c>
      <c r="H57" s="812">
        <v>350</v>
      </c>
      <c r="I57" s="812">
        <v>350</v>
      </c>
      <c r="J57" s="812">
        <v>250</v>
      </c>
      <c r="K57" s="812">
        <v>250</v>
      </c>
      <c r="L57" s="812">
        <v>0</v>
      </c>
      <c r="M57" s="812">
        <v>0</v>
      </c>
      <c r="N57" s="812">
        <v>290</v>
      </c>
      <c r="O57" s="812">
        <v>690</v>
      </c>
      <c r="P57" s="1655">
        <v>-400</v>
      </c>
      <c r="Q57" s="1655">
        <v>-100</v>
      </c>
      <c r="R57" s="1655">
        <v>690</v>
      </c>
      <c r="S57" s="1655">
        <v>0</v>
      </c>
    </row>
    <row r="58" spans="1:19" ht="15">
      <c r="A58" s="812" t="s">
        <v>748</v>
      </c>
      <c r="B58" s="812">
        <v>0</v>
      </c>
      <c r="C58" s="812">
        <v>0</v>
      </c>
      <c r="D58" s="812">
        <v>0</v>
      </c>
      <c r="E58" s="812">
        <v>0</v>
      </c>
      <c r="F58" s="812">
        <v>0</v>
      </c>
      <c r="G58" s="812">
        <v>0</v>
      </c>
      <c r="H58" s="812">
        <v>0</v>
      </c>
      <c r="I58" s="812">
        <v>0</v>
      </c>
      <c r="J58" s="812">
        <v>0</v>
      </c>
      <c r="K58" s="812">
        <v>0</v>
      </c>
      <c r="L58" s="812">
        <v>0</v>
      </c>
      <c r="M58" s="812">
        <v>0</v>
      </c>
      <c r="N58" s="812">
        <v>0</v>
      </c>
      <c r="O58" s="812">
        <v>0</v>
      </c>
      <c r="P58" s="1655">
        <v>0</v>
      </c>
      <c r="Q58" s="1655">
        <v>0</v>
      </c>
      <c r="R58" s="1655">
        <v>0</v>
      </c>
      <c r="S58" s="1655">
        <v>0</v>
      </c>
    </row>
    <row r="59" spans="1:19" ht="15">
      <c r="A59" s="812" t="s">
        <v>749</v>
      </c>
      <c r="B59" s="812">
        <v>0</v>
      </c>
      <c r="C59" s="812">
        <v>0</v>
      </c>
      <c r="D59" s="812">
        <v>0</v>
      </c>
      <c r="E59" s="812">
        <v>0</v>
      </c>
      <c r="F59" s="812">
        <v>0</v>
      </c>
      <c r="G59" s="812">
        <v>0</v>
      </c>
      <c r="H59" s="812">
        <v>0</v>
      </c>
      <c r="I59" s="812">
        <v>0</v>
      </c>
      <c r="J59" s="812">
        <v>0</v>
      </c>
      <c r="K59" s="812">
        <v>0</v>
      </c>
      <c r="L59" s="812">
        <v>0</v>
      </c>
      <c r="M59" s="812">
        <v>0</v>
      </c>
      <c r="N59" s="812">
        <v>0</v>
      </c>
      <c r="O59" s="812">
        <v>0</v>
      </c>
      <c r="P59" s="1655">
        <v>0</v>
      </c>
      <c r="Q59" s="1655">
        <v>0</v>
      </c>
      <c r="R59" s="1655">
        <v>0</v>
      </c>
      <c r="S59" s="1655">
        <v>0</v>
      </c>
    </row>
    <row r="60" spans="1:19" ht="15">
      <c r="A60" s="812" t="s">
        <v>750</v>
      </c>
      <c r="B60" s="812">
        <v>159.2</v>
      </c>
      <c r="C60" s="812">
        <v>51.7</v>
      </c>
      <c r="D60" s="812">
        <v>51.6</v>
      </c>
      <c r="E60" s="812">
        <v>51.7</v>
      </c>
      <c r="F60" s="812">
        <v>0</v>
      </c>
      <c r="G60" s="812">
        <v>51.7</v>
      </c>
      <c r="H60" s="812">
        <v>56.4</v>
      </c>
      <c r="I60" s="812">
        <v>55.8</v>
      </c>
      <c r="J60" s="812">
        <v>54.758</v>
      </c>
      <c r="K60" s="812">
        <v>53.872</v>
      </c>
      <c r="L60" s="812">
        <v>59</v>
      </c>
      <c r="M60" s="812">
        <v>59.001999999999995</v>
      </c>
      <c r="N60" s="812">
        <v>58.979</v>
      </c>
      <c r="O60" s="812">
        <v>286.364</v>
      </c>
      <c r="P60" s="1655">
        <v>-107.5</v>
      </c>
      <c r="Q60" s="1656">
        <v>-67.5251256281407</v>
      </c>
      <c r="R60" s="1655">
        <v>234.664</v>
      </c>
      <c r="S60" s="1656">
        <v>453.8955512572533</v>
      </c>
    </row>
    <row r="61" spans="1:19" s="372" customFormat="1" ht="14.25">
      <c r="A61" s="1652" t="s">
        <v>1169</v>
      </c>
      <c r="B61" s="1652">
        <v>5514.396000000001</v>
      </c>
      <c r="C61" s="1652">
        <v>6309.014</v>
      </c>
      <c r="D61" s="1652">
        <v>5775.73</v>
      </c>
      <c r="E61" s="1652">
        <v>5378.098</v>
      </c>
      <c r="F61" s="1652">
        <v>5375.692</v>
      </c>
      <c r="G61" s="1652">
        <v>5771.683999999999</v>
      </c>
      <c r="H61" s="1652">
        <v>6426.124</v>
      </c>
      <c r="I61" s="1652">
        <v>6527.632</v>
      </c>
      <c r="J61" s="1652">
        <v>6436.764</v>
      </c>
      <c r="K61" s="1652">
        <v>5757.442</v>
      </c>
      <c r="L61" s="1652">
        <v>5719.391</v>
      </c>
      <c r="M61" s="1652">
        <v>5700.347</v>
      </c>
      <c r="N61" s="1652">
        <v>6315.168000000001</v>
      </c>
      <c r="O61" s="1652">
        <v>6873.181799999999</v>
      </c>
      <c r="P61" s="1652">
        <v>794.6179999999995</v>
      </c>
      <c r="Q61" s="1657">
        <v>14.409882786800212</v>
      </c>
      <c r="R61" s="1652">
        <v>564.1677999999993</v>
      </c>
      <c r="S61" s="1657">
        <v>8.942249930020749</v>
      </c>
    </row>
    <row r="62" spans="1:19" ht="15">
      <c r="A62" s="1280"/>
      <c r="B62" s="1320">
        <v>0</v>
      </c>
      <c r="C62" s="1320">
        <v>0</v>
      </c>
      <c r="D62" s="1320">
        <v>0</v>
      </c>
      <c r="E62" s="1320">
        <v>0</v>
      </c>
      <c r="F62" s="1320">
        <v>0</v>
      </c>
      <c r="G62" s="1320">
        <v>0</v>
      </c>
      <c r="H62" s="1320">
        <v>0</v>
      </c>
      <c r="I62" s="1320">
        <v>0</v>
      </c>
      <c r="J62" s="1320">
        <v>0</v>
      </c>
      <c r="K62" s="1320">
        <v>0</v>
      </c>
      <c r="L62" s="1320">
        <v>0</v>
      </c>
      <c r="M62" s="1320">
        <v>0</v>
      </c>
      <c r="N62" s="1320">
        <v>0</v>
      </c>
      <c r="O62" s="1320">
        <v>0</v>
      </c>
      <c r="P62" s="1194">
        <v>0</v>
      </c>
      <c r="Q62" s="1654">
        <v>0</v>
      </c>
      <c r="R62" s="1655">
        <v>0</v>
      </c>
      <c r="S62" s="1654">
        <v>0</v>
      </c>
    </row>
    <row r="63" spans="1:19" ht="15">
      <c r="A63" s="1280" t="s">
        <v>751</v>
      </c>
      <c r="B63" s="1280">
        <v>762.837</v>
      </c>
      <c r="C63" s="1280">
        <v>855.4209999999999</v>
      </c>
      <c r="D63" s="1280">
        <v>847.075</v>
      </c>
      <c r="E63" s="1280">
        <v>849.1129999999999</v>
      </c>
      <c r="F63" s="1280">
        <v>870.142</v>
      </c>
      <c r="G63" s="1280">
        <v>863.607</v>
      </c>
      <c r="H63" s="1280">
        <v>862.7389999999999</v>
      </c>
      <c r="I63" s="1280">
        <v>881.713</v>
      </c>
      <c r="J63" s="1280">
        <v>891.344</v>
      </c>
      <c r="K63" s="1280">
        <v>854.984</v>
      </c>
      <c r="L63" s="1280">
        <v>869.231</v>
      </c>
      <c r="M63" s="1280">
        <v>868.7370000000001</v>
      </c>
      <c r="N63" s="1280">
        <v>932.594</v>
      </c>
      <c r="O63" s="1280">
        <v>965.833</v>
      </c>
      <c r="P63" s="1194">
        <v>92.58399999999995</v>
      </c>
      <c r="Q63" s="1655">
        <v>12.136799866812956</v>
      </c>
      <c r="R63" s="1655">
        <v>110.41200000000003</v>
      </c>
      <c r="S63" s="1655">
        <v>12.90732867208077</v>
      </c>
    </row>
    <row r="64" spans="1:19" ht="15">
      <c r="A64" s="1280" t="s">
        <v>752</v>
      </c>
      <c r="B64" s="1280">
        <v>4325.569</v>
      </c>
      <c r="C64" s="1280">
        <v>4606.4169999999995</v>
      </c>
      <c r="D64" s="1280">
        <v>4052.5690000000004</v>
      </c>
      <c r="E64" s="1280">
        <v>3706.4410000000003</v>
      </c>
      <c r="F64" s="1280">
        <v>3790.3480000000004</v>
      </c>
      <c r="G64" s="1280">
        <v>4203.775</v>
      </c>
      <c r="H64" s="1280">
        <v>4868.535</v>
      </c>
      <c r="I64" s="1280">
        <v>4900.963</v>
      </c>
      <c r="J64" s="1280">
        <v>4821.976000000001</v>
      </c>
      <c r="K64" s="1280">
        <v>4165.588</v>
      </c>
      <c r="L64" s="1280">
        <v>4085.6519999999996</v>
      </c>
      <c r="M64" s="1280">
        <v>4074.0019999999995</v>
      </c>
      <c r="N64" s="1280">
        <v>4593.644</v>
      </c>
      <c r="O64" s="1280">
        <v>4841.438</v>
      </c>
      <c r="P64" s="1194">
        <v>280.84799999999905</v>
      </c>
      <c r="Q64" s="1655">
        <v>6.4927411861884305</v>
      </c>
      <c r="R64" s="1655">
        <v>235.02100000000064</v>
      </c>
      <c r="S64" s="1655">
        <v>5.10203483531779</v>
      </c>
    </row>
    <row r="65" spans="1:19" ht="15">
      <c r="A65" s="1280"/>
      <c r="B65" s="1280">
        <v>0</v>
      </c>
      <c r="C65" s="1280">
        <v>0</v>
      </c>
      <c r="D65" s="1280">
        <v>0</v>
      </c>
      <c r="E65" s="1280">
        <v>0</v>
      </c>
      <c r="F65" s="1280">
        <v>0</v>
      </c>
      <c r="G65" s="1280">
        <v>0</v>
      </c>
      <c r="H65" s="1280">
        <v>0</v>
      </c>
      <c r="I65" s="1280">
        <v>0</v>
      </c>
      <c r="J65" s="1280">
        <v>0</v>
      </c>
      <c r="K65" s="1280">
        <v>0</v>
      </c>
      <c r="L65" s="1280">
        <v>0</v>
      </c>
      <c r="M65" s="1280">
        <v>0</v>
      </c>
      <c r="N65" s="1280">
        <v>0</v>
      </c>
      <c r="O65" s="1280">
        <v>0</v>
      </c>
      <c r="P65" s="1194">
        <v>0</v>
      </c>
      <c r="Q65" s="1655">
        <v>0</v>
      </c>
      <c r="R65" s="1655">
        <v>0</v>
      </c>
      <c r="S65" s="1655">
        <v>0</v>
      </c>
    </row>
    <row r="66" spans="1:19" ht="15">
      <c r="A66" s="1658" t="s">
        <v>753</v>
      </c>
      <c r="B66" s="1280">
        <v>211.995</v>
      </c>
      <c r="C66" s="1280">
        <v>423.588</v>
      </c>
      <c r="D66" s="1280">
        <v>438.043</v>
      </c>
      <c r="E66" s="1280">
        <v>411.27200000000005</v>
      </c>
      <c r="F66" s="1280">
        <v>357.601</v>
      </c>
      <c r="G66" s="1280">
        <v>352.151</v>
      </c>
      <c r="H66" s="1280">
        <v>347.425</v>
      </c>
      <c r="I66" s="1280">
        <v>372.478</v>
      </c>
      <c r="J66" s="1280">
        <v>361.722</v>
      </c>
      <c r="K66" s="1280">
        <v>368.435</v>
      </c>
      <c r="L66" s="1280">
        <v>382.254</v>
      </c>
      <c r="M66" s="1280">
        <v>378.804</v>
      </c>
      <c r="N66" s="1280">
        <v>394.465</v>
      </c>
      <c r="O66" s="1280">
        <v>532.9554</v>
      </c>
      <c r="P66" s="1194">
        <v>211.59300000000005</v>
      </c>
      <c r="Q66" s="1655">
        <v>99.810372886153</v>
      </c>
      <c r="R66" s="1655">
        <v>109.36740000000003</v>
      </c>
      <c r="S66" s="1655">
        <v>25.81928666534463</v>
      </c>
    </row>
    <row r="67" spans="1:19" ht="15">
      <c r="A67" s="1658" t="s">
        <v>754</v>
      </c>
      <c r="B67" s="1280">
        <v>4.266</v>
      </c>
      <c r="C67" s="1280">
        <v>5.011</v>
      </c>
      <c r="D67" s="1280">
        <v>2.8440000000000003</v>
      </c>
      <c r="E67" s="1280">
        <v>3.75</v>
      </c>
      <c r="F67" s="1280">
        <v>4.419</v>
      </c>
      <c r="G67" s="1280">
        <v>14.027000000000001</v>
      </c>
      <c r="H67" s="1280">
        <v>4.057</v>
      </c>
      <c r="I67" s="1280">
        <v>5.409000000000001</v>
      </c>
      <c r="J67" s="1280">
        <v>4.3740000000000006</v>
      </c>
      <c r="K67" s="1280">
        <v>4.48</v>
      </c>
      <c r="L67" s="1280">
        <v>6.356</v>
      </c>
      <c r="M67" s="1280">
        <v>3.144</v>
      </c>
      <c r="N67" s="1280">
        <v>3.254</v>
      </c>
      <c r="O67" s="1280">
        <v>4.1659999999999995</v>
      </c>
      <c r="P67" s="1194">
        <v>0.745</v>
      </c>
      <c r="Q67" s="1655">
        <v>17.463666197843416</v>
      </c>
      <c r="R67" s="1655">
        <v>-0.8450000000000006</v>
      </c>
      <c r="S67" s="1655">
        <v>-16.862901616443835</v>
      </c>
    </row>
    <row r="68" spans="1:19" ht="15">
      <c r="A68" s="1659" t="s">
        <v>755</v>
      </c>
      <c r="B68" s="1319">
        <v>209.72899999999998</v>
      </c>
      <c r="C68" s="1319">
        <v>418.57700000000006</v>
      </c>
      <c r="D68" s="1319">
        <v>435.19899999999996</v>
      </c>
      <c r="E68" s="1319">
        <v>407.522</v>
      </c>
      <c r="F68" s="1319">
        <v>353.182</v>
      </c>
      <c r="G68" s="1319">
        <v>338.12399999999997</v>
      </c>
      <c r="H68" s="1319">
        <v>343.368</v>
      </c>
      <c r="I68" s="1319">
        <v>367.069</v>
      </c>
      <c r="J68" s="1319">
        <v>357.348</v>
      </c>
      <c r="K68" s="1319">
        <v>363.955</v>
      </c>
      <c r="L68" s="1319">
        <v>375.898</v>
      </c>
      <c r="M68" s="1319">
        <v>375.66</v>
      </c>
      <c r="N68" s="1319">
        <v>391.211</v>
      </c>
      <c r="O68" s="1319">
        <v>528.7894</v>
      </c>
      <c r="P68" s="1660">
        <v>208.84800000000007</v>
      </c>
      <c r="Q68" s="1656">
        <v>99.57993410544087</v>
      </c>
      <c r="R68" s="1656">
        <v>110.21239999999995</v>
      </c>
      <c r="S68" s="1656">
        <v>26.330257037534295</v>
      </c>
    </row>
    <row r="69" spans="11:15" ht="12">
      <c r="K69" s="1650"/>
      <c r="L69" s="1650"/>
      <c r="M69" s="1650"/>
      <c r="N69" s="1650"/>
      <c r="O69" s="1650"/>
    </row>
    <row r="70" spans="11:15" ht="12">
      <c r="K70" s="1650"/>
      <c r="L70" s="1650"/>
      <c r="M70" s="1650"/>
      <c r="N70" s="1650"/>
      <c r="O70" s="1650"/>
    </row>
    <row r="71" spans="11:15" ht="12">
      <c r="K71" s="1650"/>
      <c r="L71" s="1650"/>
      <c r="M71" s="1650"/>
      <c r="N71" s="1650"/>
      <c r="O71" s="1650"/>
    </row>
    <row r="72" spans="11:15" ht="12">
      <c r="K72" s="1650"/>
      <c r="L72" s="1650"/>
      <c r="M72" s="1650"/>
      <c r="N72" s="1650"/>
      <c r="O72" s="1650"/>
    </row>
    <row r="73" spans="11:15" ht="12">
      <c r="K73" s="1650"/>
      <c r="L73" s="1650"/>
      <c r="M73" s="1650"/>
      <c r="N73" s="1650"/>
      <c r="O73" s="1650"/>
    </row>
    <row r="74" spans="11:15" ht="12">
      <c r="K74" s="1650"/>
      <c r="L74" s="1650"/>
      <c r="M74" s="1650"/>
      <c r="N74" s="1650"/>
      <c r="O74" s="1650"/>
    </row>
    <row r="75" spans="11:15" ht="12">
      <c r="K75" s="1650"/>
      <c r="L75" s="1650"/>
      <c r="M75" s="1650"/>
      <c r="N75" s="1650"/>
      <c r="O75" s="1650"/>
    </row>
    <row r="76" spans="11:15" ht="12">
      <c r="K76" s="1650"/>
      <c r="L76" s="1650"/>
      <c r="M76" s="1650"/>
      <c r="N76" s="1650"/>
      <c r="O76" s="1650"/>
    </row>
    <row r="77" spans="11:15" ht="12">
      <c r="K77" s="1650"/>
      <c r="L77" s="1650"/>
      <c r="M77" s="1650"/>
      <c r="N77" s="1650"/>
      <c r="O77" s="1650"/>
    </row>
    <row r="78" spans="11:15" ht="12">
      <c r="K78" s="1650"/>
      <c r="L78" s="1650"/>
      <c r="M78" s="1650"/>
      <c r="N78" s="1650"/>
      <c r="O78" s="1650"/>
    </row>
  </sheetData>
  <sheetProtection/>
  <mergeCells count="8">
    <mergeCell ref="P5:Q5"/>
    <mergeCell ref="R5:S5"/>
    <mergeCell ref="B5:O5"/>
    <mergeCell ref="A1:S1"/>
    <mergeCell ref="A2:S2"/>
    <mergeCell ref="R3:S3"/>
    <mergeCell ref="P4:S4"/>
    <mergeCell ref="B4:O4"/>
  </mergeCells>
  <printOptions horizontalCentered="1"/>
  <pageMargins left="0.6" right="0.26" top="0.55" bottom="0.62" header="0.5" footer="0.5"/>
  <pageSetup fitToHeight="1" fitToWidth="1" horizontalDpi="600" verticalDpi="600" orientation="portrait" scale="71" r:id="rId1"/>
</worksheet>
</file>

<file path=xl/worksheets/sheet38.xml><?xml version="1.0" encoding="utf-8"?>
<worksheet xmlns="http://schemas.openxmlformats.org/spreadsheetml/2006/main" xmlns:r="http://schemas.openxmlformats.org/officeDocument/2006/relationships">
  <dimension ref="A1:K42"/>
  <sheetViews>
    <sheetView zoomScalePageLayoutView="0" workbookViewId="0" topLeftCell="A1">
      <selection activeCell="A22" sqref="A22:I22"/>
    </sheetView>
  </sheetViews>
  <sheetFormatPr defaultColWidth="9.140625" defaultRowHeight="12.75"/>
  <cols>
    <col min="1" max="1" width="10.00390625" style="823" customWidth="1"/>
    <col min="2" max="2" width="8.140625" style="823" bestFit="1" customWidth="1"/>
    <col min="3" max="3" width="9.7109375" style="823" customWidth="1"/>
    <col min="4" max="4" width="8.140625" style="823" bestFit="1" customWidth="1"/>
    <col min="5" max="5" width="9.7109375" style="823" customWidth="1"/>
    <col min="6" max="6" width="8.140625" style="823" bestFit="1" customWidth="1"/>
    <col min="7" max="7" width="9.7109375" style="823" customWidth="1"/>
    <col min="8" max="8" width="8.140625" style="823" bestFit="1" customWidth="1"/>
    <col min="9" max="9" width="9.7109375" style="823" customWidth="1"/>
    <col min="10" max="16384" width="9.140625" style="823" customWidth="1"/>
  </cols>
  <sheetData>
    <row r="1" spans="1:10" ht="12.75">
      <c r="A1" s="2001" t="s">
        <v>1791</v>
      </c>
      <c r="B1" s="2001"/>
      <c r="C1" s="2001"/>
      <c r="D1" s="2001"/>
      <c r="E1" s="2001"/>
      <c r="F1" s="2001"/>
      <c r="G1" s="2001"/>
      <c r="H1" s="2001"/>
      <c r="I1" s="2001"/>
      <c r="J1" s="144"/>
    </row>
    <row r="2" spans="1:10" ht="15.75">
      <c r="A2" s="2129" t="s">
        <v>281</v>
      </c>
      <c r="B2" s="2129"/>
      <c r="C2" s="2129"/>
      <c r="D2" s="2129"/>
      <c r="E2" s="2129"/>
      <c r="F2" s="2129"/>
      <c r="G2" s="2129"/>
      <c r="H2" s="2129"/>
      <c r="I2" s="2129"/>
      <c r="J2" s="821"/>
    </row>
    <row r="3" spans="1:9" ht="13.5" thickBot="1">
      <c r="A3" s="18"/>
      <c r="B3" s="18"/>
      <c r="C3" s="18"/>
      <c r="D3" s="824"/>
      <c r="E3" s="102"/>
      <c r="F3" s="824"/>
      <c r="G3" s="102"/>
      <c r="H3" s="824"/>
      <c r="I3" s="102" t="s">
        <v>1181</v>
      </c>
    </row>
    <row r="4" spans="1:11" ht="12.75">
      <c r="A4" s="2215" t="s">
        <v>1229</v>
      </c>
      <c r="B4" s="2217" t="s">
        <v>1567</v>
      </c>
      <c r="C4" s="2218"/>
      <c r="D4" s="2219" t="s">
        <v>629</v>
      </c>
      <c r="E4" s="2218"/>
      <c r="F4" s="2217" t="s">
        <v>630</v>
      </c>
      <c r="G4" s="2218"/>
      <c r="H4" s="2219" t="s">
        <v>1249</v>
      </c>
      <c r="I4" s="2220"/>
      <c r="K4" s="940"/>
    </row>
    <row r="5" spans="1:9" ht="24">
      <c r="A5" s="2216"/>
      <c r="B5" s="827" t="s">
        <v>632</v>
      </c>
      <c r="C5" s="828" t="s">
        <v>1568</v>
      </c>
      <c r="D5" s="827" t="s">
        <v>632</v>
      </c>
      <c r="E5" s="828" t="s">
        <v>1568</v>
      </c>
      <c r="F5" s="829" t="s">
        <v>632</v>
      </c>
      <c r="G5" s="828" t="s">
        <v>1568</v>
      </c>
      <c r="H5" s="827" t="s">
        <v>632</v>
      </c>
      <c r="I5" s="830" t="s">
        <v>1568</v>
      </c>
    </row>
    <row r="6" spans="1:9" ht="15.75" customHeight="1">
      <c r="A6" s="831" t="s">
        <v>1569</v>
      </c>
      <c r="B6" s="832">
        <v>0</v>
      </c>
      <c r="C6" s="833"/>
      <c r="D6" s="832">
        <v>1440</v>
      </c>
      <c r="E6" s="833">
        <v>3.4685</v>
      </c>
      <c r="F6" s="834">
        <v>1000</v>
      </c>
      <c r="G6" s="833">
        <v>2.506</v>
      </c>
      <c r="H6" s="835">
        <v>0</v>
      </c>
      <c r="I6" s="836">
        <v>0</v>
      </c>
    </row>
    <row r="7" spans="1:9" ht="15.75" customHeight="1">
      <c r="A7" s="831" t="s">
        <v>1570</v>
      </c>
      <c r="B7" s="832">
        <v>0</v>
      </c>
      <c r="C7" s="833"/>
      <c r="D7" s="832">
        <v>0</v>
      </c>
      <c r="E7" s="833">
        <v>0</v>
      </c>
      <c r="F7" s="834">
        <v>1250</v>
      </c>
      <c r="G7" s="833">
        <v>3.0606</v>
      </c>
      <c r="H7" s="835">
        <v>0</v>
      </c>
      <c r="I7" s="836">
        <v>0</v>
      </c>
    </row>
    <row r="8" spans="1:9" ht="15.75" customHeight="1">
      <c r="A8" s="831" t="s">
        <v>1571</v>
      </c>
      <c r="B8" s="832">
        <v>9550</v>
      </c>
      <c r="C8" s="833">
        <v>3.6448</v>
      </c>
      <c r="D8" s="832">
        <v>2000</v>
      </c>
      <c r="E8" s="833">
        <v>3.8467</v>
      </c>
      <c r="F8" s="834">
        <v>1020</v>
      </c>
      <c r="G8" s="833">
        <v>3.3775</v>
      </c>
      <c r="H8" s="835">
        <v>0</v>
      </c>
      <c r="I8" s="836">
        <v>0</v>
      </c>
    </row>
    <row r="9" spans="1:9" ht="15.75" customHeight="1">
      <c r="A9" s="831" t="s">
        <v>1572</v>
      </c>
      <c r="B9" s="832">
        <v>0</v>
      </c>
      <c r="C9" s="833"/>
      <c r="D9" s="832">
        <v>300</v>
      </c>
      <c r="E9" s="833">
        <v>3.0207</v>
      </c>
      <c r="F9" s="834">
        <v>0</v>
      </c>
      <c r="G9" s="833">
        <v>0</v>
      </c>
      <c r="H9" s="835">
        <v>500</v>
      </c>
      <c r="I9" s="836">
        <v>3.4401</v>
      </c>
    </row>
    <row r="10" spans="1:9" ht="15.75" customHeight="1">
      <c r="A10" s="831" t="s">
        <v>1573</v>
      </c>
      <c r="B10" s="832">
        <v>0</v>
      </c>
      <c r="C10" s="833"/>
      <c r="D10" s="832">
        <v>830</v>
      </c>
      <c r="E10" s="833">
        <v>1.9046</v>
      </c>
      <c r="F10" s="834">
        <v>2620</v>
      </c>
      <c r="G10" s="833">
        <v>1.5936</v>
      </c>
      <c r="H10" s="835">
        <v>740</v>
      </c>
      <c r="I10" s="836">
        <v>4.3315</v>
      </c>
    </row>
    <row r="11" spans="1:9" ht="15.75" customHeight="1">
      <c r="A11" s="831" t="s">
        <v>1574</v>
      </c>
      <c r="B11" s="832">
        <v>950</v>
      </c>
      <c r="C11" s="833">
        <v>2.2333</v>
      </c>
      <c r="D11" s="832">
        <v>0</v>
      </c>
      <c r="E11" s="833">
        <v>0</v>
      </c>
      <c r="F11" s="834">
        <v>0</v>
      </c>
      <c r="G11" s="833">
        <v>0</v>
      </c>
      <c r="H11" s="835">
        <v>0</v>
      </c>
      <c r="I11" s="836">
        <v>0</v>
      </c>
    </row>
    <row r="12" spans="1:9" ht="15.75" customHeight="1">
      <c r="A12" s="831" t="s">
        <v>1575</v>
      </c>
      <c r="B12" s="832">
        <v>0</v>
      </c>
      <c r="C12" s="833">
        <v>0</v>
      </c>
      <c r="D12" s="832">
        <v>0</v>
      </c>
      <c r="E12" s="833">
        <v>0</v>
      </c>
      <c r="F12" s="834">
        <v>0</v>
      </c>
      <c r="G12" s="833">
        <v>0</v>
      </c>
      <c r="H12" s="835">
        <v>0</v>
      </c>
      <c r="I12" s="836">
        <v>0</v>
      </c>
    </row>
    <row r="13" spans="1:9" ht="15.75" customHeight="1">
      <c r="A13" s="831" t="s">
        <v>1576</v>
      </c>
      <c r="B13" s="832">
        <v>0</v>
      </c>
      <c r="C13" s="833">
        <v>0</v>
      </c>
      <c r="D13" s="832">
        <v>470</v>
      </c>
      <c r="E13" s="837">
        <v>3.7437</v>
      </c>
      <c r="F13" s="834">
        <v>2000</v>
      </c>
      <c r="G13" s="837">
        <v>2.9419</v>
      </c>
      <c r="H13" s="835">
        <v>2460</v>
      </c>
      <c r="I13" s="836">
        <v>4.871</v>
      </c>
    </row>
    <row r="14" spans="1:9" ht="15.75" customHeight="1">
      <c r="A14" s="831" t="s">
        <v>1577</v>
      </c>
      <c r="B14" s="832">
        <v>0</v>
      </c>
      <c r="C14" s="833">
        <v>0</v>
      </c>
      <c r="D14" s="832">
        <v>930</v>
      </c>
      <c r="E14" s="837">
        <v>4.006</v>
      </c>
      <c r="F14" s="834">
        <v>1010</v>
      </c>
      <c r="G14" s="837">
        <v>2.5443</v>
      </c>
      <c r="H14" s="835">
        <v>770</v>
      </c>
      <c r="I14" s="836">
        <v>4.049</v>
      </c>
    </row>
    <row r="15" spans="1:9" ht="15.75" customHeight="1">
      <c r="A15" s="831" t="s">
        <v>1163</v>
      </c>
      <c r="B15" s="832">
        <v>0</v>
      </c>
      <c r="C15" s="833">
        <v>0</v>
      </c>
      <c r="D15" s="832">
        <v>0</v>
      </c>
      <c r="E15" s="837">
        <v>0</v>
      </c>
      <c r="F15" s="838">
        <v>1300</v>
      </c>
      <c r="G15" s="837">
        <v>3.3656</v>
      </c>
      <c r="H15" s="835">
        <v>2000</v>
      </c>
      <c r="I15" s="836">
        <v>5.38</v>
      </c>
    </row>
    <row r="16" spans="1:9" ht="15.75" customHeight="1">
      <c r="A16" s="831" t="s">
        <v>1164</v>
      </c>
      <c r="B16" s="832">
        <v>0</v>
      </c>
      <c r="C16" s="833">
        <v>0</v>
      </c>
      <c r="D16" s="832">
        <v>3390</v>
      </c>
      <c r="E16" s="837">
        <v>3.5012</v>
      </c>
      <c r="F16" s="838">
        <v>6050</v>
      </c>
      <c r="G16" s="837">
        <v>2.7965</v>
      </c>
      <c r="H16" s="835">
        <v>3430</v>
      </c>
      <c r="I16" s="836">
        <v>5.98</v>
      </c>
    </row>
    <row r="17" spans="1:9" ht="15.75" customHeight="1">
      <c r="A17" s="839" t="s">
        <v>1165</v>
      </c>
      <c r="B17" s="840">
        <v>0</v>
      </c>
      <c r="C17" s="841">
        <v>0</v>
      </c>
      <c r="D17" s="842">
        <v>4150</v>
      </c>
      <c r="E17" s="843">
        <v>3.6783</v>
      </c>
      <c r="F17" s="844">
        <v>2150</v>
      </c>
      <c r="G17" s="843">
        <v>4.513486046511628</v>
      </c>
      <c r="H17" s="842">
        <v>4950</v>
      </c>
      <c r="I17" s="845">
        <v>5.652</v>
      </c>
    </row>
    <row r="18" spans="1:9" ht="15.75" customHeight="1" thickBot="1">
      <c r="A18" s="846" t="s">
        <v>1168</v>
      </c>
      <c r="B18" s="847">
        <f>SUM(B6:B17)</f>
        <v>10500</v>
      </c>
      <c r="C18" s="848"/>
      <c r="D18" s="847">
        <f>SUM(D6:D17)</f>
        <v>13510</v>
      </c>
      <c r="E18" s="848"/>
      <c r="F18" s="849">
        <f>SUM(F6:F17)</f>
        <v>18400</v>
      </c>
      <c r="G18" s="850"/>
      <c r="H18" s="851">
        <f>SUM(H6:H17)</f>
        <v>14850</v>
      </c>
      <c r="I18" s="852">
        <v>4.814</v>
      </c>
    </row>
    <row r="19" s="853" customFormat="1" ht="12.75">
      <c r="A19" s="397" t="s">
        <v>1578</v>
      </c>
    </row>
    <row r="20" ht="12.75">
      <c r="A20" s="397" t="s">
        <v>1579</v>
      </c>
    </row>
    <row r="21" ht="12.75">
      <c r="A21" s="397" t="s">
        <v>1580</v>
      </c>
    </row>
    <row r="22" spans="1:9" ht="12.75">
      <c r="A22" s="2001" t="s">
        <v>310</v>
      </c>
      <c r="B22" s="2001"/>
      <c r="C22" s="2001"/>
      <c r="D22" s="2001"/>
      <c r="E22" s="2001"/>
      <c r="F22" s="2001"/>
      <c r="G22" s="2001"/>
      <c r="H22" s="2001"/>
      <c r="I22" s="2001"/>
    </row>
    <row r="23" spans="1:9" ht="15.75">
      <c r="A23" s="2129" t="s">
        <v>282</v>
      </c>
      <c r="B23" s="2129"/>
      <c r="C23" s="2129"/>
      <c r="D23" s="2129"/>
      <c r="E23" s="2129"/>
      <c r="F23" s="2129"/>
      <c r="G23" s="2129"/>
      <c r="H23" s="2129"/>
      <c r="I23" s="2129"/>
    </row>
    <row r="24" spans="1:9" ht="13.5" thickBot="1">
      <c r="A24" s="18"/>
      <c r="B24" s="18"/>
      <c r="C24" s="18"/>
      <c r="D24" s="824"/>
      <c r="E24" s="102"/>
      <c r="F24" s="824"/>
      <c r="G24" s="102"/>
      <c r="H24" s="824"/>
      <c r="I24" s="102" t="s">
        <v>1181</v>
      </c>
    </row>
    <row r="25" spans="1:11" ht="12.75">
      <c r="A25" s="2215" t="s">
        <v>1229</v>
      </c>
      <c r="B25" s="2217" t="s">
        <v>1567</v>
      </c>
      <c r="C25" s="2218"/>
      <c r="D25" s="2219" t="s">
        <v>629</v>
      </c>
      <c r="E25" s="2218"/>
      <c r="F25" s="2217" t="s">
        <v>630</v>
      </c>
      <c r="G25" s="2218"/>
      <c r="H25" s="2219" t="s">
        <v>1249</v>
      </c>
      <c r="I25" s="2220"/>
      <c r="K25" s="940"/>
    </row>
    <row r="26" spans="1:9" ht="24">
      <c r="A26" s="2216"/>
      <c r="B26" s="829" t="s">
        <v>632</v>
      </c>
      <c r="C26" s="828" t="s">
        <v>1568</v>
      </c>
      <c r="D26" s="827" t="s">
        <v>632</v>
      </c>
      <c r="E26" s="828" t="s">
        <v>1568</v>
      </c>
      <c r="F26" s="829" t="s">
        <v>632</v>
      </c>
      <c r="G26" s="828" t="s">
        <v>1568</v>
      </c>
      <c r="H26" s="827" t="s">
        <v>632</v>
      </c>
      <c r="I26" s="830" t="s">
        <v>1568</v>
      </c>
    </row>
    <row r="27" spans="1:9" ht="15.75" customHeight="1">
      <c r="A27" s="831" t="s">
        <v>1569</v>
      </c>
      <c r="B27" s="834">
        <v>0</v>
      </c>
      <c r="C27" s="833">
        <v>0</v>
      </c>
      <c r="D27" s="832">
        <v>0</v>
      </c>
      <c r="E27" s="833">
        <v>0</v>
      </c>
      <c r="F27" s="854">
        <v>0</v>
      </c>
      <c r="G27" s="833">
        <v>0</v>
      </c>
      <c r="H27" s="855">
        <v>0</v>
      </c>
      <c r="I27" s="1130">
        <v>0</v>
      </c>
    </row>
    <row r="28" spans="1:9" ht="15.75" customHeight="1">
      <c r="A28" s="831" t="s">
        <v>1570</v>
      </c>
      <c r="B28" s="834">
        <v>0</v>
      </c>
      <c r="C28" s="833">
        <v>0</v>
      </c>
      <c r="D28" s="832">
        <v>0</v>
      </c>
      <c r="E28" s="833">
        <v>0</v>
      </c>
      <c r="F28" s="854">
        <v>0</v>
      </c>
      <c r="G28" s="833">
        <v>0</v>
      </c>
      <c r="H28" s="855">
        <v>0</v>
      </c>
      <c r="I28" s="1130">
        <v>0</v>
      </c>
    </row>
    <row r="29" spans="1:9" ht="15.75" customHeight="1">
      <c r="A29" s="831" t="s">
        <v>1571</v>
      </c>
      <c r="B29" s="834">
        <v>0</v>
      </c>
      <c r="C29" s="833">
        <v>0</v>
      </c>
      <c r="D29" s="832">
        <v>530</v>
      </c>
      <c r="E29" s="833">
        <v>4.9897</v>
      </c>
      <c r="F29" s="854">
        <v>0</v>
      </c>
      <c r="G29" s="856">
        <v>0</v>
      </c>
      <c r="H29" s="855">
        <v>0</v>
      </c>
      <c r="I29" s="1131">
        <v>0</v>
      </c>
    </row>
    <row r="30" spans="1:9" ht="15.75" customHeight="1">
      <c r="A30" s="831" t="s">
        <v>1572</v>
      </c>
      <c r="B30" s="834">
        <v>49.6</v>
      </c>
      <c r="C30" s="833">
        <v>2.4316</v>
      </c>
      <c r="D30" s="832">
        <v>300</v>
      </c>
      <c r="E30" s="833">
        <v>3.516</v>
      </c>
      <c r="F30" s="854">
        <v>0</v>
      </c>
      <c r="G30" s="856">
        <v>0</v>
      </c>
      <c r="H30" s="855">
        <v>0</v>
      </c>
      <c r="I30" s="1131">
        <v>0</v>
      </c>
    </row>
    <row r="31" spans="1:9" ht="15.75" customHeight="1">
      <c r="A31" s="831" t="s">
        <v>1573</v>
      </c>
      <c r="B31" s="834">
        <v>0</v>
      </c>
      <c r="C31" s="833">
        <v>0</v>
      </c>
      <c r="D31" s="832">
        <v>0</v>
      </c>
      <c r="E31" s="833">
        <v>0</v>
      </c>
      <c r="F31" s="854">
        <v>0</v>
      </c>
      <c r="G31" s="833">
        <v>0</v>
      </c>
      <c r="H31" s="855">
        <v>0</v>
      </c>
      <c r="I31" s="1130">
        <v>0</v>
      </c>
    </row>
    <row r="32" spans="1:9" ht="15.75" customHeight="1">
      <c r="A32" s="831" t="s">
        <v>1574</v>
      </c>
      <c r="B32" s="834">
        <v>0</v>
      </c>
      <c r="C32" s="833">
        <v>0</v>
      </c>
      <c r="D32" s="832">
        <v>0</v>
      </c>
      <c r="E32" s="833">
        <v>0</v>
      </c>
      <c r="F32" s="854">
        <v>0</v>
      </c>
      <c r="G32" s="833">
        <v>0</v>
      </c>
      <c r="H32" s="855">
        <v>0</v>
      </c>
      <c r="I32" s="1130">
        <v>0</v>
      </c>
    </row>
    <row r="33" spans="1:9" ht="15.75" customHeight="1">
      <c r="A33" s="831" t="s">
        <v>1575</v>
      </c>
      <c r="B33" s="834">
        <v>1072.2</v>
      </c>
      <c r="C33" s="833">
        <v>2.2887</v>
      </c>
      <c r="D33" s="832">
        <v>0</v>
      </c>
      <c r="E33" s="833">
        <v>0</v>
      </c>
      <c r="F33" s="854">
        <v>0</v>
      </c>
      <c r="G33" s="833">
        <v>0</v>
      </c>
      <c r="H33" s="855">
        <v>0</v>
      </c>
      <c r="I33" s="1130">
        <v>0</v>
      </c>
    </row>
    <row r="34" spans="1:9" ht="15.75" customHeight="1">
      <c r="A34" s="831" t="s">
        <v>1576</v>
      </c>
      <c r="B34" s="834">
        <v>190</v>
      </c>
      <c r="C34" s="833">
        <v>2.1122</v>
      </c>
      <c r="D34" s="832">
        <v>0</v>
      </c>
      <c r="E34" s="833">
        <v>0</v>
      </c>
      <c r="F34" s="854">
        <v>0</v>
      </c>
      <c r="G34" s="833">
        <v>0</v>
      </c>
      <c r="H34" s="855">
        <v>0</v>
      </c>
      <c r="I34" s="1130">
        <v>0</v>
      </c>
    </row>
    <row r="35" spans="1:9" ht="15.75" customHeight="1">
      <c r="A35" s="831" t="s">
        <v>1577</v>
      </c>
      <c r="B35" s="834">
        <v>0</v>
      </c>
      <c r="C35" s="833">
        <v>0</v>
      </c>
      <c r="D35" s="832">
        <v>0</v>
      </c>
      <c r="E35" s="833">
        <v>0</v>
      </c>
      <c r="F35" s="854">
        <v>0</v>
      </c>
      <c r="G35" s="833">
        <v>0</v>
      </c>
      <c r="H35" s="855">
        <v>0</v>
      </c>
      <c r="I35" s="1130">
        <v>0</v>
      </c>
    </row>
    <row r="36" spans="1:9" ht="15.75" customHeight="1">
      <c r="A36" s="831" t="s">
        <v>1163</v>
      </c>
      <c r="B36" s="834">
        <v>0</v>
      </c>
      <c r="C36" s="833">
        <v>0</v>
      </c>
      <c r="D36" s="832">
        <v>0</v>
      </c>
      <c r="E36" s="833">
        <v>0</v>
      </c>
      <c r="F36" s="857">
        <v>0</v>
      </c>
      <c r="G36" s="837">
        <v>0</v>
      </c>
      <c r="H36" s="855">
        <v>0</v>
      </c>
      <c r="I36" s="1130">
        <v>0</v>
      </c>
    </row>
    <row r="37" spans="1:9" ht="15.75" customHeight="1">
      <c r="A37" s="831" t="s">
        <v>1164</v>
      </c>
      <c r="B37" s="834">
        <v>0</v>
      </c>
      <c r="C37" s="833">
        <v>0</v>
      </c>
      <c r="D37" s="832">
        <v>0</v>
      </c>
      <c r="E37" s="833">
        <v>0</v>
      </c>
      <c r="F37" s="857">
        <v>0</v>
      </c>
      <c r="G37" s="837">
        <v>0</v>
      </c>
      <c r="H37" s="855">
        <v>0</v>
      </c>
      <c r="I37" s="1130">
        <v>0</v>
      </c>
    </row>
    <row r="38" spans="1:9" ht="15.75" customHeight="1">
      <c r="A38" s="839" t="s">
        <v>1165</v>
      </c>
      <c r="B38" s="858">
        <v>0</v>
      </c>
      <c r="C38" s="841">
        <v>0</v>
      </c>
      <c r="D38" s="842">
        <v>0</v>
      </c>
      <c r="E38" s="843">
        <v>0</v>
      </c>
      <c r="F38" s="859">
        <v>0</v>
      </c>
      <c r="G38" s="843">
        <v>0</v>
      </c>
      <c r="H38" s="860"/>
      <c r="I38" s="845"/>
    </row>
    <row r="39" spans="1:9" ht="15.75" customHeight="1" thickBot="1">
      <c r="A39" s="846" t="s">
        <v>1168</v>
      </c>
      <c r="B39" s="861">
        <f>SUM(B27:B38)</f>
        <v>1311.8</v>
      </c>
      <c r="C39" s="848"/>
      <c r="D39" s="847">
        <f>SUM(D27:D38)</f>
        <v>830</v>
      </c>
      <c r="E39" s="848"/>
      <c r="F39" s="862">
        <f>SUM(F27:F38)</f>
        <v>0</v>
      </c>
      <c r="G39" s="850">
        <v>0</v>
      </c>
      <c r="H39" s="863">
        <f>SUM(H27:H38)</f>
        <v>0</v>
      </c>
      <c r="I39" s="852">
        <v>0</v>
      </c>
    </row>
    <row r="40" spans="1:9" ht="12.75">
      <c r="A40" s="397" t="s">
        <v>1578</v>
      </c>
      <c r="B40" s="853"/>
      <c r="C40" s="853"/>
      <c r="D40" s="853"/>
      <c r="E40" s="853"/>
      <c r="F40" s="853"/>
      <c r="G40" s="853"/>
      <c r="H40" s="853"/>
      <c r="I40" s="853"/>
    </row>
    <row r="41" ht="12.75">
      <c r="A41" s="397" t="s">
        <v>1581</v>
      </c>
    </row>
    <row r="42" ht="12.75">
      <c r="A42" s="397" t="s">
        <v>1580</v>
      </c>
    </row>
  </sheetData>
  <sheetProtection/>
  <mergeCells count="14">
    <mergeCell ref="A22:I22"/>
    <mergeCell ref="A23:I23"/>
    <mergeCell ref="A25:A26"/>
    <mergeCell ref="B25:C25"/>
    <mergeCell ref="D25:E25"/>
    <mergeCell ref="F25:G25"/>
    <mergeCell ref="H25:I25"/>
    <mergeCell ref="A1:I1"/>
    <mergeCell ref="A2:I2"/>
    <mergeCell ref="A4:A5"/>
    <mergeCell ref="B4:C4"/>
    <mergeCell ref="D4:E4"/>
    <mergeCell ref="F4:G4"/>
    <mergeCell ref="H4:I4"/>
  </mergeCells>
  <printOptions horizontalCentered="1"/>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B1:H40"/>
  <sheetViews>
    <sheetView zoomScalePageLayoutView="0" workbookViewId="0" topLeftCell="A16">
      <selection activeCell="B22" sqref="B22:F22"/>
    </sheetView>
  </sheetViews>
  <sheetFormatPr defaultColWidth="9.140625" defaultRowHeight="12.75"/>
  <cols>
    <col min="1" max="1" width="9.140625" style="823" customWidth="1"/>
    <col min="2" max="2" width="14.140625" style="823" customWidth="1"/>
    <col min="3" max="6" width="11.8515625" style="823" customWidth="1"/>
    <col min="7" max="16384" width="9.140625" style="823" customWidth="1"/>
  </cols>
  <sheetData>
    <row r="1" spans="2:7" ht="12.75">
      <c r="B1" s="2001" t="s">
        <v>311</v>
      </c>
      <c r="C1" s="2001"/>
      <c r="D1" s="2001"/>
      <c r="E1" s="2001"/>
      <c r="F1" s="2001"/>
      <c r="G1" s="144"/>
    </row>
    <row r="2" spans="2:7" ht="15.75">
      <c r="B2" s="2129" t="s">
        <v>283</v>
      </c>
      <c r="C2" s="2129"/>
      <c r="D2" s="2129"/>
      <c r="E2" s="2129"/>
      <c r="F2" s="2129"/>
      <c r="G2" s="821"/>
    </row>
    <row r="3" spans="2:8" ht="13.5" thickBot="1">
      <c r="B3" s="18"/>
      <c r="C3" s="18"/>
      <c r="D3" s="102"/>
      <c r="E3" s="102"/>
      <c r="F3" s="102" t="s">
        <v>1181</v>
      </c>
      <c r="H3" s="940"/>
    </row>
    <row r="4" spans="2:6" ht="12.75">
      <c r="B4" s="864" t="s">
        <v>1229</v>
      </c>
      <c r="C4" s="865" t="s">
        <v>1567</v>
      </c>
      <c r="D4" s="825" t="s">
        <v>629</v>
      </c>
      <c r="E4" s="865" t="s">
        <v>630</v>
      </c>
      <c r="F4" s="826" t="s">
        <v>1249</v>
      </c>
    </row>
    <row r="5" spans="2:6" ht="15.75" customHeight="1">
      <c r="B5" s="831" t="s">
        <v>1569</v>
      </c>
      <c r="C5" s="866">
        <v>0</v>
      </c>
      <c r="D5" s="867">
        <v>0</v>
      </c>
      <c r="E5" s="866">
        <v>0</v>
      </c>
      <c r="F5" s="868">
        <v>0</v>
      </c>
    </row>
    <row r="6" spans="2:6" ht="15.75" customHeight="1">
      <c r="B6" s="831" t="s">
        <v>1570</v>
      </c>
      <c r="C6" s="866">
        <v>0</v>
      </c>
      <c r="D6" s="867">
        <v>0</v>
      </c>
      <c r="E6" s="866">
        <v>0</v>
      </c>
      <c r="F6" s="868">
        <v>0</v>
      </c>
    </row>
    <row r="7" spans="2:6" ht="15.75" customHeight="1">
      <c r="B7" s="831" t="s">
        <v>1571</v>
      </c>
      <c r="C7" s="866">
        <v>0</v>
      </c>
      <c r="D7" s="867">
        <v>0</v>
      </c>
      <c r="E7" s="866">
        <v>0</v>
      </c>
      <c r="F7" s="868">
        <v>0</v>
      </c>
    </row>
    <row r="8" spans="2:6" ht="15.75" customHeight="1">
      <c r="B8" s="831" t="s">
        <v>1572</v>
      </c>
      <c r="C8" s="866">
        <v>1050</v>
      </c>
      <c r="D8" s="867">
        <v>0</v>
      </c>
      <c r="E8" s="866">
        <v>0</v>
      </c>
      <c r="F8" s="868">
        <v>0</v>
      </c>
    </row>
    <row r="9" spans="2:6" ht="15.75" customHeight="1">
      <c r="B9" s="831" t="s">
        <v>1573</v>
      </c>
      <c r="C9" s="866">
        <v>1610</v>
      </c>
      <c r="D9" s="867">
        <v>0</v>
      </c>
      <c r="E9" s="866">
        <v>0</v>
      </c>
      <c r="F9" s="868">
        <v>0</v>
      </c>
    </row>
    <row r="10" spans="2:6" ht="15.75" customHeight="1">
      <c r="B10" s="831" t="s">
        <v>1574</v>
      </c>
      <c r="C10" s="866">
        <v>0</v>
      </c>
      <c r="D10" s="867">
        <v>0</v>
      </c>
      <c r="E10" s="866">
        <v>0</v>
      </c>
      <c r="F10" s="868">
        <v>2000</v>
      </c>
    </row>
    <row r="11" spans="2:6" ht="15.75" customHeight="1">
      <c r="B11" s="831" t="s">
        <v>1575</v>
      </c>
      <c r="C11" s="866">
        <v>2800</v>
      </c>
      <c r="D11" s="867">
        <v>450</v>
      </c>
      <c r="E11" s="866">
        <v>0</v>
      </c>
      <c r="F11" s="868">
        <v>5000</v>
      </c>
    </row>
    <row r="12" spans="2:6" ht="15.75" customHeight="1">
      <c r="B12" s="831" t="s">
        <v>1576</v>
      </c>
      <c r="C12" s="866">
        <v>300</v>
      </c>
      <c r="D12" s="867">
        <v>0</v>
      </c>
      <c r="E12" s="866">
        <v>0</v>
      </c>
      <c r="F12" s="868">
        <v>2000</v>
      </c>
    </row>
    <row r="13" spans="2:6" ht="15.75" customHeight="1">
      <c r="B13" s="831" t="s">
        <v>1577</v>
      </c>
      <c r="C13" s="866">
        <v>0</v>
      </c>
      <c r="D13" s="867">
        <v>0</v>
      </c>
      <c r="E13" s="869">
        <v>0</v>
      </c>
      <c r="F13" s="1163" t="s">
        <v>1460</v>
      </c>
    </row>
    <row r="14" spans="2:6" ht="15.75" customHeight="1">
      <c r="B14" s="831" t="s">
        <v>1163</v>
      </c>
      <c r="C14" s="866">
        <v>600</v>
      </c>
      <c r="D14" s="867">
        <v>0</v>
      </c>
      <c r="E14" s="869">
        <v>2000</v>
      </c>
      <c r="F14" s="1163" t="s">
        <v>1460</v>
      </c>
    </row>
    <row r="15" spans="2:6" ht="15.75" customHeight="1">
      <c r="B15" s="831" t="s">
        <v>1164</v>
      </c>
      <c r="C15" s="866">
        <v>0</v>
      </c>
      <c r="D15" s="867">
        <v>0</v>
      </c>
      <c r="E15" s="869">
        <v>0</v>
      </c>
      <c r="F15" s="1163" t="s">
        <v>1460</v>
      </c>
    </row>
    <row r="16" spans="2:6" ht="15.75" customHeight="1">
      <c r="B16" s="839" t="s">
        <v>1165</v>
      </c>
      <c r="C16" s="870">
        <v>320</v>
      </c>
      <c r="D16" s="871">
        <v>0</v>
      </c>
      <c r="E16" s="872">
        <v>0</v>
      </c>
      <c r="F16" s="1163" t="s">
        <v>1460</v>
      </c>
    </row>
    <row r="17" spans="2:6" ht="15.75" customHeight="1" thickBot="1">
      <c r="B17" s="846" t="s">
        <v>1168</v>
      </c>
      <c r="C17" s="874">
        <f>SUM(C5:C16)</f>
        <v>6680</v>
      </c>
      <c r="D17" s="874">
        <f>SUM(D5:D16)</f>
        <v>450</v>
      </c>
      <c r="E17" s="875">
        <f>SUM(E5:E16)</f>
        <v>2000</v>
      </c>
      <c r="F17" s="876">
        <f>SUM(F5:F16)</f>
        <v>9000</v>
      </c>
    </row>
    <row r="18" ht="15.75" customHeight="1">
      <c r="B18" s="397" t="s">
        <v>1582</v>
      </c>
    </row>
    <row r="19" ht="15.75" customHeight="1">
      <c r="B19" s="397" t="s">
        <v>1580</v>
      </c>
    </row>
    <row r="20" ht="15.75" customHeight="1">
      <c r="B20" s="397"/>
    </row>
    <row r="21" ht="17.25" customHeight="1">
      <c r="B21" s="397"/>
    </row>
    <row r="22" spans="2:6" s="75" customFormat="1" ht="17.25" customHeight="1">
      <c r="B22" s="2001" t="s">
        <v>312</v>
      </c>
      <c r="C22" s="2001"/>
      <c r="D22" s="2001"/>
      <c r="E22" s="2001"/>
      <c r="F22" s="2001"/>
    </row>
    <row r="23" spans="2:6" ht="15.75">
      <c r="B23" s="2129" t="s">
        <v>284</v>
      </c>
      <c r="C23" s="2129"/>
      <c r="D23" s="2129"/>
      <c r="E23" s="2129"/>
      <c r="F23" s="2129"/>
    </row>
    <row r="24" spans="2:8" ht="13.5" thickBot="1">
      <c r="B24" s="18"/>
      <c r="C24" s="18"/>
      <c r="D24" s="102"/>
      <c r="E24" s="102"/>
      <c r="F24" s="102" t="s">
        <v>1181</v>
      </c>
      <c r="H24" s="940"/>
    </row>
    <row r="25" spans="2:6" ht="12.75">
      <c r="B25" s="864" t="s">
        <v>1229</v>
      </c>
      <c r="C25" s="865" t="s">
        <v>1567</v>
      </c>
      <c r="D25" s="825" t="s">
        <v>629</v>
      </c>
      <c r="E25" s="825" t="s">
        <v>630</v>
      </c>
      <c r="F25" s="826" t="s">
        <v>1249</v>
      </c>
    </row>
    <row r="26" spans="2:6" ht="12.75">
      <c r="B26" s="831" t="s">
        <v>1569</v>
      </c>
      <c r="C26" s="866">
        <v>0</v>
      </c>
      <c r="D26" s="867">
        <v>0</v>
      </c>
      <c r="E26" s="867">
        <v>2590</v>
      </c>
      <c r="F26" s="868">
        <v>0</v>
      </c>
    </row>
    <row r="27" spans="2:6" ht="12.75">
      <c r="B27" s="831" t="s">
        <v>1570</v>
      </c>
      <c r="C27" s="866">
        <v>0</v>
      </c>
      <c r="D27" s="867">
        <v>0</v>
      </c>
      <c r="E27" s="867">
        <v>1500</v>
      </c>
      <c r="F27" s="868">
        <v>1000</v>
      </c>
    </row>
    <row r="28" spans="2:6" ht="12.75">
      <c r="B28" s="831" t="s">
        <v>1571</v>
      </c>
      <c r="C28" s="866">
        <v>1500</v>
      </c>
      <c r="D28" s="867">
        <v>0</v>
      </c>
      <c r="E28" s="867">
        <v>1500</v>
      </c>
      <c r="F28" s="868">
        <v>4570</v>
      </c>
    </row>
    <row r="29" spans="2:6" ht="12.75">
      <c r="B29" s="831" t="s">
        <v>1572</v>
      </c>
      <c r="C29" s="866">
        <v>0</v>
      </c>
      <c r="D29" s="867">
        <v>500</v>
      </c>
      <c r="E29" s="867">
        <v>6150</v>
      </c>
      <c r="F29" s="868">
        <v>0</v>
      </c>
    </row>
    <row r="30" spans="2:6" ht="12.75">
      <c r="B30" s="831" t="s">
        <v>1573</v>
      </c>
      <c r="C30" s="866">
        <v>0</v>
      </c>
      <c r="D30" s="867">
        <v>1500</v>
      </c>
      <c r="E30" s="867">
        <v>750</v>
      </c>
      <c r="F30" s="868">
        <v>0</v>
      </c>
    </row>
    <row r="31" spans="2:6" ht="12.75">
      <c r="B31" s="831" t="s">
        <v>1574</v>
      </c>
      <c r="C31" s="866">
        <v>2570</v>
      </c>
      <c r="D31" s="867">
        <v>2000</v>
      </c>
      <c r="E31" s="867">
        <v>1070</v>
      </c>
      <c r="F31" s="868">
        <v>0</v>
      </c>
    </row>
    <row r="32" spans="2:6" ht="12.75">
      <c r="B32" s="831" t="s">
        <v>1575</v>
      </c>
      <c r="C32" s="866">
        <v>0</v>
      </c>
      <c r="D32" s="867">
        <v>1000</v>
      </c>
      <c r="E32" s="867">
        <v>0</v>
      </c>
      <c r="F32" s="868">
        <v>0</v>
      </c>
    </row>
    <row r="33" spans="2:6" ht="12.75">
      <c r="B33" s="831" t="s">
        <v>1576</v>
      </c>
      <c r="C33" s="866">
        <v>0</v>
      </c>
      <c r="D33" s="867">
        <v>0</v>
      </c>
      <c r="E33" s="867">
        <v>500</v>
      </c>
      <c r="F33" s="868">
        <v>0</v>
      </c>
    </row>
    <row r="34" spans="2:6" ht="12.75">
      <c r="B34" s="831" t="s">
        <v>1577</v>
      </c>
      <c r="C34" s="866">
        <v>1200</v>
      </c>
      <c r="D34" s="867">
        <v>1500</v>
      </c>
      <c r="E34" s="867">
        <v>0</v>
      </c>
      <c r="F34" s="877">
        <v>1000</v>
      </c>
    </row>
    <row r="35" spans="2:6" ht="12.75">
      <c r="B35" s="831" t="s">
        <v>1163</v>
      </c>
      <c r="C35" s="866">
        <v>0</v>
      </c>
      <c r="D35" s="867">
        <v>0</v>
      </c>
      <c r="E35" s="878">
        <v>0</v>
      </c>
      <c r="F35" s="1367">
        <v>0</v>
      </c>
    </row>
    <row r="36" spans="2:6" ht="12.75">
      <c r="B36" s="831" t="s">
        <v>1164</v>
      </c>
      <c r="C36" s="866">
        <v>0</v>
      </c>
      <c r="D36" s="867">
        <v>0</v>
      </c>
      <c r="E36" s="878">
        <v>0</v>
      </c>
      <c r="F36" s="1367">
        <v>0</v>
      </c>
    </row>
    <row r="37" spans="2:6" ht="12.75">
      <c r="B37" s="839" t="s">
        <v>1165</v>
      </c>
      <c r="C37" s="870">
        <v>0</v>
      </c>
      <c r="D37" s="871">
        <v>0</v>
      </c>
      <c r="E37" s="871">
        <v>280</v>
      </c>
      <c r="F37" s="1367">
        <v>0</v>
      </c>
    </row>
    <row r="38" spans="2:6" ht="13.5" thickBot="1">
      <c r="B38" s="846" t="s">
        <v>1168</v>
      </c>
      <c r="C38" s="874">
        <f>SUM(C26:C37)</f>
        <v>5270</v>
      </c>
      <c r="D38" s="874">
        <f>SUM(D26:D37)</f>
        <v>6500</v>
      </c>
      <c r="E38" s="879">
        <f>SUM(E26:E37)</f>
        <v>14340</v>
      </c>
      <c r="F38" s="876">
        <f>SUM(F26:F37)</f>
        <v>6570</v>
      </c>
    </row>
    <row r="39" ht="12.75">
      <c r="B39" s="397" t="s">
        <v>1583</v>
      </c>
    </row>
    <row r="40" ht="12.75">
      <c r="B40" s="397" t="s">
        <v>1580</v>
      </c>
    </row>
  </sheetData>
  <sheetProtection/>
  <mergeCells count="4">
    <mergeCell ref="B1:F1"/>
    <mergeCell ref="B2:F2"/>
    <mergeCell ref="B22:F22"/>
    <mergeCell ref="B23:F23"/>
  </mergeCells>
  <printOptions horizontalCentered="1"/>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111"/>
  <sheetViews>
    <sheetView zoomScalePageLayoutView="0" workbookViewId="0" topLeftCell="A1">
      <selection activeCell="C14" sqref="C14"/>
    </sheetView>
  </sheetViews>
  <sheetFormatPr defaultColWidth="9.140625" defaultRowHeight="12.75"/>
  <cols>
    <col min="1" max="1" width="37.8515625" style="18" customWidth="1"/>
    <col min="2" max="2" width="7.8515625" style="75" bestFit="1" customWidth="1"/>
    <col min="3" max="4" width="7.57421875" style="75" bestFit="1" customWidth="1"/>
    <col min="5" max="5" width="9.57421875" style="75" bestFit="1" customWidth="1"/>
    <col min="6" max="6" width="8.421875" style="75" customWidth="1"/>
    <col min="7" max="7" width="8.28125" style="75" customWidth="1"/>
    <col min="8" max="10" width="9.140625" style="75" customWidth="1"/>
    <col min="11" max="11" width="10.28125" style="75" customWidth="1"/>
    <col min="12" max="16384" width="9.140625" style="75" customWidth="1"/>
  </cols>
  <sheetData>
    <row r="1" spans="1:7" ht="12.75">
      <c r="A1" s="1966" t="s">
        <v>1147</v>
      </c>
      <c r="B1" s="1966"/>
      <c r="C1" s="1966"/>
      <c r="D1" s="1966"/>
      <c r="E1" s="1966"/>
      <c r="F1" s="1966"/>
      <c r="G1" s="1966"/>
    </row>
    <row r="2" spans="1:7" ht="15.75">
      <c r="A2" s="1967" t="s">
        <v>1091</v>
      </c>
      <c r="B2" s="1967"/>
      <c r="C2" s="1967"/>
      <c r="D2" s="1967"/>
      <c r="E2" s="1967"/>
      <c r="F2" s="1967"/>
      <c r="G2" s="1967"/>
    </row>
    <row r="3" spans="1:7" ht="12.75">
      <c r="A3" s="1969" t="s">
        <v>1148</v>
      </c>
      <c r="B3" s="1969"/>
      <c r="C3" s="1969"/>
      <c r="D3" s="1969"/>
      <c r="E3" s="1969"/>
      <c r="F3" s="1969"/>
      <c r="G3" s="1969"/>
    </row>
    <row r="5" spans="1:7" s="1924" customFormat="1" ht="15.75" customHeight="1">
      <c r="A5" s="679" t="s">
        <v>1092</v>
      </c>
      <c r="B5" s="1919" t="s">
        <v>1093</v>
      </c>
      <c r="C5" s="1920" t="s">
        <v>1094</v>
      </c>
      <c r="D5" s="1920" t="s">
        <v>1095</v>
      </c>
      <c r="E5" s="1920" t="s">
        <v>1096</v>
      </c>
      <c r="F5" s="1920" t="s">
        <v>1095</v>
      </c>
      <c r="G5" s="1920" t="s">
        <v>1097</v>
      </c>
    </row>
    <row r="6" spans="1:7" s="1924" customFormat="1" ht="12" customHeight="1">
      <c r="A6" s="683"/>
      <c r="B6" s="1925"/>
      <c r="C6" s="1970" t="s">
        <v>1303</v>
      </c>
      <c r="D6" s="1971"/>
      <c r="E6" s="1972"/>
      <c r="F6" s="1973" t="s">
        <v>1349</v>
      </c>
      <c r="G6" s="1974"/>
    </row>
    <row r="7" spans="1:8" s="1921" customFormat="1" ht="12.75">
      <c r="A7" s="1926" t="s">
        <v>1098</v>
      </c>
      <c r="B7" s="1927">
        <v>100</v>
      </c>
      <c r="C7" s="1928">
        <v>104.74100623938493</v>
      </c>
      <c r="D7" s="1928">
        <v>107.42953208760595</v>
      </c>
      <c r="E7" s="1927">
        <v>105.9488975806712</v>
      </c>
      <c r="F7" s="1003">
        <f>D7/C7*100-100</f>
        <v>2.566832174665578</v>
      </c>
      <c r="G7" s="1003">
        <f>E7/D7*100-100</f>
        <v>-1.3782378813000236</v>
      </c>
      <c r="H7" s="1544"/>
    </row>
    <row r="8" spans="1:8" s="1510" customFormat="1" ht="12.75">
      <c r="A8" s="1929" t="s">
        <v>1099</v>
      </c>
      <c r="B8" s="1930">
        <v>15.78</v>
      </c>
      <c r="C8" s="1931">
        <v>108.73193563215945</v>
      </c>
      <c r="D8" s="1930">
        <v>108.41906734724057</v>
      </c>
      <c r="E8" s="1931">
        <v>94.21924097988621</v>
      </c>
      <c r="F8" s="1003">
        <f aca="true" t="shared" si="0" ref="F8:G62">D8/C8*100-100</f>
        <v>-0.2877427713393388</v>
      </c>
      <c r="G8" s="1003">
        <f t="shared" si="0"/>
        <v>-13.097167052614168</v>
      </c>
      <c r="H8" s="1922"/>
    </row>
    <row r="9" spans="1:8" ht="12.75">
      <c r="A9" s="680" t="s">
        <v>1100</v>
      </c>
      <c r="B9" s="1932">
        <v>10.08</v>
      </c>
      <c r="C9" s="1933">
        <v>111.93797733586702</v>
      </c>
      <c r="D9" s="1932">
        <v>104.69695057880708</v>
      </c>
      <c r="E9" s="1933">
        <v>84.15067619372333</v>
      </c>
      <c r="F9" s="1934">
        <f t="shared" si="0"/>
        <v>-6.468784705063442</v>
      </c>
      <c r="G9" s="1934">
        <f t="shared" si="0"/>
        <v>-19.624520362336852</v>
      </c>
      <c r="H9" s="1935"/>
    </row>
    <row r="10" spans="1:8" ht="12.75">
      <c r="A10" s="680" t="s">
        <v>1101</v>
      </c>
      <c r="B10" s="1932">
        <v>1.95</v>
      </c>
      <c r="C10" s="1933">
        <v>93.03656714428313</v>
      </c>
      <c r="D10" s="1932">
        <v>103.96463746171449</v>
      </c>
      <c r="E10" s="1933">
        <v>100.83629513970624</v>
      </c>
      <c r="F10" s="1936">
        <f t="shared" si="0"/>
        <v>11.745994776961055</v>
      </c>
      <c r="G10" s="1936">
        <f t="shared" si="0"/>
        <v>-3.0090446120780996</v>
      </c>
      <c r="H10" s="1935"/>
    </row>
    <row r="11" spans="1:8" ht="12.75">
      <c r="A11" s="680" t="s">
        <v>1102</v>
      </c>
      <c r="B11" s="1932">
        <v>3.74</v>
      </c>
      <c r="C11" s="1933">
        <v>108.56519433117226</v>
      </c>
      <c r="D11" s="1932">
        <v>121.06325611089241</v>
      </c>
      <c r="E11" s="1933">
        <v>118.15776232819411</v>
      </c>
      <c r="F11" s="1937">
        <f t="shared" si="0"/>
        <v>11.512033720121636</v>
      </c>
      <c r="G11" s="1936">
        <f t="shared" si="0"/>
        <v>-2.3999798750141963</v>
      </c>
      <c r="H11" s="1935"/>
    </row>
    <row r="12" spans="1:8" s="1921" customFormat="1" ht="12.75">
      <c r="A12" s="1926" t="s">
        <v>1103</v>
      </c>
      <c r="B12" s="1927">
        <v>2.77</v>
      </c>
      <c r="C12" s="1928">
        <v>105.03721179048853</v>
      </c>
      <c r="D12" s="1928">
        <v>107.41003386276262</v>
      </c>
      <c r="E12" s="1927">
        <v>108.50614770007034</v>
      </c>
      <c r="F12" s="1938">
        <f t="shared" si="0"/>
        <v>2.2590299493164565</v>
      </c>
      <c r="G12" s="1938">
        <f t="shared" si="0"/>
        <v>1.0204948251931683</v>
      </c>
      <c r="H12" s="1923"/>
    </row>
    <row r="13" spans="1:8" ht="12.75">
      <c r="A13" s="680" t="s">
        <v>1104</v>
      </c>
      <c r="B13" s="1932">
        <v>2.77</v>
      </c>
      <c r="C13" s="1933">
        <v>105.03721179048853</v>
      </c>
      <c r="D13" s="1932">
        <v>107.41003386276262</v>
      </c>
      <c r="E13" s="1933">
        <v>108.50614770007034</v>
      </c>
      <c r="F13" s="1934">
        <f t="shared" si="0"/>
        <v>2.2590299493164565</v>
      </c>
      <c r="G13" s="1934">
        <f t="shared" si="0"/>
        <v>1.0204948251931683</v>
      </c>
      <c r="H13" s="1924"/>
    </row>
    <row r="14" spans="1:8" s="1921" customFormat="1" ht="12.75">
      <c r="A14" s="1926" t="s">
        <v>1105</v>
      </c>
      <c r="B14" s="1927">
        <v>8.16</v>
      </c>
      <c r="C14" s="1928">
        <v>106.45589773731206</v>
      </c>
      <c r="D14" s="1928">
        <v>114.99021071872951</v>
      </c>
      <c r="E14" s="1927">
        <v>118.19888437647053</v>
      </c>
      <c r="F14" s="1939">
        <f t="shared" si="0"/>
        <v>8.016759205278163</v>
      </c>
      <c r="G14" s="1939">
        <f t="shared" si="0"/>
        <v>2.790388536281199</v>
      </c>
      <c r="H14" s="1544"/>
    </row>
    <row r="15" spans="1:8" ht="12.75">
      <c r="A15" s="680" t="s">
        <v>217</v>
      </c>
      <c r="B15" s="1932">
        <v>4.33</v>
      </c>
      <c r="C15" s="1933">
        <v>104.82697997069211</v>
      </c>
      <c r="D15" s="1932">
        <v>111.75056487466155</v>
      </c>
      <c r="E15" s="1933">
        <v>115.9850891686653</v>
      </c>
      <c r="F15" s="1934">
        <f t="shared" si="0"/>
        <v>6.60477379573959</v>
      </c>
      <c r="G15" s="1934">
        <f t="shared" si="0"/>
        <v>3.7892643305679456</v>
      </c>
      <c r="H15" s="1924"/>
    </row>
    <row r="16" spans="1:8" ht="12.75">
      <c r="A16" s="680" t="s">
        <v>1106</v>
      </c>
      <c r="B16" s="680">
        <v>2.19</v>
      </c>
      <c r="C16" s="1933">
        <v>108.44228583937341</v>
      </c>
      <c r="D16" s="1932">
        <v>111.49464041349839</v>
      </c>
      <c r="E16" s="1933">
        <v>113.17588069090077</v>
      </c>
      <c r="F16" s="1936">
        <f t="shared" si="0"/>
        <v>2.8147272537635075</v>
      </c>
      <c r="G16" s="1936">
        <f t="shared" si="0"/>
        <v>1.5079112961548589</v>
      </c>
      <c r="H16" s="1924"/>
    </row>
    <row r="17" spans="1:8" ht="12.75">
      <c r="A17" s="680" t="s">
        <v>1107</v>
      </c>
      <c r="B17" s="680">
        <v>1.63</v>
      </c>
      <c r="C17" s="1933">
        <v>108.76729832830785</v>
      </c>
      <c r="D17" s="1932">
        <v>128.9981049398692</v>
      </c>
      <c r="E17" s="1933">
        <v>131.55354705435965</v>
      </c>
      <c r="F17" s="1936">
        <f t="shared" si="0"/>
        <v>18.60008193868697</v>
      </c>
      <c r="G17" s="1936">
        <f t="shared" si="0"/>
        <v>1.9809919809920018</v>
      </c>
      <c r="H17" s="1924"/>
    </row>
    <row r="18" spans="1:8" s="1921" customFormat="1" ht="12.75">
      <c r="A18" s="1926" t="s">
        <v>1108</v>
      </c>
      <c r="B18" s="1927">
        <v>7.93</v>
      </c>
      <c r="C18" s="1928">
        <v>110.21328395335765</v>
      </c>
      <c r="D18" s="1928">
        <v>118.16753832896549</v>
      </c>
      <c r="E18" s="1927">
        <v>125.29462184118566</v>
      </c>
      <c r="F18" s="1939">
        <f t="shared" si="0"/>
        <v>7.217146690751093</v>
      </c>
      <c r="G18" s="1939">
        <f t="shared" si="0"/>
        <v>6.0313378894118586</v>
      </c>
      <c r="H18" s="1544"/>
    </row>
    <row r="19" spans="1:8" ht="12.75">
      <c r="A19" s="680" t="s">
        <v>1109</v>
      </c>
      <c r="B19" s="680">
        <v>1.04</v>
      </c>
      <c r="C19" s="1933">
        <v>112.25428575482903</v>
      </c>
      <c r="D19" s="1932">
        <v>116.46811795271734</v>
      </c>
      <c r="E19" s="1933">
        <v>123.39402492583993</v>
      </c>
      <c r="F19" s="1934">
        <f t="shared" si="0"/>
        <v>3.7538274548302013</v>
      </c>
      <c r="G19" s="1934">
        <f t="shared" si="0"/>
        <v>5.94661190965094</v>
      </c>
      <c r="H19" s="1924"/>
    </row>
    <row r="20" spans="1:8" ht="12.75">
      <c r="A20" s="680" t="s">
        <v>222</v>
      </c>
      <c r="B20" s="680">
        <v>2.92</v>
      </c>
      <c r="C20" s="1933">
        <v>106.2123350147681</v>
      </c>
      <c r="D20" s="1932">
        <v>118.26139852204788</v>
      </c>
      <c r="E20" s="1933">
        <v>124.09617113230784</v>
      </c>
      <c r="F20" s="1936">
        <f t="shared" si="0"/>
        <v>11.344316557586694</v>
      </c>
      <c r="G20" s="1936">
        <f t="shared" si="0"/>
        <v>4.93379300699894</v>
      </c>
      <c r="H20" s="1924"/>
    </row>
    <row r="21" spans="1:8" ht="12.75">
      <c r="A21" s="680" t="s">
        <v>85</v>
      </c>
      <c r="B21" s="680">
        <v>2.72</v>
      </c>
      <c r="C21" s="1933">
        <v>112.42801668883023</v>
      </c>
      <c r="D21" s="1932">
        <v>117.7494381924093</v>
      </c>
      <c r="E21" s="1933">
        <v>123.90185991518592</v>
      </c>
      <c r="F21" s="1936">
        <f t="shared" si="0"/>
        <v>4.733180981309388</v>
      </c>
      <c r="G21" s="1936">
        <f t="shared" si="0"/>
        <v>5.225011530605528</v>
      </c>
      <c r="H21" s="1924"/>
    </row>
    <row r="22" spans="1:8" ht="12.75">
      <c r="A22" s="680" t="s">
        <v>1110</v>
      </c>
      <c r="B22" s="680">
        <v>1.25</v>
      </c>
      <c r="C22" s="1933">
        <v>113.04212874269032</v>
      </c>
      <c r="D22" s="1932">
        <v>120.27198456810962</v>
      </c>
      <c r="E22" s="1933">
        <v>132.7061492816673</v>
      </c>
      <c r="F22" s="1937">
        <f t="shared" si="0"/>
        <v>6.395718044089648</v>
      </c>
      <c r="G22" s="1936">
        <f t="shared" si="0"/>
        <v>10.338371615142236</v>
      </c>
      <c r="H22" s="1924"/>
    </row>
    <row r="23" spans="1:8" s="1921" customFormat="1" ht="12.75">
      <c r="A23" s="1926" t="s">
        <v>863</v>
      </c>
      <c r="B23" s="1927">
        <v>6.59</v>
      </c>
      <c r="C23" s="1928">
        <v>106.90780814026355</v>
      </c>
      <c r="D23" s="1928">
        <v>118.61549477637472</v>
      </c>
      <c r="E23" s="1927">
        <v>119.59971124985746</v>
      </c>
      <c r="F23" s="1940">
        <f t="shared" si="0"/>
        <v>10.951198831754752</v>
      </c>
      <c r="G23" s="1938">
        <f t="shared" si="0"/>
        <v>0.8297537141654914</v>
      </c>
      <c r="H23" s="1544"/>
    </row>
    <row r="24" spans="1:8" ht="12.75">
      <c r="A24" s="680" t="s">
        <v>1111</v>
      </c>
      <c r="B24" s="680">
        <v>2.39</v>
      </c>
      <c r="C24" s="1933">
        <v>105.17904769680257</v>
      </c>
      <c r="D24" s="1932">
        <v>117.21103515018963</v>
      </c>
      <c r="E24" s="1933">
        <v>109.28489193177518</v>
      </c>
      <c r="F24" s="1934">
        <f t="shared" si="0"/>
        <v>11.43952880051873</v>
      </c>
      <c r="G24" s="1934">
        <f t="shared" si="0"/>
        <v>-6.762284121335682</v>
      </c>
      <c r="H24" s="1924"/>
    </row>
    <row r="25" spans="1:8" ht="12.75">
      <c r="A25" s="680" t="s">
        <v>1112</v>
      </c>
      <c r="B25" s="1932">
        <v>2.92</v>
      </c>
      <c r="C25" s="1933">
        <v>108.18297263834837</v>
      </c>
      <c r="D25" s="1932">
        <v>122.03599387808801</v>
      </c>
      <c r="E25" s="1933">
        <v>128.46659277105425</v>
      </c>
      <c r="F25" s="1936">
        <f t="shared" si="0"/>
        <v>12.805177101252127</v>
      </c>
      <c r="G25" s="1936">
        <f t="shared" si="0"/>
        <v>5.269428050375296</v>
      </c>
      <c r="H25" s="1924"/>
    </row>
    <row r="26" spans="1:8" ht="12.75">
      <c r="A26" s="680" t="s">
        <v>1113</v>
      </c>
      <c r="B26" s="680">
        <v>1.28</v>
      </c>
      <c r="C26" s="1933">
        <v>107.22675901953241</v>
      </c>
      <c r="D26" s="1932">
        <v>113.43487065885878</v>
      </c>
      <c r="E26" s="1933">
        <v>118.63183947510896</v>
      </c>
      <c r="F26" s="1936">
        <f t="shared" si="0"/>
        <v>5.789703704646627</v>
      </c>
      <c r="G26" s="1936">
        <f t="shared" si="0"/>
        <v>4.581456113155369</v>
      </c>
      <c r="H26" s="1924"/>
    </row>
    <row r="27" spans="1:8" s="1921" customFormat="1" ht="12.75">
      <c r="A27" s="1926" t="s">
        <v>1114</v>
      </c>
      <c r="B27" s="1927">
        <v>6.53</v>
      </c>
      <c r="C27" s="1928">
        <v>99.68071549485296</v>
      </c>
      <c r="D27" s="1928">
        <v>102.72822888957715</v>
      </c>
      <c r="E27" s="1927">
        <v>105.49815768730315</v>
      </c>
      <c r="F27" s="1939">
        <f t="shared" si="0"/>
        <v>3.0572747994385594</v>
      </c>
      <c r="G27" s="1939">
        <f t="shared" si="0"/>
        <v>2.6963657678780777</v>
      </c>
      <c r="H27" s="1544"/>
    </row>
    <row r="28" spans="1:8" ht="12.75">
      <c r="A28" s="680" t="s">
        <v>1115</v>
      </c>
      <c r="B28" s="680">
        <v>6.53</v>
      </c>
      <c r="C28" s="1933">
        <v>99.68071549485296</v>
      </c>
      <c r="D28" s="1932">
        <v>102.72822888957715</v>
      </c>
      <c r="E28" s="1933">
        <v>105.49815768730315</v>
      </c>
      <c r="F28" s="1934">
        <f t="shared" si="0"/>
        <v>3.0572747994385594</v>
      </c>
      <c r="G28" s="1934">
        <f t="shared" si="0"/>
        <v>2.6963657678780777</v>
      </c>
      <c r="H28" s="1924"/>
    </row>
    <row r="29" spans="1:8" s="1921" customFormat="1" ht="12.75">
      <c r="A29" s="1926" t="s">
        <v>223</v>
      </c>
      <c r="B29" s="1927">
        <v>5.2</v>
      </c>
      <c r="C29" s="1928">
        <v>111.82010283738867</v>
      </c>
      <c r="D29" s="1928">
        <v>121.05407562914927</v>
      </c>
      <c r="E29" s="1927">
        <v>120.04412012920338</v>
      </c>
      <c r="F29" s="1939">
        <f t="shared" si="0"/>
        <v>8.257882578760317</v>
      </c>
      <c r="G29" s="1939">
        <f t="shared" si="0"/>
        <v>-0.834301112702633</v>
      </c>
      <c r="H29" s="1544"/>
    </row>
    <row r="30" spans="1:8" ht="12.75">
      <c r="A30" s="680" t="s">
        <v>1116</v>
      </c>
      <c r="B30" s="97">
        <v>3.18</v>
      </c>
      <c r="C30" s="1933">
        <v>118.07532844803504</v>
      </c>
      <c r="D30" s="1932">
        <v>130.8503821537762</v>
      </c>
      <c r="E30" s="1933">
        <v>129.72195212320338</v>
      </c>
      <c r="F30" s="1934">
        <f t="shared" si="0"/>
        <v>10.819409840865674</v>
      </c>
      <c r="G30" s="1934">
        <f t="shared" si="0"/>
        <v>-0.8623819143658835</v>
      </c>
      <c r="H30" s="1924"/>
    </row>
    <row r="31" spans="1:8" ht="12.75">
      <c r="A31" s="680" t="s">
        <v>1117</v>
      </c>
      <c r="B31" s="680">
        <v>1.27</v>
      </c>
      <c r="C31" s="1933">
        <v>103.40212404046105</v>
      </c>
      <c r="D31" s="1932">
        <v>107.59890263247587</v>
      </c>
      <c r="E31" s="1933">
        <v>105.82390719779586</v>
      </c>
      <c r="F31" s="1936">
        <f t="shared" si="0"/>
        <v>4.058696695991102</v>
      </c>
      <c r="G31" s="1936">
        <f t="shared" si="0"/>
        <v>-1.649640833924522</v>
      </c>
      <c r="H31" s="1924"/>
    </row>
    <row r="32" spans="1:8" ht="12.75">
      <c r="A32" s="680" t="s">
        <v>1118</v>
      </c>
      <c r="B32" s="680">
        <v>0.75</v>
      </c>
      <c r="C32" s="1933">
        <v>99.55239034437889</v>
      </c>
      <c r="D32" s="1932">
        <v>102.30182890576471</v>
      </c>
      <c r="E32" s="1933">
        <v>103.08967303849346</v>
      </c>
      <c r="F32" s="1936">
        <f t="shared" si="0"/>
        <v>2.7618006477541712</v>
      </c>
      <c r="G32" s="1936">
        <f t="shared" si="0"/>
        <v>0.7701173489815858</v>
      </c>
      <c r="H32" s="1924"/>
    </row>
    <row r="33" spans="1:8" s="1921" customFormat="1" ht="12.75">
      <c r="A33" s="1926" t="s">
        <v>1119</v>
      </c>
      <c r="B33" s="1927">
        <v>6.59</v>
      </c>
      <c r="C33" s="1928">
        <v>108.7371166513643</v>
      </c>
      <c r="D33" s="1928">
        <v>101.90445790672008</v>
      </c>
      <c r="E33" s="1927">
        <v>100.61917604955826</v>
      </c>
      <c r="F33" s="1939">
        <f t="shared" si="0"/>
        <v>-6.283649001427236</v>
      </c>
      <c r="G33" s="1939">
        <f t="shared" si="0"/>
        <v>-1.2612616597581336</v>
      </c>
      <c r="H33" s="1544"/>
    </row>
    <row r="34" spans="1:8" ht="12.75">
      <c r="A34" s="680" t="s">
        <v>1120</v>
      </c>
      <c r="B34" s="680">
        <v>4.32</v>
      </c>
      <c r="C34" s="1933">
        <v>106.89301812540381</v>
      </c>
      <c r="D34" s="1932">
        <v>96.6420638805959</v>
      </c>
      <c r="E34" s="1933">
        <v>91.57109713614331</v>
      </c>
      <c r="F34" s="1934">
        <f t="shared" si="0"/>
        <v>-9.589919364781878</v>
      </c>
      <c r="G34" s="1934">
        <f t="shared" si="0"/>
        <v>-5.247163130454169</v>
      </c>
      <c r="H34" s="1924"/>
    </row>
    <row r="35" spans="1:8" ht="12.75">
      <c r="A35" s="680" t="s">
        <v>1121</v>
      </c>
      <c r="B35" s="973">
        <v>2.27</v>
      </c>
      <c r="C35" s="1933">
        <v>112.24659049812611</v>
      </c>
      <c r="D35" s="1932">
        <v>111.91923420313259</v>
      </c>
      <c r="E35" s="1933">
        <v>117.8384275499779</v>
      </c>
      <c r="F35" s="1936">
        <f t="shared" si="0"/>
        <v>-0.2916403015368161</v>
      </c>
      <c r="G35" s="1936">
        <f t="shared" si="0"/>
        <v>5.288807941718048</v>
      </c>
      <c r="H35" s="1924"/>
    </row>
    <row r="36" spans="1:8" s="1921" customFormat="1" ht="12.75">
      <c r="A36" s="1926" t="s">
        <v>1122</v>
      </c>
      <c r="B36" s="1927">
        <v>1.18</v>
      </c>
      <c r="C36" s="1928">
        <v>97.12659575412536</v>
      </c>
      <c r="D36" s="1928">
        <v>88.2132419826263</v>
      </c>
      <c r="E36" s="1927">
        <v>90.45860779056964</v>
      </c>
      <c r="F36" s="1939">
        <f t="shared" si="0"/>
        <v>-9.177047442353583</v>
      </c>
      <c r="G36" s="1939">
        <f t="shared" si="0"/>
        <v>2.5453840687383007</v>
      </c>
      <c r="H36" s="1544"/>
    </row>
    <row r="37" spans="1:8" ht="12.75">
      <c r="A37" s="680" t="s">
        <v>151</v>
      </c>
      <c r="B37" s="1932">
        <v>1.18</v>
      </c>
      <c r="C37" s="1933">
        <v>97.12659575412536</v>
      </c>
      <c r="D37" s="1932">
        <v>88.2132419826263</v>
      </c>
      <c r="E37" s="1933">
        <v>90.45860779056964</v>
      </c>
      <c r="F37" s="1934">
        <f t="shared" si="0"/>
        <v>-9.177047442353583</v>
      </c>
      <c r="G37" s="1934">
        <f t="shared" si="0"/>
        <v>2.5453840687383007</v>
      </c>
      <c r="H37" s="1924"/>
    </row>
    <row r="38" spans="1:8" s="1921" customFormat="1" ht="12.75">
      <c r="A38" s="1926" t="s">
        <v>1123</v>
      </c>
      <c r="B38" s="1927">
        <v>7.14</v>
      </c>
      <c r="C38" s="1928">
        <v>68.12733506454155</v>
      </c>
      <c r="D38" s="1928">
        <v>59.43352415158286</v>
      </c>
      <c r="E38" s="1927">
        <v>49.73669258015869</v>
      </c>
      <c r="F38" s="1939">
        <f t="shared" si="0"/>
        <v>-12.761119901024259</v>
      </c>
      <c r="G38" s="1939">
        <f t="shared" si="0"/>
        <v>-16.31542418163322</v>
      </c>
      <c r="H38" s="1544"/>
    </row>
    <row r="39" spans="1:8" ht="12.75">
      <c r="A39" s="680" t="s">
        <v>1124</v>
      </c>
      <c r="B39" s="680">
        <v>7.14</v>
      </c>
      <c r="C39" s="1933">
        <v>68.12733506454155</v>
      </c>
      <c r="D39" s="1932">
        <v>59.43352415158286</v>
      </c>
      <c r="E39" s="1933">
        <v>49.73669258015869</v>
      </c>
      <c r="F39" s="1934">
        <f t="shared" si="0"/>
        <v>-12.761119901024259</v>
      </c>
      <c r="G39" s="1934">
        <f t="shared" si="0"/>
        <v>-16.31542418163322</v>
      </c>
      <c r="H39" s="1924"/>
    </row>
    <row r="40" spans="1:8" s="1921" customFormat="1" ht="12.75">
      <c r="A40" s="1926" t="s">
        <v>1125</v>
      </c>
      <c r="B40" s="1927">
        <v>0.92</v>
      </c>
      <c r="C40" s="1928">
        <v>110.99485629430757</v>
      </c>
      <c r="D40" s="1928">
        <v>121.01616567359271</v>
      </c>
      <c r="E40" s="1927">
        <v>121.64083496746655</v>
      </c>
      <c r="F40" s="1939">
        <f t="shared" si="0"/>
        <v>9.028625031698056</v>
      </c>
      <c r="G40" s="1939">
        <f t="shared" si="0"/>
        <v>0.5161866519211173</v>
      </c>
      <c r="H40" s="1544"/>
    </row>
    <row r="41" spans="1:8" ht="12.75">
      <c r="A41" s="680" t="s">
        <v>1126</v>
      </c>
      <c r="B41" s="680">
        <v>0.92</v>
      </c>
      <c r="C41" s="1933">
        <v>110.99485629430757</v>
      </c>
      <c r="D41" s="1932">
        <v>121.0161656735927</v>
      </c>
      <c r="E41" s="1933">
        <v>121.64083496746653</v>
      </c>
      <c r="F41" s="1934">
        <f t="shared" si="0"/>
        <v>9.028625031698056</v>
      </c>
      <c r="G41" s="1934">
        <f t="shared" si="0"/>
        <v>0.5161866519211173</v>
      </c>
      <c r="H41" s="1924"/>
    </row>
    <row r="42" spans="1:8" s="1921" customFormat="1" ht="12.75">
      <c r="A42" s="1926" t="s">
        <v>1127</v>
      </c>
      <c r="B42" s="1927">
        <v>0.95</v>
      </c>
      <c r="C42" s="1928">
        <v>98.99224808822073</v>
      </c>
      <c r="D42" s="1928">
        <v>101.86465961557548</v>
      </c>
      <c r="E42" s="1927">
        <v>103.2996735139704</v>
      </c>
      <c r="F42" s="1939">
        <f t="shared" si="0"/>
        <v>2.901652990843175</v>
      </c>
      <c r="G42" s="1939">
        <f t="shared" si="0"/>
        <v>1.4087455883232707</v>
      </c>
      <c r="H42" s="1544"/>
    </row>
    <row r="43" spans="1:8" ht="12.75">
      <c r="A43" s="680" t="s">
        <v>1128</v>
      </c>
      <c r="B43" s="680">
        <v>0.95</v>
      </c>
      <c r="C43" s="1933">
        <v>98.99224808822073</v>
      </c>
      <c r="D43" s="1932">
        <v>101.86465961557548</v>
      </c>
      <c r="E43" s="1933">
        <v>103.2996735139704</v>
      </c>
      <c r="F43" s="1934">
        <f t="shared" si="0"/>
        <v>2.901652990843175</v>
      </c>
      <c r="G43" s="1934">
        <f t="shared" si="0"/>
        <v>1.4087455883232707</v>
      </c>
      <c r="H43" s="1924"/>
    </row>
    <row r="44" spans="1:8" s="1921" customFormat="1" ht="12.75">
      <c r="A44" s="1926" t="s">
        <v>1129</v>
      </c>
      <c r="B44" s="1927">
        <v>1.42</v>
      </c>
      <c r="C44" s="1928">
        <v>105.87609563495678</v>
      </c>
      <c r="D44" s="1928">
        <v>110.598594525176</v>
      </c>
      <c r="E44" s="1927">
        <v>110.9076828275307</v>
      </c>
      <c r="F44" s="1939">
        <f t="shared" si="0"/>
        <v>4.460401436129274</v>
      </c>
      <c r="G44" s="1939">
        <f t="shared" si="0"/>
        <v>0.2794685625813713</v>
      </c>
      <c r="H44" s="1544"/>
    </row>
    <row r="45" spans="1:8" ht="12.75">
      <c r="A45" s="97" t="s">
        <v>1130</v>
      </c>
      <c r="B45" s="811">
        <v>1.42</v>
      </c>
      <c r="C45" s="1933">
        <v>105.87609563495678</v>
      </c>
      <c r="D45" s="1932">
        <v>110.598594525176</v>
      </c>
      <c r="E45" s="1933">
        <v>110.90768282753072</v>
      </c>
      <c r="F45" s="1934">
        <f t="shared" si="0"/>
        <v>4.460401436129274</v>
      </c>
      <c r="G45" s="1934">
        <f t="shared" si="0"/>
        <v>0.2794685625813855</v>
      </c>
      <c r="H45" s="1924"/>
    </row>
    <row r="46" spans="1:8" ht="12.75">
      <c r="A46" s="1941" t="s">
        <v>1131</v>
      </c>
      <c r="B46" s="20"/>
      <c r="C46" s="1933"/>
      <c r="D46" s="1932"/>
      <c r="E46" s="1933"/>
      <c r="F46" s="1936"/>
      <c r="G46" s="1936"/>
      <c r="H46" s="1924"/>
    </row>
    <row r="47" spans="1:8" s="1921" customFormat="1" ht="12.75">
      <c r="A47" s="1942" t="s">
        <v>1132</v>
      </c>
      <c r="B47" s="1943">
        <v>1.58</v>
      </c>
      <c r="C47" s="1928">
        <v>105.73896674163186</v>
      </c>
      <c r="D47" s="1928">
        <v>106.09996449698014</v>
      </c>
      <c r="E47" s="1927">
        <v>108.95412894021213</v>
      </c>
      <c r="F47" s="1939">
        <f t="shared" si="0"/>
        <v>0.3414046557030872</v>
      </c>
      <c r="G47" s="1939">
        <f t="shared" si="0"/>
        <v>2.6900710634198504</v>
      </c>
      <c r="H47" s="1544"/>
    </row>
    <row r="48" spans="1:8" ht="12.75">
      <c r="A48" s="680" t="s">
        <v>1133</v>
      </c>
      <c r="B48" s="1932">
        <v>1.58</v>
      </c>
      <c r="C48" s="1933">
        <v>105.73896674163186</v>
      </c>
      <c r="D48" s="1932">
        <v>106.09996449698014</v>
      </c>
      <c r="E48" s="1933">
        <v>108.95412894021213</v>
      </c>
      <c r="F48" s="1934">
        <f t="shared" si="0"/>
        <v>0.3414046557030872</v>
      </c>
      <c r="G48" s="1934">
        <f t="shared" si="0"/>
        <v>2.6900710634198504</v>
      </c>
      <c r="H48" s="1924"/>
    </row>
    <row r="49" spans="1:8" s="1921" customFormat="1" ht="12.75">
      <c r="A49" s="1926" t="s">
        <v>1134</v>
      </c>
      <c r="B49" s="1927">
        <v>10.34</v>
      </c>
      <c r="C49" s="1928">
        <v>111.68141243687558</v>
      </c>
      <c r="D49" s="1928">
        <v>122.51916981866034</v>
      </c>
      <c r="E49" s="1927">
        <v>124.96493819444127</v>
      </c>
      <c r="F49" s="1939">
        <f t="shared" si="0"/>
        <v>9.704172919473478</v>
      </c>
      <c r="G49" s="1939">
        <f t="shared" si="0"/>
        <v>1.9962332257073712</v>
      </c>
      <c r="H49" s="1544"/>
    </row>
    <row r="50" spans="1:8" ht="12.75">
      <c r="A50" s="680" t="s">
        <v>209</v>
      </c>
      <c r="B50" s="1932">
        <v>7.01</v>
      </c>
      <c r="C50" s="1933">
        <v>108.90150549138653</v>
      </c>
      <c r="D50" s="1932">
        <v>120.28525475043806</v>
      </c>
      <c r="E50" s="1933">
        <v>123.0880008222141</v>
      </c>
      <c r="F50" s="1934">
        <f t="shared" si="0"/>
        <v>10.453252420786697</v>
      </c>
      <c r="G50" s="1934">
        <f t="shared" si="0"/>
        <v>2.330082833171062</v>
      </c>
      <c r="H50" s="1924"/>
    </row>
    <row r="51" spans="1:8" ht="12.75">
      <c r="A51" s="680" t="s">
        <v>160</v>
      </c>
      <c r="B51" s="680">
        <v>3.33</v>
      </c>
      <c r="C51" s="1933">
        <v>117.53340873954174</v>
      </c>
      <c r="D51" s="1932">
        <v>127.22179583314632</v>
      </c>
      <c r="E51" s="1933">
        <v>128.91608863867927</v>
      </c>
      <c r="F51" s="1936">
        <f t="shared" si="0"/>
        <v>8.243092068464037</v>
      </c>
      <c r="G51" s="1936">
        <f t="shared" si="0"/>
        <v>1.3317630005435888</v>
      </c>
      <c r="H51" s="1924"/>
    </row>
    <row r="52" spans="1:8" s="1921" customFormat="1" ht="12.75">
      <c r="A52" s="1926" t="s">
        <v>1135</v>
      </c>
      <c r="B52" s="1927">
        <v>4.75</v>
      </c>
      <c r="C52" s="1928">
        <v>103.32170126188589</v>
      </c>
      <c r="D52" s="1928">
        <v>96.15403250988153</v>
      </c>
      <c r="E52" s="1927">
        <v>87.91265324271774</v>
      </c>
      <c r="F52" s="1939">
        <f t="shared" si="0"/>
        <v>-6.937234544596521</v>
      </c>
      <c r="G52" s="1939">
        <f t="shared" si="0"/>
        <v>-8.57101782633697</v>
      </c>
      <c r="H52" s="1544"/>
    </row>
    <row r="53" spans="1:8" ht="12.75">
      <c r="A53" s="680" t="s">
        <v>1136</v>
      </c>
      <c r="B53" s="680">
        <v>4.75</v>
      </c>
      <c r="C53" s="1933">
        <v>103.32170126188589</v>
      </c>
      <c r="D53" s="1932">
        <v>96.15403250988153</v>
      </c>
      <c r="E53" s="1933">
        <v>87.91265324271774</v>
      </c>
      <c r="F53" s="1934">
        <f t="shared" si="0"/>
        <v>-6.937234544596521</v>
      </c>
      <c r="G53" s="1934">
        <f t="shared" si="0"/>
        <v>-8.57101782633697</v>
      </c>
      <c r="H53" s="1924"/>
    </row>
    <row r="54" spans="1:8" s="1921" customFormat="1" ht="12.75">
      <c r="A54" s="1926" t="s">
        <v>1137</v>
      </c>
      <c r="B54" s="1927">
        <v>5.34</v>
      </c>
      <c r="C54" s="1928">
        <v>107.6823115013632</v>
      </c>
      <c r="D54" s="1928">
        <v>104.0871956876772</v>
      </c>
      <c r="E54" s="1927">
        <v>103.17239537888584</v>
      </c>
      <c r="F54" s="1939">
        <f t="shared" si="0"/>
        <v>-3.3386317247104103</v>
      </c>
      <c r="G54" s="1939">
        <f t="shared" si="0"/>
        <v>-0.8788788118918092</v>
      </c>
      <c r="H54" s="1544"/>
    </row>
    <row r="55" spans="1:8" ht="12.75">
      <c r="A55" s="680" t="s">
        <v>1138</v>
      </c>
      <c r="B55" s="680">
        <v>2.42</v>
      </c>
      <c r="C55" s="1933">
        <v>107.46028556563212</v>
      </c>
      <c r="D55" s="1932">
        <v>95.58076271926086</v>
      </c>
      <c r="E55" s="1933">
        <v>101.95499598995038</v>
      </c>
      <c r="F55" s="1934">
        <f t="shared" si="0"/>
        <v>-11.054802975668395</v>
      </c>
      <c r="G55" s="1934">
        <f t="shared" si="0"/>
        <v>6.668949995107141</v>
      </c>
      <c r="H55" s="1924"/>
    </row>
    <row r="56" spans="1:8" ht="12.75">
      <c r="A56" s="680" t="s">
        <v>193</v>
      </c>
      <c r="B56" s="973">
        <v>2.92</v>
      </c>
      <c r="C56" s="1933">
        <v>107.86631929741431</v>
      </c>
      <c r="D56" s="1932">
        <v>111.13704766835102</v>
      </c>
      <c r="E56" s="1933">
        <v>104.18133596834605</v>
      </c>
      <c r="F56" s="1936">
        <f t="shared" si="0"/>
        <v>3.032205411513573</v>
      </c>
      <c r="G56" s="1936">
        <f t="shared" si="0"/>
        <v>-6.258679572595653</v>
      </c>
      <c r="H56" s="1924"/>
    </row>
    <row r="57" spans="1:8" s="1921" customFormat="1" ht="12.75">
      <c r="A57" s="1926" t="s">
        <v>1139</v>
      </c>
      <c r="B57" s="1927">
        <v>3.7</v>
      </c>
      <c r="C57" s="1928">
        <v>109.80743806210984</v>
      </c>
      <c r="D57" s="1928">
        <v>118.48100696278404</v>
      </c>
      <c r="E57" s="1927">
        <v>135.88128589664018</v>
      </c>
      <c r="F57" s="1939">
        <f t="shared" si="0"/>
        <v>7.898890142367421</v>
      </c>
      <c r="G57" s="1939">
        <f t="shared" si="0"/>
        <v>14.686133566810184</v>
      </c>
      <c r="H57" s="1544"/>
    </row>
    <row r="58" spans="1:8" ht="12.75">
      <c r="A58" s="680" t="s">
        <v>1140</v>
      </c>
      <c r="B58" s="680">
        <v>3.7</v>
      </c>
      <c r="C58" s="1933">
        <v>109.80743806210984</v>
      </c>
      <c r="D58" s="1932">
        <v>118.48100696278404</v>
      </c>
      <c r="E58" s="1933">
        <v>135.88128589664018</v>
      </c>
      <c r="F58" s="1934">
        <f t="shared" si="0"/>
        <v>7.898890142367421</v>
      </c>
      <c r="G58" s="1934">
        <f t="shared" si="0"/>
        <v>14.686133566810184</v>
      </c>
      <c r="H58" s="1924"/>
    </row>
    <row r="59" spans="1:8" s="1921" customFormat="1" ht="12.75">
      <c r="A59" s="1926" t="s">
        <v>1141</v>
      </c>
      <c r="B59" s="1927">
        <v>1.45</v>
      </c>
      <c r="C59" s="1928">
        <v>101.6137895635897</v>
      </c>
      <c r="D59" s="1928">
        <v>99.54388440401073</v>
      </c>
      <c r="E59" s="1927">
        <v>95.02858947728747</v>
      </c>
      <c r="F59" s="1939">
        <f t="shared" si="0"/>
        <v>-2.037031753730261</v>
      </c>
      <c r="G59" s="1939">
        <f t="shared" si="0"/>
        <v>-4.535984258357246</v>
      </c>
      <c r="H59" s="1544"/>
    </row>
    <row r="60" spans="1:8" ht="12.75">
      <c r="A60" s="95" t="s">
        <v>1142</v>
      </c>
      <c r="B60" s="1944">
        <v>1.45</v>
      </c>
      <c r="C60" s="1933">
        <v>101.6137895635897</v>
      </c>
      <c r="D60" s="1945">
        <v>99.54388440401073</v>
      </c>
      <c r="E60" s="1945">
        <v>95.02858947728747</v>
      </c>
      <c r="F60" s="1934">
        <f t="shared" si="0"/>
        <v>-2.037031753730261</v>
      </c>
      <c r="G60" s="1934">
        <f t="shared" si="0"/>
        <v>-4.535984258357246</v>
      </c>
      <c r="H60" s="1924"/>
    </row>
    <row r="61" spans="1:8" s="1921" customFormat="1" ht="12.75">
      <c r="A61" s="1926" t="s">
        <v>1143</v>
      </c>
      <c r="B61" s="1927">
        <v>1.68</v>
      </c>
      <c r="C61" s="1928">
        <v>108.56157596422959</v>
      </c>
      <c r="D61" s="1928">
        <v>108.51055301855263</v>
      </c>
      <c r="E61" s="1927">
        <v>108.52785452924368</v>
      </c>
      <c r="F61" s="1939">
        <f t="shared" si="0"/>
        <v>-0.046999083445300016</v>
      </c>
      <c r="G61" s="1939">
        <f t="shared" si="0"/>
        <v>0.015944541991316896</v>
      </c>
      <c r="H61" s="1544"/>
    </row>
    <row r="62" spans="1:8" ht="12.75">
      <c r="A62" s="681" t="s">
        <v>1144</v>
      </c>
      <c r="B62" s="681">
        <v>1.68</v>
      </c>
      <c r="C62" s="1946">
        <v>108.56157596422959</v>
      </c>
      <c r="D62" s="1947">
        <v>108.51055301855264</v>
      </c>
      <c r="E62" s="1946">
        <v>108.5278545292437</v>
      </c>
      <c r="F62" s="1948">
        <f t="shared" si="0"/>
        <v>-0.046999083445285805</v>
      </c>
      <c r="G62" s="1948">
        <f t="shared" si="0"/>
        <v>0.015944541991316896</v>
      </c>
      <c r="H62" s="1924"/>
    </row>
    <row r="63" spans="1:8" ht="13.5">
      <c r="A63" s="1949" t="s">
        <v>1145</v>
      </c>
      <c r="F63" s="1924"/>
      <c r="G63" s="1924"/>
      <c r="H63" s="1924"/>
    </row>
    <row r="64" spans="1:7" ht="13.5">
      <c r="A64" s="1949" t="s">
        <v>1146</v>
      </c>
      <c r="B64" s="1950"/>
      <c r="F64" s="1924"/>
      <c r="G64" s="1924"/>
    </row>
    <row r="65" spans="1:7" s="1951" customFormat="1" ht="13.5">
      <c r="A65" s="1949" t="s">
        <v>118</v>
      </c>
      <c r="B65" s="797"/>
      <c r="F65" s="1952"/>
      <c r="G65" s="1952"/>
    </row>
    <row r="66" spans="6:7" s="1951" customFormat="1" ht="12.75">
      <c r="F66" s="1952"/>
      <c r="G66" s="1952"/>
    </row>
    <row r="67" spans="1:7" ht="13.5">
      <c r="A67" s="1949"/>
      <c r="F67" s="1924"/>
      <c r="G67" s="1924"/>
    </row>
    <row r="68" spans="6:7" ht="12.75">
      <c r="F68" s="1924"/>
      <c r="G68" s="1924"/>
    </row>
    <row r="69" spans="6:7" ht="12.75">
      <c r="F69" s="1924"/>
      <c r="G69" s="1924"/>
    </row>
    <row r="70" spans="6:7" ht="12.75">
      <c r="F70" s="1924"/>
      <c r="G70" s="1924"/>
    </row>
    <row r="71" spans="6:7" ht="12.75">
      <c r="F71" s="1924"/>
      <c r="G71" s="1924"/>
    </row>
    <row r="72" spans="6:7" ht="12.75">
      <c r="F72" s="1924"/>
      <c r="G72" s="1924"/>
    </row>
    <row r="73" spans="6:7" ht="12.75">
      <c r="F73" s="1924"/>
      <c r="G73" s="1924"/>
    </row>
    <row r="74" spans="6:7" ht="12.75">
      <c r="F74" s="1924"/>
      <c r="G74" s="1924"/>
    </row>
    <row r="75" spans="6:7" ht="12.75">
      <c r="F75" s="1924"/>
      <c r="G75" s="1924"/>
    </row>
    <row r="76" spans="6:7" ht="12.75">
      <c r="F76" s="1924"/>
      <c r="G76" s="1924"/>
    </row>
    <row r="77" spans="6:7" ht="12.75">
      <c r="F77" s="1924"/>
      <c r="G77" s="1924"/>
    </row>
    <row r="78" spans="6:7" ht="12.75">
      <c r="F78" s="1924"/>
      <c r="G78" s="1924"/>
    </row>
    <row r="79" spans="6:7" ht="12.75">
      <c r="F79" s="1924"/>
      <c r="G79" s="1924"/>
    </row>
    <row r="80" spans="6:7" ht="12.75">
      <c r="F80" s="1924"/>
      <c r="G80" s="1924"/>
    </row>
    <row r="81" spans="6:7" ht="12.75">
      <c r="F81" s="1924"/>
      <c r="G81" s="1924"/>
    </row>
    <row r="82" spans="6:7" ht="12.75">
      <c r="F82" s="1924"/>
      <c r="G82" s="1924"/>
    </row>
    <row r="83" spans="6:7" ht="12.75">
      <c r="F83" s="1924"/>
      <c r="G83" s="1924"/>
    </row>
    <row r="84" spans="6:7" ht="12.75">
      <c r="F84" s="1924"/>
      <c r="G84" s="1924"/>
    </row>
    <row r="85" spans="6:7" ht="12.75">
      <c r="F85" s="1924"/>
      <c r="G85" s="1924"/>
    </row>
    <row r="86" spans="6:7" ht="12.75">
      <c r="F86" s="1924"/>
      <c r="G86" s="1924"/>
    </row>
    <row r="87" spans="6:7" ht="12.75">
      <c r="F87" s="1924"/>
      <c r="G87" s="1924"/>
    </row>
    <row r="88" spans="6:7" ht="12.75">
      <c r="F88" s="1924"/>
      <c r="G88" s="1924"/>
    </row>
    <row r="89" spans="6:7" ht="12.75">
      <c r="F89" s="1924"/>
      <c r="G89" s="1924"/>
    </row>
    <row r="90" spans="6:7" ht="12.75">
      <c r="F90" s="1924"/>
      <c r="G90" s="1924"/>
    </row>
    <row r="91" spans="6:7" ht="12.75">
      <c r="F91" s="1924"/>
      <c r="G91" s="1924"/>
    </row>
    <row r="92" spans="6:7" ht="12.75">
      <c r="F92" s="1924"/>
      <c r="G92" s="1924"/>
    </row>
    <row r="93" spans="6:7" ht="12.75">
      <c r="F93" s="1924"/>
      <c r="G93" s="1924"/>
    </row>
    <row r="94" spans="6:7" ht="12.75">
      <c r="F94" s="1924"/>
      <c r="G94" s="1924"/>
    </row>
    <row r="95" spans="6:7" ht="12.75">
      <c r="F95" s="1924"/>
      <c r="G95" s="1924"/>
    </row>
    <row r="96" spans="6:7" ht="12.75">
      <c r="F96" s="1924"/>
      <c r="G96" s="1924"/>
    </row>
    <row r="97" spans="6:7" ht="12.75">
      <c r="F97" s="1924"/>
      <c r="G97" s="1924"/>
    </row>
    <row r="98" spans="6:7" ht="12.75">
      <c r="F98" s="1924"/>
      <c r="G98" s="1924"/>
    </row>
    <row r="99" spans="6:7" ht="12.75">
      <c r="F99" s="1924"/>
      <c r="G99" s="1924"/>
    </row>
    <row r="100" spans="6:7" ht="12.75">
      <c r="F100" s="1924"/>
      <c r="G100" s="1924"/>
    </row>
    <row r="101" spans="6:7" ht="12.75">
      <c r="F101" s="1924"/>
      <c r="G101" s="1924"/>
    </row>
    <row r="102" spans="6:7" ht="12.75">
      <c r="F102" s="1924"/>
      <c r="G102" s="1924"/>
    </row>
    <row r="103" spans="6:7" ht="12.75">
      <c r="F103" s="1924"/>
      <c r="G103" s="1924"/>
    </row>
    <row r="104" spans="6:7" ht="12.75">
      <c r="F104" s="1924"/>
      <c r="G104" s="1924"/>
    </row>
    <row r="105" spans="6:7" ht="12.75">
      <c r="F105" s="1924"/>
      <c r="G105" s="1924"/>
    </row>
    <row r="106" spans="6:7" ht="12.75">
      <c r="F106" s="1924"/>
      <c r="G106" s="1924"/>
    </row>
    <row r="107" spans="6:7" ht="12.75">
      <c r="F107" s="1924"/>
      <c r="G107" s="1924"/>
    </row>
    <row r="108" spans="6:7" ht="12.75">
      <c r="F108" s="1924"/>
      <c r="G108" s="1924"/>
    </row>
    <row r="109" spans="6:7" ht="12.75">
      <c r="F109" s="1924"/>
      <c r="G109" s="1924"/>
    </row>
    <row r="110" spans="6:7" ht="12.75">
      <c r="F110" s="1924"/>
      <c r="G110" s="1924"/>
    </row>
    <row r="111" spans="6:7" ht="12.75">
      <c r="F111" s="1924"/>
      <c r="G111" s="1924"/>
    </row>
  </sheetData>
  <sheetProtection/>
  <mergeCells count="5">
    <mergeCell ref="A1:G1"/>
    <mergeCell ref="A2:G2"/>
    <mergeCell ref="A3:G3"/>
    <mergeCell ref="C6:E6"/>
    <mergeCell ref="F6:G6"/>
  </mergeCells>
  <printOptions horizontalCentered="1"/>
  <pageMargins left="0.25" right="0.25" top="0.5" bottom="0.25" header="0.5" footer="0.5"/>
  <pageSetup horizontalDpi="600" verticalDpi="600" orientation="portrait" scale="90" r:id="rId1"/>
</worksheet>
</file>

<file path=xl/worksheets/sheet40.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P1"/>
    </sheetView>
  </sheetViews>
  <sheetFormatPr defaultColWidth="9.140625" defaultRowHeight="12.75"/>
  <cols>
    <col min="1" max="1" width="11.57421875" style="18" bestFit="1" customWidth="1"/>
    <col min="2" max="2" width="9.00390625" style="18" hidden="1" customWidth="1"/>
    <col min="3" max="3" width="8.140625" style="18" hidden="1" customWidth="1"/>
    <col min="4" max="4" width="9.00390625" style="18" hidden="1" customWidth="1"/>
    <col min="5" max="5" width="9.00390625" style="18" bestFit="1" customWidth="1"/>
    <col min="6" max="6" width="8.140625" style="18" bestFit="1" customWidth="1"/>
    <col min="7" max="8" width="9.00390625" style="18" bestFit="1" customWidth="1"/>
    <col min="9" max="9" width="6.8515625" style="18" bestFit="1" customWidth="1"/>
    <col min="10" max="11" width="9.00390625" style="18" bestFit="1" customWidth="1"/>
    <col min="12" max="12" width="6.8515625" style="18" bestFit="1" customWidth="1"/>
    <col min="13" max="13" width="9.00390625" style="18" customWidth="1"/>
    <col min="14" max="14" width="9.7109375" style="18" customWidth="1"/>
    <col min="15" max="15" width="7.8515625" style="18" customWidth="1"/>
    <col min="16" max="16" width="9.8515625" style="18" customWidth="1"/>
    <col min="17" max="16384" width="9.140625" style="18" customWidth="1"/>
  </cols>
  <sheetData>
    <row r="1" spans="1:16" ht="12.75">
      <c r="A1" s="2061" t="s">
        <v>313</v>
      </c>
      <c r="B1" s="2061"/>
      <c r="C1" s="2061"/>
      <c r="D1" s="2061"/>
      <c r="E1" s="2061"/>
      <c r="F1" s="2061"/>
      <c r="G1" s="2061"/>
      <c r="H1" s="2061"/>
      <c r="I1" s="2061"/>
      <c r="J1" s="2061"/>
      <c r="K1" s="2061"/>
      <c r="L1" s="2061"/>
      <c r="M1" s="2061"/>
      <c r="N1" s="2061"/>
      <c r="O1" s="2061"/>
      <c r="P1" s="2061"/>
    </row>
    <row r="2" spans="1:16" ht="15.75">
      <c r="A2" s="2221" t="s">
        <v>1584</v>
      </c>
      <c r="B2" s="2221"/>
      <c r="C2" s="2221"/>
      <c r="D2" s="2221"/>
      <c r="E2" s="2221"/>
      <c r="F2" s="2221"/>
      <c r="G2" s="2221"/>
      <c r="H2" s="2221"/>
      <c r="I2" s="2221"/>
      <c r="J2" s="2221"/>
      <c r="K2" s="2221"/>
      <c r="L2" s="2221"/>
      <c r="M2" s="2221"/>
      <c r="N2" s="2221"/>
      <c r="O2" s="2221"/>
      <c r="P2" s="2221"/>
    </row>
    <row r="3" spans="1:10" ht="12.75" hidden="1">
      <c r="A3" s="2222" t="s">
        <v>1585</v>
      </c>
      <c r="B3" s="2222"/>
      <c r="C3" s="2222"/>
      <c r="D3" s="2222"/>
      <c r="E3" s="2222"/>
      <c r="F3" s="2222"/>
      <c r="G3" s="2222"/>
      <c r="H3" s="2222"/>
      <c r="I3" s="2222"/>
      <c r="J3" s="2222"/>
    </row>
    <row r="4" spans="1:18" ht="13.5" thickBot="1">
      <c r="A4" s="880"/>
      <c r="B4" s="880"/>
      <c r="C4" s="880"/>
      <c r="D4" s="880"/>
      <c r="E4" s="880"/>
      <c r="F4" s="880"/>
      <c r="G4" s="880"/>
      <c r="H4" s="880"/>
      <c r="I4" s="379"/>
      <c r="J4" s="379"/>
      <c r="K4" s="880"/>
      <c r="L4" s="379"/>
      <c r="M4" s="102"/>
      <c r="N4" s="880"/>
      <c r="O4" s="379"/>
      <c r="P4" s="102" t="s">
        <v>1181</v>
      </c>
      <c r="R4" s="705"/>
    </row>
    <row r="5" spans="1:16" ht="12.75">
      <c r="A5" s="881"/>
      <c r="B5" s="2223" t="s">
        <v>1586</v>
      </c>
      <c r="C5" s="2224"/>
      <c r="D5" s="2225"/>
      <c r="E5" s="2223" t="s">
        <v>1567</v>
      </c>
      <c r="F5" s="2224"/>
      <c r="G5" s="2225"/>
      <c r="H5" s="2224" t="s">
        <v>629</v>
      </c>
      <c r="I5" s="2224"/>
      <c r="J5" s="2225"/>
      <c r="K5" s="2224" t="s">
        <v>630</v>
      </c>
      <c r="L5" s="2224"/>
      <c r="M5" s="2225"/>
      <c r="N5" s="2224" t="s">
        <v>1249</v>
      </c>
      <c r="O5" s="2224"/>
      <c r="P5" s="2226"/>
    </row>
    <row r="6" spans="1:16" s="887" customFormat="1" ht="24">
      <c r="A6" s="882" t="s">
        <v>1229</v>
      </c>
      <c r="B6" s="883" t="s">
        <v>1587</v>
      </c>
      <c r="C6" s="884" t="s">
        <v>1588</v>
      </c>
      <c r="D6" s="885" t="s">
        <v>1589</v>
      </c>
      <c r="E6" s="883" t="s">
        <v>1587</v>
      </c>
      <c r="F6" s="884" t="s">
        <v>1588</v>
      </c>
      <c r="G6" s="885" t="s">
        <v>1589</v>
      </c>
      <c r="H6" s="884" t="s">
        <v>1587</v>
      </c>
      <c r="I6" s="884" t="s">
        <v>1588</v>
      </c>
      <c r="J6" s="885" t="s">
        <v>1589</v>
      </c>
      <c r="K6" s="884" t="s">
        <v>1587</v>
      </c>
      <c r="L6" s="884" t="s">
        <v>1588</v>
      </c>
      <c r="M6" s="885" t="s">
        <v>1589</v>
      </c>
      <c r="N6" s="884" t="s">
        <v>1587</v>
      </c>
      <c r="O6" s="884" t="s">
        <v>1588</v>
      </c>
      <c r="P6" s="886" t="s">
        <v>1589</v>
      </c>
    </row>
    <row r="7" spans="1:16" ht="15" customHeight="1">
      <c r="A7" s="707" t="s">
        <v>1569</v>
      </c>
      <c r="B7" s="888">
        <v>735.39</v>
      </c>
      <c r="C7" s="889">
        <v>0</v>
      </c>
      <c r="D7" s="890">
        <f>SUM(B7-C7)</f>
        <v>735.39</v>
      </c>
      <c r="E7" s="891">
        <v>1357.5</v>
      </c>
      <c r="F7" s="892">
        <v>0</v>
      </c>
      <c r="G7" s="893">
        <f>SUM(E7-F7)</f>
        <v>1357.5</v>
      </c>
      <c r="H7" s="892">
        <v>1699.84</v>
      </c>
      <c r="I7" s="892">
        <v>522.736</v>
      </c>
      <c r="J7" s="893">
        <f>SUM(H7-I7)+0.01</f>
        <v>1177.1139999999998</v>
      </c>
      <c r="K7" s="892">
        <v>6548.66</v>
      </c>
      <c r="L7" s="892">
        <v>0</v>
      </c>
      <c r="M7" s="893">
        <f aca="true" t="shared" si="0" ref="M7:M18">SUM(K7-L7)</f>
        <v>6548.66</v>
      </c>
      <c r="N7" s="889">
        <v>2250.71</v>
      </c>
      <c r="O7" s="889">
        <v>0</v>
      </c>
      <c r="P7" s="894">
        <f aca="true" t="shared" si="1" ref="P7:P12">SUM(N7-O7)</f>
        <v>2250.71</v>
      </c>
    </row>
    <row r="8" spans="1:16" ht="15" customHeight="1">
      <c r="A8" s="707" t="s">
        <v>1570</v>
      </c>
      <c r="B8" s="888">
        <v>1337.1</v>
      </c>
      <c r="C8" s="889">
        <v>0</v>
      </c>
      <c r="D8" s="890">
        <f aca="true" t="shared" si="2" ref="D8:D18">SUM(B8-C8)</f>
        <v>1337.1</v>
      </c>
      <c r="E8" s="891">
        <v>2067.5</v>
      </c>
      <c r="F8" s="892">
        <v>0</v>
      </c>
      <c r="G8" s="893">
        <f aca="true" t="shared" si="3" ref="G8:G18">SUM(E8-F8)</f>
        <v>2067.5</v>
      </c>
      <c r="H8" s="892">
        <v>2160.84</v>
      </c>
      <c r="I8" s="892">
        <v>0</v>
      </c>
      <c r="J8" s="893">
        <f aca="true" t="shared" si="4" ref="J8:J19">SUM(H8-I8)</f>
        <v>2160.84</v>
      </c>
      <c r="K8" s="892">
        <v>4746.41</v>
      </c>
      <c r="L8" s="892">
        <v>0</v>
      </c>
      <c r="M8" s="893">
        <f t="shared" si="0"/>
        <v>4746.41</v>
      </c>
      <c r="N8" s="889">
        <v>4792.01</v>
      </c>
      <c r="O8" s="889">
        <v>400.38</v>
      </c>
      <c r="P8" s="894">
        <f t="shared" si="1"/>
        <v>4391.63</v>
      </c>
    </row>
    <row r="9" spans="1:16" ht="15" customHeight="1">
      <c r="A9" s="707" t="s">
        <v>1571</v>
      </c>
      <c r="B9" s="888">
        <v>3529.54</v>
      </c>
      <c r="C9" s="889">
        <v>0</v>
      </c>
      <c r="D9" s="890">
        <f t="shared" si="2"/>
        <v>3529.54</v>
      </c>
      <c r="E9" s="891">
        <v>3687.8</v>
      </c>
      <c r="F9" s="892">
        <v>0</v>
      </c>
      <c r="G9" s="893">
        <f t="shared" si="3"/>
        <v>3687.8</v>
      </c>
      <c r="H9" s="892">
        <v>3783.86</v>
      </c>
      <c r="I9" s="892">
        <v>0</v>
      </c>
      <c r="J9" s="893">
        <f t="shared" si="4"/>
        <v>3783.86</v>
      </c>
      <c r="K9" s="892">
        <v>5593.18</v>
      </c>
      <c r="L9" s="892">
        <v>0</v>
      </c>
      <c r="M9" s="893">
        <f t="shared" si="0"/>
        <v>5593.18</v>
      </c>
      <c r="N9" s="889">
        <v>7387.13</v>
      </c>
      <c r="O9" s="889">
        <v>0</v>
      </c>
      <c r="P9" s="894">
        <f t="shared" si="1"/>
        <v>7387.13</v>
      </c>
    </row>
    <row r="10" spans="1:16" ht="15" customHeight="1">
      <c r="A10" s="707" t="s">
        <v>1572</v>
      </c>
      <c r="B10" s="888">
        <v>2685.96</v>
      </c>
      <c r="C10" s="889">
        <v>0</v>
      </c>
      <c r="D10" s="890">
        <f t="shared" si="2"/>
        <v>2685.96</v>
      </c>
      <c r="E10" s="891">
        <v>2435.07</v>
      </c>
      <c r="F10" s="892">
        <v>1088.43</v>
      </c>
      <c r="G10" s="893">
        <f t="shared" si="3"/>
        <v>1346.64</v>
      </c>
      <c r="H10" s="892">
        <v>6195.489499999999</v>
      </c>
      <c r="I10" s="892">
        <v>0</v>
      </c>
      <c r="J10" s="893">
        <f t="shared" si="4"/>
        <v>6195.489499999999</v>
      </c>
      <c r="K10" s="892">
        <v>5134.5</v>
      </c>
      <c r="L10" s="892">
        <v>0</v>
      </c>
      <c r="M10" s="893">
        <f t="shared" si="0"/>
        <v>5134.5</v>
      </c>
      <c r="N10" s="889">
        <v>6602.39</v>
      </c>
      <c r="O10" s="889">
        <v>0</v>
      </c>
      <c r="P10" s="894">
        <f t="shared" si="1"/>
        <v>6602.39</v>
      </c>
    </row>
    <row r="11" spans="1:16" ht="15" customHeight="1">
      <c r="A11" s="707" t="s">
        <v>1573</v>
      </c>
      <c r="B11" s="888">
        <v>2257.5</v>
      </c>
      <c r="C11" s="889">
        <v>496.34</v>
      </c>
      <c r="D11" s="890">
        <f t="shared" si="2"/>
        <v>1761.16</v>
      </c>
      <c r="E11" s="891">
        <v>3233.32</v>
      </c>
      <c r="F11" s="892">
        <v>0</v>
      </c>
      <c r="G11" s="893">
        <f t="shared" si="3"/>
        <v>3233.32</v>
      </c>
      <c r="H11" s="892">
        <v>4826.32</v>
      </c>
      <c r="I11" s="892">
        <v>0</v>
      </c>
      <c r="J11" s="893">
        <f t="shared" si="4"/>
        <v>4826.32</v>
      </c>
      <c r="K11" s="892">
        <v>6876.1</v>
      </c>
      <c r="L11" s="892">
        <v>0</v>
      </c>
      <c r="M11" s="893">
        <f t="shared" si="0"/>
        <v>6876.1</v>
      </c>
      <c r="N11" s="889">
        <v>9124.41</v>
      </c>
      <c r="O11" s="889">
        <v>0</v>
      </c>
      <c r="P11" s="894">
        <f t="shared" si="1"/>
        <v>9124.41</v>
      </c>
    </row>
    <row r="12" spans="1:16" ht="15" customHeight="1">
      <c r="A12" s="707" t="s">
        <v>1574</v>
      </c>
      <c r="B12" s="888">
        <v>2901.58</v>
      </c>
      <c r="C12" s="889">
        <v>0</v>
      </c>
      <c r="D12" s="890">
        <f t="shared" si="2"/>
        <v>2901.58</v>
      </c>
      <c r="E12" s="891">
        <v>4718.09</v>
      </c>
      <c r="F12" s="892">
        <v>0</v>
      </c>
      <c r="G12" s="893">
        <f t="shared" si="3"/>
        <v>4718.09</v>
      </c>
      <c r="H12" s="892">
        <v>4487.173</v>
      </c>
      <c r="I12" s="892">
        <v>131.742</v>
      </c>
      <c r="J12" s="893">
        <f t="shared" si="4"/>
        <v>4355.431</v>
      </c>
      <c r="K12" s="892">
        <v>5420.58</v>
      </c>
      <c r="L12" s="892">
        <v>0</v>
      </c>
      <c r="M12" s="893">
        <f t="shared" si="0"/>
        <v>5420.58</v>
      </c>
      <c r="N12" s="889">
        <v>5915.13</v>
      </c>
      <c r="O12" s="889">
        <v>0</v>
      </c>
      <c r="P12" s="894">
        <f t="shared" si="1"/>
        <v>5915.13</v>
      </c>
    </row>
    <row r="13" spans="1:16" ht="15" customHeight="1">
      <c r="A13" s="707" t="s">
        <v>1575</v>
      </c>
      <c r="B13" s="888">
        <v>1893.9</v>
      </c>
      <c r="C13" s="889">
        <v>0</v>
      </c>
      <c r="D13" s="890">
        <f t="shared" si="2"/>
        <v>1893.9</v>
      </c>
      <c r="E13" s="891">
        <v>2090.36</v>
      </c>
      <c r="F13" s="892">
        <v>1750.53</v>
      </c>
      <c r="G13" s="893">
        <f t="shared" si="3"/>
        <v>339.83000000000015</v>
      </c>
      <c r="H13" s="892">
        <v>2934.97</v>
      </c>
      <c r="I13" s="892">
        <v>0</v>
      </c>
      <c r="J13" s="893">
        <f t="shared" si="4"/>
        <v>2934.97</v>
      </c>
      <c r="K13" s="892">
        <v>3363.4045</v>
      </c>
      <c r="L13" s="892">
        <v>511.488</v>
      </c>
      <c r="M13" s="893">
        <f t="shared" si="0"/>
        <v>2851.9165000000003</v>
      </c>
      <c r="N13" s="889">
        <v>7033.12</v>
      </c>
      <c r="O13" s="889">
        <v>548.94</v>
      </c>
      <c r="P13" s="894">
        <v>6484.18</v>
      </c>
    </row>
    <row r="14" spans="1:16" ht="15" customHeight="1">
      <c r="A14" s="707" t="s">
        <v>1576</v>
      </c>
      <c r="B14" s="888">
        <v>1962.72</v>
      </c>
      <c r="C14" s="889">
        <v>0</v>
      </c>
      <c r="D14" s="890">
        <f t="shared" si="2"/>
        <v>1962.72</v>
      </c>
      <c r="E14" s="891">
        <v>2120.21</v>
      </c>
      <c r="F14" s="892">
        <v>0</v>
      </c>
      <c r="G14" s="893">
        <f t="shared" si="3"/>
        <v>2120.21</v>
      </c>
      <c r="H14" s="892">
        <v>5263.02</v>
      </c>
      <c r="I14" s="892">
        <v>0</v>
      </c>
      <c r="J14" s="893">
        <f t="shared" si="4"/>
        <v>5263.02</v>
      </c>
      <c r="K14" s="892">
        <v>7260.27</v>
      </c>
      <c r="L14" s="892">
        <v>0</v>
      </c>
      <c r="M14" s="893">
        <f t="shared" si="0"/>
        <v>7260.27</v>
      </c>
      <c r="N14" s="889">
        <v>12834.02</v>
      </c>
      <c r="O14" s="889">
        <v>0</v>
      </c>
      <c r="P14" s="894">
        <v>12834.02</v>
      </c>
    </row>
    <row r="15" spans="1:16" ht="15" customHeight="1">
      <c r="A15" s="707" t="s">
        <v>1577</v>
      </c>
      <c r="B15" s="888">
        <v>2955.37</v>
      </c>
      <c r="C15" s="889">
        <v>0</v>
      </c>
      <c r="D15" s="890">
        <f t="shared" si="2"/>
        <v>2955.37</v>
      </c>
      <c r="E15" s="891">
        <v>6237.81</v>
      </c>
      <c r="F15" s="892">
        <v>0</v>
      </c>
      <c r="G15" s="893">
        <f t="shared" si="3"/>
        <v>6237.81</v>
      </c>
      <c r="H15" s="892">
        <v>3922.8</v>
      </c>
      <c r="I15" s="892">
        <v>0</v>
      </c>
      <c r="J15" s="893">
        <f t="shared" si="4"/>
        <v>3922.8</v>
      </c>
      <c r="K15" s="889">
        <v>3531.87</v>
      </c>
      <c r="L15" s="889">
        <v>0</v>
      </c>
      <c r="M15" s="890">
        <f t="shared" si="0"/>
        <v>3531.87</v>
      </c>
      <c r="N15" s="889">
        <v>10993.26</v>
      </c>
      <c r="O15" s="889">
        <v>0</v>
      </c>
      <c r="P15" s="894">
        <v>10993.26</v>
      </c>
    </row>
    <row r="16" spans="1:16" ht="15" customHeight="1">
      <c r="A16" s="707" t="s">
        <v>1163</v>
      </c>
      <c r="B16" s="888">
        <v>1971.17</v>
      </c>
      <c r="C16" s="889">
        <v>408.86</v>
      </c>
      <c r="D16" s="890">
        <f t="shared" si="2"/>
        <v>1562.31</v>
      </c>
      <c r="E16" s="891">
        <v>3808.95</v>
      </c>
      <c r="F16" s="892">
        <v>780.34</v>
      </c>
      <c r="G16" s="893">
        <f t="shared" si="3"/>
        <v>3028.6099999999997</v>
      </c>
      <c r="H16" s="892">
        <v>5023.75</v>
      </c>
      <c r="I16" s="892">
        <v>0</v>
      </c>
      <c r="J16" s="893">
        <f t="shared" si="4"/>
        <v>5023.75</v>
      </c>
      <c r="K16" s="889">
        <v>4500.14</v>
      </c>
      <c r="L16" s="889">
        <v>0</v>
      </c>
      <c r="M16" s="890">
        <f t="shared" si="0"/>
        <v>4500.14</v>
      </c>
      <c r="N16" s="889">
        <v>10622.39</v>
      </c>
      <c r="O16" s="889">
        <v>0</v>
      </c>
      <c r="P16" s="894">
        <v>10622.39</v>
      </c>
    </row>
    <row r="17" spans="1:16" ht="15" customHeight="1">
      <c r="A17" s="707" t="s">
        <v>1164</v>
      </c>
      <c r="B17" s="888">
        <v>4584.48</v>
      </c>
      <c r="C17" s="889">
        <v>0</v>
      </c>
      <c r="D17" s="890">
        <f t="shared" si="2"/>
        <v>4584.48</v>
      </c>
      <c r="E17" s="891">
        <v>2288.94</v>
      </c>
      <c r="F17" s="892">
        <v>0</v>
      </c>
      <c r="G17" s="893">
        <f t="shared" si="3"/>
        <v>2288.94</v>
      </c>
      <c r="H17" s="892">
        <v>9752.21</v>
      </c>
      <c r="I17" s="892">
        <v>0</v>
      </c>
      <c r="J17" s="893">
        <f t="shared" si="4"/>
        <v>9752.21</v>
      </c>
      <c r="K17" s="889">
        <v>5395.53</v>
      </c>
      <c r="L17" s="889">
        <v>0</v>
      </c>
      <c r="M17" s="890">
        <f t="shared" si="0"/>
        <v>5395.53</v>
      </c>
      <c r="N17" s="889">
        <v>12503.12</v>
      </c>
      <c r="O17" s="889">
        <v>0</v>
      </c>
      <c r="P17" s="894">
        <v>12503.12</v>
      </c>
    </row>
    <row r="18" spans="1:16" ht="15" customHeight="1">
      <c r="A18" s="895" t="s">
        <v>1165</v>
      </c>
      <c r="B18" s="896">
        <v>3337.29</v>
      </c>
      <c r="C18" s="897">
        <v>1132.25</v>
      </c>
      <c r="D18" s="890">
        <f t="shared" si="2"/>
        <v>2205.04</v>
      </c>
      <c r="E18" s="898">
        <v>3849.1</v>
      </c>
      <c r="F18" s="899">
        <v>0</v>
      </c>
      <c r="G18" s="890">
        <f t="shared" si="3"/>
        <v>3849.1</v>
      </c>
      <c r="H18" s="889">
        <v>5827.24</v>
      </c>
      <c r="I18" s="889">
        <v>0</v>
      </c>
      <c r="J18" s="890">
        <f t="shared" si="4"/>
        <v>5827.24</v>
      </c>
      <c r="K18" s="889">
        <v>6596.009</v>
      </c>
      <c r="L18" s="889">
        <v>0</v>
      </c>
      <c r="M18" s="890">
        <f t="shared" si="0"/>
        <v>6596.009</v>
      </c>
      <c r="N18" s="889">
        <v>13516.69</v>
      </c>
      <c r="O18" s="889">
        <v>215.42</v>
      </c>
      <c r="P18" s="894">
        <v>13301.27</v>
      </c>
    </row>
    <row r="19" spans="1:16" s="905" customFormat="1" ht="15" customHeight="1" thickBot="1">
      <c r="A19" s="900" t="s">
        <v>1168</v>
      </c>
      <c r="B19" s="901">
        <f>SUM(B7:B18)</f>
        <v>30151.999999999996</v>
      </c>
      <c r="C19" s="902">
        <f>SUM(C7:C18)</f>
        <v>2037.45</v>
      </c>
      <c r="D19" s="903">
        <f>SUM(B19-C19)</f>
        <v>28114.549999999996</v>
      </c>
      <c r="E19" s="901">
        <f>SUM(E7:E18)</f>
        <v>37894.65</v>
      </c>
      <c r="F19" s="902">
        <f>SUM(F7:F18)</f>
        <v>3619.3</v>
      </c>
      <c r="G19" s="903">
        <f>SUM(E19-F19)</f>
        <v>34275.35</v>
      </c>
      <c r="H19" s="901">
        <f>SUM(H7:H18)</f>
        <v>55877.5125</v>
      </c>
      <c r="I19" s="902">
        <f>SUM(I7:I18)</f>
        <v>654.478</v>
      </c>
      <c r="J19" s="903">
        <f t="shared" si="4"/>
        <v>55223.034499999994</v>
      </c>
      <c r="K19" s="901">
        <f>SUM(K7:K18)</f>
        <v>64966.6535</v>
      </c>
      <c r="L19" s="902">
        <f>SUM(L7:L18)</f>
        <v>511.488</v>
      </c>
      <c r="M19" s="903">
        <f>SUM(K19-L19)-0.01</f>
        <v>64455.1555</v>
      </c>
      <c r="N19" s="901">
        <f>SUM(N7:N18)</f>
        <v>103574.37999999999</v>
      </c>
      <c r="O19" s="902">
        <f>SUM(O7:O18)</f>
        <v>1164.74</v>
      </c>
      <c r="P19" s="904">
        <f>SUM(N19-O19)</f>
        <v>102409.63999999998</v>
      </c>
    </row>
    <row r="20" spans="1:16" s="905" customFormat="1" ht="15" customHeight="1">
      <c r="A20" s="1164"/>
      <c r="B20" s="1165"/>
      <c r="C20" s="1165"/>
      <c r="D20" s="1165"/>
      <c r="E20" s="1165"/>
      <c r="F20" s="1165"/>
      <c r="G20" s="1165"/>
      <c r="H20" s="1165"/>
      <c r="I20" s="1165"/>
      <c r="J20" s="1165"/>
      <c r="K20" s="1165"/>
      <c r="L20" s="1165"/>
      <c r="M20" s="1165"/>
      <c r="N20" s="1165"/>
      <c r="O20" s="1165"/>
      <c r="P20" s="1165"/>
    </row>
    <row r="21" s="705" customFormat="1" ht="16.5" customHeight="1">
      <c r="A21" s="705" t="s">
        <v>1590</v>
      </c>
    </row>
    <row r="22" ht="12.75">
      <c r="A22" s="705"/>
    </row>
  </sheetData>
  <sheetProtection/>
  <mergeCells count="8">
    <mergeCell ref="A1:P1"/>
    <mergeCell ref="A2:P2"/>
    <mergeCell ref="A3:J3"/>
    <mergeCell ref="B5:D5"/>
    <mergeCell ref="E5:G5"/>
    <mergeCell ref="H5:J5"/>
    <mergeCell ref="K5:M5"/>
    <mergeCell ref="N5:P5"/>
  </mergeCells>
  <printOptions horizontalCentered="1"/>
  <pageMargins left="0.75" right="0.75" top="1" bottom="1" header="0.5" footer="0.5"/>
  <pageSetup horizontalDpi="600" verticalDpi="600" orientation="landscape" r:id="rId1"/>
</worksheet>
</file>

<file path=xl/worksheets/sheet41.xml><?xml version="1.0" encoding="utf-8"?>
<worksheet xmlns="http://schemas.openxmlformats.org/spreadsheetml/2006/main" xmlns:r="http://schemas.openxmlformats.org/officeDocument/2006/relationships">
  <dimension ref="A1:R20"/>
  <sheetViews>
    <sheetView zoomScalePageLayoutView="0" workbookViewId="0" topLeftCell="A1">
      <selection activeCell="A1" sqref="A1:P1"/>
    </sheetView>
  </sheetViews>
  <sheetFormatPr defaultColWidth="9.140625" defaultRowHeight="12.75"/>
  <cols>
    <col min="1" max="1" width="11.57421875" style="18" bestFit="1" customWidth="1"/>
    <col min="2" max="2" width="7.8515625" style="18" hidden="1" customWidth="1"/>
    <col min="3" max="3" width="6.00390625" style="18" hidden="1" customWidth="1"/>
    <col min="4" max="4" width="7.7109375" style="18" hidden="1" customWidth="1"/>
    <col min="5" max="5" width="7.8515625" style="18" bestFit="1" customWidth="1"/>
    <col min="6" max="6" width="6.00390625" style="18" bestFit="1" customWidth="1"/>
    <col min="7" max="7" width="7.7109375" style="18" bestFit="1" customWidth="1"/>
    <col min="8" max="8" width="7.8515625" style="18" bestFit="1" customWidth="1"/>
    <col min="9" max="9" width="5.140625" style="18" bestFit="1" customWidth="1"/>
    <col min="10" max="10" width="7.7109375" style="18" bestFit="1" customWidth="1"/>
    <col min="11" max="11" width="7.8515625" style="18" bestFit="1" customWidth="1"/>
    <col min="12" max="12" width="5.140625" style="18" bestFit="1" customWidth="1"/>
    <col min="13" max="13" width="8.140625" style="18" customWidth="1"/>
    <col min="14" max="14" width="7.8515625" style="18" bestFit="1" customWidth="1"/>
    <col min="15" max="15" width="5.8515625" style="18" customWidth="1"/>
    <col min="16" max="16" width="8.140625" style="18" customWidth="1"/>
    <col min="17" max="16384" width="9.140625" style="18" customWidth="1"/>
  </cols>
  <sheetData>
    <row r="1" spans="1:16" s="705" customFormat="1" ht="12.75">
      <c r="A1" s="2111" t="s">
        <v>476</v>
      </c>
      <c r="B1" s="2111"/>
      <c r="C1" s="2111"/>
      <c r="D1" s="2111"/>
      <c r="E1" s="2111"/>
      <c r="F1" s="2111"/>
      <c r="G1" s="2111"/>
      <c r="H1" s="2111"/>
      <c r="I1" s="2111"/>
      <c r="J1" s="2111"/>
      <c r="K1" s="2111"/>
      <c r="L1" s="2111"/>
      <c r="M1" s="2111"/>
      <c r="N1" s="2111"/>
      <c r="O1" s="2111"/>
      <c r="P1" s="2111"/>
    </row>
    <row r="2" spans="1:16" s="705" customFormat="1" ht="15.75">
      <c r="A2" s="2227" t="s">
        <v>1584</v>
      </c>
      <c r="B2" s="2227"/>
      <c r="C2" s="2227"/>
      <c r="D2" s="2227"/>
      <c r="E2" s="2227"/>
      <c r="F2" s="2227"/>
      <c r="G2" s="2227"/>
      <c r="H2" s="2227"/>
      <c r="I2" s="2227"/>
      <c r="J2" s="2227"/>
      <c r="K2" s="2227"/>
      <c r="L2" s="2227"/>
      <c r="M2" s="2227"/>
      <c r="N2" s="2227"/>
      <c r="O2" s="2227"/>
      <c r="P2" s="2227"/>
    </row>
    <row r="3" spans="1:10" ht="12.75" hidden="1">
      <c r="A3" s="2222" t="s">
        <v>1585</v>
      </c>
      <c r="B3" s="2222"/>
      <c r="C3" s="2222"/>
      <c r="D3" s="2222"/>
      <c r="E3" s="2222"/>
      <c r="F3" s="2222"/>
      <c r="G3" s="2222"/>
      <c r="H3" s="2222"/>
      <c r="I3" s="2222"/>
      <c r="J3" s="2222"/>
    </row>
    <row r="4" spans="1:18" ht="13.5" thickBot="1">
      <c r="A4" s="880"/>
      <c r="B4" s="880"/>
      <c r="C4" s="880"/>
      <c r="D4" s="880"/>
      <c r="E4" s="880"/>
      <c r="F4" s="880"/>
      <c r="G4" s="880"/>
      <c r="H4" s="880"/>
      <c r="I4" s="379"/>
      <c r="J4" s="379"/>
      <c r="K4" s="880"/>
      <c r="L4" s="379"/>
      <c r="M4" s="102"/>
      <c r="N4" s="880"/>
      <c r="O4" s="379"/>
      <c r="P4" s="102" t="s">
        <v>1591</v>
      </c>
      <c r="R4" s="705"/>
    </row>
    <row r="5" spans="1:16" ht="12.75">
      <c r="A5" s="881"/>
      <c r="B5" s="2223" t="s">
        <v>1586</v>
      </c>
      <c r="C5" s="2224"/>
      <c r="D5" s="2225"/>
      <c r="E5" s="2223" t="s">
        <v>1567</v>
      </c>
      <c r="F5" s="2224"/>
      <c r="G5" s="2225"/>
      <c r="H5" s="2224" t="s">
        <v>629</v>
      </c>
      <c r="I5" s="2224"/>
      <c r="J5" s="2225"/>
      <c r="K5" s="2224" t="s">
        <v>630</v>
      </c>
      <c r="L5" s="2224"/>
      <c r="M5" s="2225"/>
      <c r="N5" s="2224" t="s">
        <v>1249</v>
      </c>
      <c r="O5" s="2224"/>
      <c r="P5" s="2226"/>
    </row>
    <row r="6" spans="1:16" s="887" customFormat="1" ht="24">
      <c r="A6" s="882" t="s">
        <v>1229</v>
      </c>
      <c r="B6" s="883" t="s">
        <v>1587</v>
      </c>
      <c r="C6" s="884" t="s">
        <v>1588</v>
      </c>
      <c r="D6" s="885" t="s">
        <v>1589</v>
      </c>
      <c r="E6" s="883" t="s">
        <v>1587</v>
      </c>
      <c r="F6" s="884" t="s">
        <v>1588</v>
      </c>
      <c r="G6" s="885" t="s">
        <v>1589</v>
      </c>
      <c r="H6" s="884" t="s">
        <v>1587</v>
      </c>
      <c r="I6" s="884" t="s">
        <v>1588</v>
      </c>
      <c r="J6" s="885" t="s">
        <v>1589</v>
      </c>
      <c r="K6" s="884" t="s">
        <v>1587</v>
      </c>
      <c r="L6" s="884" t="s">
        <v>1588</v>
      </c>
      <c r="M6" s="885" t="s">
        <v>1589</v>
      </c>
      <c r="N6" s="884" t="s">
        <v>1587</v>
      </c>
      <c r="O6" s="884" t="s">
        <v>1588</v>
      </c>
      <c r="P6" s="886" t="s">
        <v>1589</v>
      </c>
    </row>
    <row r="7" spans="1:16" ht="15" customHeight="1">
      <c r="A7" s="707" t="s">
        <v>1569</v>
      </c>
      <c r="B7" s="891">
        <v>9.8</v>
      </c>
      <c r="C7" s="892">
        <v>0</v>
      </c>
      <c r="D7" s="893">
        <f>SUM(B7-C7)</f>
        <v>9.8</v>
      </c>
      <c r="E7" s="891">
        <v>18.2</v>
      </c>
      <c r="F7" s="892">
        <v>0</v>
      </c>
      <c r="G7" s="893">
        <f>SUM(E7-F7)</f>
        <v>18.2</v>
      </c>
      <c r="H7" s="892">
        <v>24.1</v>
      </c>
      <c r="I7" s="892">
        <v>7.4</v>
      </c>
      <c r="J7" s="893">
        <f>SUM(H7-I7)</f>
        <v>16.700000000000003</v>
      </c>
      <c r="K7" s="892">
        <v>87.5</v>
      </c>
      <c r="L7" s="892">
        <v>0</v>
      </c>
      <c r="M7" s="893">
        <f aca="true" t="shared" si="0" ref="M7:M18">SUM(K7-L7)</f>
        <v>87.5</v>
      </c>
      <c r="N7" s="889">
        <v>34.55</v>
      </c>
      <c r="O7" s="889">
        <v>0</v>
      </c>
      <c r="P7" s="894">
        <f aca="true" t="shared" si="1" ref="P7:P12">SUM(N7-O7)</f>
        <v>34.55</v>
      </c>
    </row>
    <row r="8" spans="1:16" ht="15" customHeight="1">
      <c r="A8" s="707" t="s">
        <v>1570</v>
      </c>
      <c r="B8" s="891">
        <v>17.9</v>
      </c>
      <c r="C8" s="892">
        <v>0</v>
      </c>
      <c r="D8" s="893">
        <f aca="true" t="shared" si="2" ref="D8:D18">SUM(B8-C8)</f>
        <v>17.9</v>
      </c>
      <c r="E8" s="891">
        <v>27.6</v>
      </c>
      <c r="F8" s="892">
        <v>0</v>
      </c>
      <c r="G8" s="893">
        <f aca="true" t="shared" si="3" ref="G8:G18">SUM(E8-F8)</f>
        <v>27.6</v>
      </c>
      <c r="H8" s="892">
        <v>30.5</v>
      </c>
      <c r="I8" s="892">
        <v>0</v>
      </c>
      <c r="J8" s="893">
        <f aca="true" t="shared" si="4" ref="J8:J19">SUM(H8-I8)</f>
        <v>30.5</v>
      </c>
      <c r="K8" s="892">
        <v>63.85</v>
      </c>
      <c r="L8" s="892">
        <v>0</v>
      </c>
      <c r="M8" s="893">
        <f t="shared" si="0"/>
        <v>63.85</v>
      </c>
      <c r="N8" s="889">
        <v>72.9</v>
      </c>
      <c r="O8" s="889">
        <v>6</v>
      </c>
      <c r="P8" s="894">
        <f t="shared" si="1"/>
        <v>66.9</v>
      </c>
    </row>
    <row r="9" spans="1:16" ht="15" customHeight="1">
      <c r="A9" s="707" t="s">
        <v>1571</v>
      </c>
      <c r="B9" s="891">
        <v>47.6</v>
      </c>
      <c r="C9" s="892">
        <v>0</v>
      </c>
      <c r="D9" s="893">
        <f t="shared" si="2"/>
        <v>47.6</v>
      </c>
      <c r="E9" s="891">
        <v>49.4</v>
      </c>
      <c r="F9" s="892">
        <v>0</v>
      </c>
      <c r="G9" s="893">
        <f t="shared" si="3"/>
        <v>49.4</v>
      </c>
      <c r="H9" s="892">
        <v>53</v>
      </c>
      <c r="I9" s="892">
        <v>0</v>
      </c>
      <c r="J9" s="893">
        <f t="shared" si="4"/>
        <v>53</v>
      </c>
      <c r="K9" s="892">
        <v>76.25</v>
      </c>
      <c r="L9" s="892">
        <v>0</v>
      </c>
      <c r="M9" s="893">
        <f t="shared" si="0"/>
        <v>76.25</v>
      </c>
      <c r="N9" s="889">
        <v>115.9</v>
      </c>
      <c r="O9" s="889">
        <v>0</v>
      </c>
      <c r="P9" s="894">
        <f t="shared" si="1"/>
        <v>115.9</v>
      </c>
    </row>
    <row r="10" spans="1:16" ht="15" customHeight="1">
      <c r="A10" s="707" t="s">
        <v>1572</v>
      </c>
      <c r="B10" s="891">
        <v>36.4</v>
      </c>
      <c r="C10" s="892">
        <v>0</v>
      </c>
      <c r="D10" s="893">
        <f t="shared" si="2"/>
        <v>36.4</v>
      </c>
      <c r="E10" s="891">
        <v>32.9</v>
      </c>
      <c r="F10" s="892">
        <v>14.6</v>
      </c>
      <c r="G10" s="893">
        <f t="shared" si="3"/>
        <v>18.299999999999997</v>
      </c>
      <c r="H10" s="892">
        <v>84.35</v>
      </c>
      <c r="I10" s="892">
        <v>0</v>
      </c>
      <c r="J10" s="893">
        <f t="shared" si="4"/>
        <v>84.35</v>
      </c>
      <c r="K10" s="892">
        <v>71.05</v>
      </c>
      <c r="L10" s="892">
        <v>0</v>
      </c>
      <c r="M10" s="893">
        <f t="shared" si="0"/>
        <v>71.05</v>
      </c>
      <c r="N10" s="889">
        <v>104.1</v>
      </c>
      <c r="O10" s="889">
        <v>0</v>
      </c>
      <c r="P10" s="894">
        <f t="shared" si="1"/>
        <v>104.1</v>
      </c>
    </row>
    <row r="11" spans="1:16" ht="15" customHeight="1">
      <c r="A11" s="707" t="s">
        <v>1573</v>
      </c>
      <c r="B11" s="891">
        <v>30.4</v>
      </c>
      <c r="C11" s="892">
        <v>6.7</v>
      </c>
      <c r="D11" s="893">
        <f t="shared" si="2"/>
        <v>23.7</v>
      </c>
      <c r="E11" s="891">
        <v>44.5</v>
      </c>
      <c r="F11" s="892">
        <v>0</v>
      </c>
      <c r="G11" s="893">
        <f t="shared" si="3"/>
        <v>44.5</v>
      </c>
      <c r="H11" s="892">
        <v>65</v>
      </c>
      <c r="I11" s="892">
        <v>0</v>
      </c>
      <c r="J11" s="893">
        <f t="shared" si="4"/>
        <v>65</v>
      </c>
      <c r="K11" s="892">
        <v>95.85</v>
      </c>
      <c r="L11" s="892">
        <v>0</v>
      </c>
      <c r="M11" s="893">
        <f t="shared" si="0"/>
        <v>95.85</v>
      </c>
      <c r="N11" s="889">
        <v>143.4</v>
      </c>
      <c r="O11" s="889">
        <v>0</v>
      </c>
      <c r="P11" s="894">
        <f t="shared" si="1"/>
        <v>143.4</v>
      </c>
    </row>
    <row r="12" spans="1:16" ht="15" customHeight="1">
      <c r="A12" s="707" t="s">
        <v>1574</v>
      </c>
      <c r="B12" s="891">
        <v>39.2</v>
      </c>
      <c r="C12" s="892">
        <v>0</v>
      </c>
      <c r="D12" s="893">
        <f t="shared" si="2"/>
        <v>39.2</v>
      </c>
      <c r="E12" s="891">
        <v>66.2</v>
      </c>
      <c r="F12" s="892">
        <v>0</v>
      </c>
      <c r="G12" s="893">
        <f t="shared" si="3"/>
        <v>66.2</v>
      </c>
      <c r="H12" s="892">
        <v>62.3</v>
      </c>
      <c r="I12" s="892">
        <v>1.8</v>
      </c>
      <c r="J12" s="893">
        <f t="shared" si="4"/>
        <v>60.5</v>
      </c>
      <c r="K12" s="892">
        <v>75.95</v>
      </c>
      <c r="L12" s="892">
        <v>0</v>
      </c>
      <c r="M12" s="893">
        <f t="shared" si="0"/>
        <v>75.95</v>
      </c>
      <c r="N12" s="889">
        <v>93.3</v>
      </c>
      <c r="O12" s="889">
        <v>0</v>
      </c>
      <c r="P12" s="894">
        <f t="shared" si="1"/>
        <v>93.3</v>
      </c>
    </row>
    <row r="13" spans="1:16" ht="15" customHeight="1">
      <c r="A13" s="707" t="s">
        <v>1575</v>
      </c>
      <c r="B13" s="891">
        <v>25.7</v>
      </c>
      <c r="C13" s="892">
        <v>0</v>
      </c>
      <c r="D13" s="893">
        <f t="shared" si="2"/>
        <v>25.7</v>
      </c>
      <c r="E13" s="891">
        <v>29.5</v>
      </c>
      <c r="F13" s="892">
        <v>24.5</v>
      </c>
      <c r="G13" s="893">
        <f t="shared" si="3"/>
        <v>5</v>
      </c>
      <c r="H13" s="892">
        <v>41.2</v>
      </c>
      <c r="I13" s="892">
        <v>0</v>
      </c>
      <c r="J13" s="893">
        <f t="shared" si="4"/>
        <v>41.2</v>
      </c>
      <c r="K13" s="892">
        <v>47.55</v>
      </c>
      <c r="L13" s="892">
        <v>7.2</v>
      </c>
      <c r="M13" s="893">
        <f t="shared" si="0"/>
        <v>40.349999999999994</v>
      </c>
      <c r="N13" s="892">
        <v>111.05</v>
      </c>
      <c r="O13" s="892">
        <v>8.6</v>
      </c>
      <c r="P13" s="906">
        <v>102.45</v>
      </c>
    </row>
    <row r="14" spans="1:16" ht="15" customHeight="1">
      <c r="A14" s="707" t="s">
        <v>1576</v>
      </c>
      <c r="B14" s="891">
        <v>26.7</v>
      </c>
      <c r="C14" s="892">
        <v>0</v>
      </c>
      <c r="D14" s="893">
        <f t="shared" si="2"/>
        <v>26.7</v>
      </c>
      <c r="E14" s="891">
        <v>29.9</v>
      </c>
      <c r="F14" s="892">
        <v>0</v>
      </c>
      <c r="G14" s="893">
        <f t="shared" si="3"/>
        <v>29.9</v>
      </c>
      <c r="H14" s="892">
        <v>73.6</v>
      </c>
      <c r="I14" s="892">
        <v>0</v>
      </c>
      <c r="J14" s="893">
        <f t="shared" si="4"/>
        <v>73.6</v>
      </c>
      <c r="K14" s="892">
        <v>102.5</v>
      </c>
      <c r="L14" s="892">
        <v>0</v>
      </c>
      <c r="M14" s="893">
        <f t="shared" si="0"/>
        <v>102.5</v>
      </c>
      <c r="N14" s="892">
        <v>199.6</v>
      </c>
      <c r="O14" s="892">
        <v>0</v>
      </c>
      <c r="P14" s="906">
        <v>199.6</v>
      </c>
    </row>
    <row r="15" spans="1:16" ht="15" customHeight="1">
      <c r="A15" s="707" t="s">
        <v>1577</v>
      </c>
      <c r="B15" s="891">
        <v>40.6</v>
      </c>
      <c r="C15" s="892">
        <v>0</v>
      </c>
      <c r="D15" s="893">
        <f t="shared" si="2"/>
        <v>40.6</v>
      </c>
      <c r="E15" s="891">
        <v>88</v>
      </c>
      <c r="F15" s="892">
        <v>0</v>
      </c>
      <c r="G15" s="893">
        <f t="shared" si="3"/>
        <v>88</v>
      </c>
      <c r="H15" s="892">
        <v>54.7</v>
      </c>
      <c r="I15" s="892">
        <v>0</v>
      </c>
      <c r="J15" s="893">
        <f t="shared" si="4"/>
        <v>54.7</v>
      </c>
      <c r="K15" s="889">
        <v>50.9</v>
      </c>
      <c r="L15" s="889">
        <v>0</v>
      </c>
      <c r="M15" s="890">
        <f t="shared" si="0"/>
        <v>50.9</v>
      </c>
      <c r="N15" s="889">
        <v>170.25</v>
      </c>
      <c r="O15" s="889">
        <v>0</v>
      </c>
      <c r="P15" s="894">
        <v>170.25</v>
      </c>
    </row>
    <row r="16" spans="1:16" ht="15" customHeight="1">
      <c r="A16" s="707" t="s">
        <v>1163</v>
      </c>
      <c r="B16" s="891">
        <v>17.3</v>
      </c>
      <c r="C16" s="892">
        <v>5.7</v>
      </c>
      <c r="D16" s="893">
        <f t="shared" si="2"/>
        <v>11.600000000000001</v>
      </c>
      <c r="E16" s="891">
        <v>53.9</v>
      </c>
      <c r="F16" s="892">
        <v>11</v>
      </c>
      <c r="G16" s="893">
        <f t="shared" si="3"/>
        <v>42.9</v>
      </c>
      <c r="H16" s="892">
        <v>69.25</v>
      </c>
      <c r="I16" s="892">
        <v>0</v>
      </c>
      <c r="J16" s="893">
        <f t="shared" si="4"/>
        <v>69.25</v>
      </c>
      <c r="K16" s="889">
        <v>67.5</v>
      </c>
      <c r="L16" s="889">
        <v>0</v>
      </c>
      <c r="M16" s="890">
        <f t="shared" si="0"/>
        <v>67.5</v>
      </c>
      <c r="N16" s="889">
        <v>164.3</v>
      </c>
      <c r="O16" s="889">
        <v>0</v>
      </c>
      <c r="P16" s="894">
        <v>164.3</v>
      </c>
    </row>
    <row r="17" spans="1:16" ht="15" customHeight="1">
      <c r="A17" s="707" t="s">
        <v>1164</v>
      </c>
      <c r="B17" s="891">
        <v>62.35</v>
      </c>
      <c r="C17" s="892">
        <v>0</v>
      </c>
      <c r="D17" s="893">
        <f t="shared" si="2"/>
        <v>62.35</v>
      </c>
      <c r="E17" s="891">
        <v>32.4</v>
      </c>
      <c r="F17" s="892">
        <v>0</v>
      </c>
      <c r="G17" s="893">
        <f t="shared" si="3"/>
        <v>32.4</v>
      </c>
      <c r="H17" s="892">
        <v>133</v>
      </c>
      <c r="I17" s="892">
        <v>0</v>
      </c>
      <c r="J17" s="893">
        <f t="shared" si="4"/>
        <v>133</v>
      </c>
      <c r="K17" s="889">
        <v>82.75</v>
      </c>
      <c r="L17" s="889">
        <v>0</v>
      </c>
      <c r="M17" s="890">
        <f t="shared" si="0"/>
        <v>82.75</v>
      </c>
      <c r="N17" s="889">
        <v>183.45</v>
      </c>
      <c r="O17" s="889">
        <v>0</v>
      </c>
      <c r="P17" s="894">
        <v>183.45</v>
      </c>
    </row>
    <row r="18" spans="1:16" ht="15" customHeight="1">
      <c r="A18" s="895" t="s">
        <v>1165</v>
      </c>
      <c r="B18" s="898">
        <v>44.85</v>
      </c>
      <c r="C18" s="899">
        <v>15.2</v>
      </c>
      <c r="D18" s="890">
        <f t="shared" si="2"/>
        <v>29.650000000000002</v>
      </c>
      <c r="E18" s="898">
        <v>54.5</v>
      </c>
      <c r="F18" s="899">
        <v>0</v>
      </c>
      <c r="G18" s="890">
        <f t="shared" si="3"/>
        <v>54.5</v>
      </c>
      <c r="H18" s="889">
        <v>78.8</v>
      </c>
      <c r="I18" s="889">
        <v>0</v>
      </c>
      <c r="J18" s="890">
        <f t="shared" si="4"/>
        <v>78.8</v>
      </c>
      <c r="K18" s="889">
        <v>101.3</v>
      </c>
      <c r="L18" s="889">
        <v>0</v>
      </c>
      <c r="M18" s="890">
        <f t="shared" si="0"/>
        <v>101.3</v>
      </c>
      <c r="N18" s="889">
        <v>196.35</v>
      </c>
      <c r="O18" s="889">
        <v>3.1</v>
      </c>
      <c r="P18" s="894">
        <v>193.25</v>
      </c>
    </row>
    <row r="19" spans="1:16" s="905" customFormat="1" ht="15" customHeight="1" thickBot="1">
      <c r="A19" s="900" t="s">
        <v>1168</v>
      </c>
      <c r="B19" s="901">
        <f>SUM(B7:B18)</f>
        <v>398.80000000000007</v>
      </c>
      <c r="C19" s="902">
        <f>SUM(C7:C18)</f>
        <v>27.6</v>
      </c>
      <c r="D19" s="903">
        <f>SUM(B19-C19)</f>
        <v>371.20000000000005</v>
      </c>
      <c r="E19" s="901">
        <f>SUM(E7:E18)</f>
        <v>527</v>
      </c>
      <c r="F19" s="902">
        <f>SUM(F7:F18)</f>
        <v>50.1</v>
      </c>
      <c r="G19" s="903">
        <f>SUM(E19-F19)</f>
        <v>476.9</v>
      </c>
      <c r="H19" s="901">
        <f>SUM(H7:H18)</f>
        <v>769.8</v>
      </c>
      <c r="I19" s="902">
        <f>SUM(I7:I18)</f>
        <v>9.200000000000001</v>
      </c>
      <c r="J19" s="903">
        <f t="shared" si="4"/>
        <v>760.5999999999999</v>
      </c>
      <c r="K19" s="901">
        <f>SUM(K7:K18)</f>
        <v>922.9499999999999</v>
      </c>
      <c r="L19" s="902">
        <f>SUM(L7:L18)</f>
        <v>7.2</v>
      </c>
      <c r="M19" s="903">
        <f>SUM(K19-L19)</f>
        <v>915.7499999999999</v>
      </c>
      <c r="N19" s="901">
        <f>SUM(N7:N18)</f>
        <v>1589.1499999999999</v>
      </c>
      <c r="O19" s="902">
        <f>SUM(O7:O18)</f>
        <v>17.7</v>
      </c>
      <c r="P19" s="904">
        <f>SUM(N19-O19)</f>
        <v>1571.4499999999998</v>
      </c>
    </row>
    <row r="20" s="705" customFormat="1" ht="16.5" customHeight="1">
      <c r="A20" s="705" t="s">
        <v>1590</v>
      </c>
    </row>
  </sheetData>
  <sheetProtection/>
  <mergeCells count="8">
    <mergeCell ref="A1:P1"/>
    <mergeCell ref="A2:P2"/>
    <mergeCell ref="A3:J3"/>
    <mergeCell ref="B5:D5"/>
    <mergeCell ref="E5:G5"/>
    <mergeCell ref="H5:J5"/>
    <mergeCell ref="K5:M5"/>
    <mergeCell ref="N5:P5"/>
  </mergeCells>
  <printOptions horizontalCentered="1"/>
  <pageMargins left="0.75" right="0.75" top="1" bottom="1" header="0.5" footer="0.5"/>
  <pageSetup horizontalDpi="600" verticalDpi="600" orientation="landscape" r:id="rId1"/>
</worksheet>
</file>

<file path=xl/worksheets/sheet42.xml><?xml version="1.0" encoding="utf-8"?>
<worksheet xmlns="http://schemas.openxmlformats.org/spreadsheetml/2006/main" xmlns:r="http://schemas.openxmlformats.org/officeDocument/2006/relationships">
  <dimension ref="A1:S26"/>
  <sheetViews>
    <sheetView zoomScalePageLayoutView="0" workbookViewId="0" topLeftCell="A1">
      <selection activeCell="A1" sqref="A1:K1"/>
    </sheetView>
  </sheetViews>
  <sheetFormatPr defaultColWidth="9.140625" defaultRowHeight="12.75"/>
  <cols>
    <col min="1" max="1" width="10.00390625" style="823" customWidth="1"/>
    <col min="2" max="2" width="10.7109375" style="823" hidden="1" customWidth="1"/>
    <col min="3" max="3" width="8.140625" style="823" hidden="1" customWidth="1"/>
    <col min="4" max="4" width="10.7109375" style="823" bestFit="1" customWidth="1"/>
    <col min="5" max="5" width="8.140625" style="823" bestFit="1" customWidth="1"/>
    <col min="6" max="6" width="10.7109375" style="823" bestFit="1" customWidth="1"/>
    <col min="7" max="7" width="8.140625" style="823" bestFit="1" customWidth="1"/>
    <col min="8" max="8" width="11.00390625" style="823" bestFit="1" customWidth="1"/>
    <col min="9" max="9" width="8.140625" style="823" customWidth="1"/>
    <col min="10" max="10" width="11.28125" style="823" bestFit="1" customWidth="1"/>
    <col min="11" max="11" width="8.140625" style="823" customWidth="1"/>
    <col min="12" max="16384" width="9.140625" style="823" customWidth="1"/>
  </cols>
  <sheetData>
    <row r="1" spans="1:19" ht="12.75">
      <c r="A1" s="1966" t="s">
        <v>477</v>
      </c>
      <c r="B1" s="1966"/>
      <c r="C1" s="1966"/>
      <c r="D1" s="1966"/>
      <c r="E1" s="1966"/>
      <c r="F1" s="1966"/>
      <c r="G1" s="1966"/>
      <c r="H1" s="1966"/>
      <c r="I1" s="1966"/>
      <c r="J1" s="1966"/>
      <c r="K1" s="1966"/>
      <c r="L1" s="816"/>
      <c r="M1" s="816"/>
      <c r="N1" s="816"/>
      <c r="O1" s="816"/>
      <c r="P1" s="816"/>
      <c r="Q1" s="816"/>
      <c r="R1" s="816"/>
      <c r="S1" s="816"/>
    </row>
    <row r="2" spans="1:19" ht="15.75">
      <c r="A2" s="1967" t="s">
        <v>1820</v>
      </c>
      <c r="B2" s="1967"/>
      <c r="C2" s="1967"/>
      <c r="D2" s="1967"/>
      <c r="E2" s="1967"/>
      <c r="F2" s="1967"/>
      <c r="G2" s="1967"/>
      <c r="H2" s="1967"/>
      <c r="I2" s="1967"/>
      <c r="J2" s="2228"/>
      <c r="K2" s="2228"/>
      <c r="L2" s="816"/>
      <c r="M2" s="959"/>
      <c r="N2" s="816"/>
      <c r="O2" s="816"/>
      <c r="P2" s="816"/>
      <c r="Q2" s="816"/>
      <c r="R2" s="816"/>
      <c r="S2" s="816"/>
    </row>
    <row r="3" spans="1:11" ht="17.25" customHeight="1">
      <c r="A3" s="760"/>
      <c r="B3" s="760"/>
      <c r="C3" s="760"/>
      <c r="D3" s="907"/>
      <c r="E3" s="907"/>
      <c r="F3" s="907"/>
      <c r="G3" s="907"/>
      <c r="H3" s="907"/>
      <c r="I3" s="102"/>
      <c r="J3" s="907"/>
      <c r="K3" s="102" t="s">
        <v>1592</v>
      </c>
    </row>
    <row r="4" spans="1:11" s="909" customFormat="1" ht="13.5" customHeight="1">
      <c r="A4" s="908"/>
      <c r="B4" s="2229" t="s">
        <v>1586</v>
      </c>
      <c r="C4" s="2230"/>
      <c r="D4" s="2229" t="s">
        <v>1567</v>
      </c>
      <c r="E4" s="2230"/>
      <c r="F4" s="2231" t="s">
        <v>629</v>
      </c>
      <c r="G4" s="2230"/>
      <c r="H4" s="2231" t="s">
        <v>630</v>
      </c>
      <c r="I4" s="2230"/>
      <c r="J4" s="2231" t="s">
        <v>1249</v>
      </c>
      <c r="K4" s="2230"/>
    </row>
    <row r="5" spans="1:11" s="909" customFormat="1" ht="13.5" customHeight="1">
      <c r="A5" s="910" t="s">
        <v>1229</v>
      </c>
      <c r="B5" s="911" t="s">
        <v>1593</v>
      </c>
      <c r="C5" s="912" t="s">
        <v>1594</v>
      </c>
      <c r="D5" s="911" t="s">
        <v>1593</v>
      </c>
      <c r="E5" s="912" t="s">
        <v>1594</v>
      </c>
      <c r="F5" s="913" t="s">
        <v>1593</v>
      </c>
      <c r="G5" s="912" t="s">
        <v>1594</v>
      </c>
      <c r="H5" s="913" t="s">
        <v>1593</v>
      </c>
      <c r="I5" s="912" t="s">
        <v>1594</v>
      </c>
      <c r="J5" s="913" t="s">
        <v>1593</v>
      </c>
      <c r="K5" s="912" t="s">
        <v>1594</v>
      </c>
    </row>
    <row r="6" spans="1:11" ht="15.75" customHeight="1">
      <c r="A6" s="680" t="s">
        <v>1569</v>
      </c>
      <c r="B6" s="914">
        <v>461.85</v>
      </c>
      <c r="C6" s="915">
        <v>10</v>
      </c>
      <c r="D6" s="916">
        <v>1847.355</v>
      </c>
      <c r="E6" s="917">
        <v>40</v>
      </c>
      <c r="F6" s="918">
        <v>2611.31</v>
      </c>
      <c r="G6" s="917">
        <v>60</v>
      </c>
      <c r="H6" s="918">
        <f>466.4+467.55+469.45+465.275+465.9</f>
        <v>2334.5750000000003</v>
      </c>
      <c r="I6" s="917">
        <v>50</v>
      </c>
      <c r="J6" s="919">
        <f>403.55+403.525+402.35+403.3+405.1+404.35+406.45+405.675+407.325</f>
        <v>3641.625</v>
      </c>
      <c r="K6" s="917">
        <f>90</f>
        <v>90</v>
      </c>
    </row>
    <row r="7" spans="1:11" ht="15.75" customHeight="1">
      <c r="A7" s="680" t="s">
        <v>1570</v>
      </c>
      <c r="B7" s="914">
        <v>0</v>
      </c>
      <c r="C7" s="915">
        <v>0</v>
      </c>
      <c r="D7" s="916">
        <v>0</v>
      </c>
      <c r="E7" s="920">
        <v>0</v>
      </c>
      <c r="F7" s="918">
        <v>2191.9</v>
      </c>
      <c r="G7" s="917">
        <v>50</v>
      </c>
      <c r="H7" s="918">
        <f>465.275+465.225+465.9+465.175+462.3+462.6</f>
        <v>2786.475</v>
      </c>
      <c r="I7" s="917">
        <v>60</v>
      </c>
      <c r="J7" s="919">
        <f>411.9+411.675+409.9+408.925+409.3+407.25+406.05+406.2+404.225</f>
        <v>3675.4249999999997</v>
      </c>
      <c r="K7" s="917">
        <v>90</v>
      </c>
    </row>
    <row r="8" spans="1:11" ht="15.75" customHeight="1">
      <c r="A8" s="680" t="s">
        <v>1571</v>
      </c>
      <c r="B8" s="914">
        <v>453.35</v>
      </c>
      <c r="C8" s="915">
        <v>10</v>
      </c>
      <c r="D8" s="916">
        <v>0</v>
      </c>
      <c r="E8" s="920">
        <v>0</v>
      </c>
      <c r="F8" s="918">
        <v>2652.09</v>
      </c>
      <c r="G8" s="917">
        <v>50</v>
      </c>
      <c r="H8" s="918">
        <f>461.125+459.275+459.5+457.65+456.925+455.925+454.9</f>
        <v>3205.3000000000006</v>
      </c>
      <c r="I8" s="917">
        <v>70</v>
      </c>
      <c r="J8" s="921">
        <f>405.65+398.925+397+397.1+397.6+397.725+394.825+394.35+393.1+393.075+393.025+393.05+787.3</f>
        <v>5542.724999999999</v>
      </c>
      <c r="K8" s="922">
        <f>140</f>
        <v>140</v>
      </c>
    </row>
    <row r="9" spans="1:11" ht="15.75" customHeight="1">
      <c r="A9" s="680" t="s">
        <v>1572</v>
      </c>
      <c r="B9" s="914">
        <v>906.175</v>
      </c>
      <c r="C9" s="915">
        <v>20</v>
      </c>
      <c r="D9" s="916">
        <v>0</v>
      </c>
      <c r="E9" s="920">
        <v>0</v>
      </c>
      <c r="F9" s="918">
        <v>1810.725</v>
      </c>
      <c r="G9" s="917">
        <v>40</v>
      </c>
      <c r="H9" s="923">
        <f>452.9+450.575+450.15+449.475+449.35+448.875+449.025+451.8</f>
        <v>3602.15</v>
      </c>
      <c r="I9" s="922">
        <v>80</v>
      </c>
      <c r="J9" s="921">
        <f>393.85+393.2+393.6+393.35+785.4+392.45+393.4+393.6+393.5</f>
        <v>3932.35</v>
      </c>
      <c r="K9" s="922">
        <v>100</v>
      </c>
    </row>
    <row r="10" spans="1:11" ht="15.75" customHeight="1">
      <c r="A10" s="680" t="s">
        <v>1573</v>
      </c>
      <c r="B10" s="914">
        <v>228.075</v>
      </c>
      <c r="C10" s="915">
        <v>5</v>
      </c>
      <c r="D10" s="916">
        <v>1340.73</v>
      </c>
      <c r="E10" s="917">
        <v>30</v>
      </c>
      <c r="F10" s="918">
        <v>2290.13</v>
      </c>
      <c r="G10" s="917">
        <v>50</v>
      </c>
      <c r="H10" s="923">
        <f>453.325+448.675+447.125+445.6+445.85+448.75</f>
        <v>2689.325</v>
      </c>
      <c r="I10" s="922">
        <v>60</v>
      </c>
      <c r="J10" s="921">
        <f>393.025+393.425+394.4+393.025+396.75+398.375+396.9+397.575+396.3+394.3+394.65+394.65+394.225+394</f>
        <v>5531.6</v>
      </c>
      <c r="K10" s="922">
        <v>140</v>
      </c>
    </row>
    <row r="11" spans="1:11" ht="15.75" customHeight="1">
      <c r="A11" s="680" t="s">
        <v>1574</v>
      </c>
      <c r="B11" s="914">
        <v>228.1625</v>
      </c>
      <c r="C11" s="915">
        <v>5</v>
      </c>
      <c r="D11" s="916">
        <v>437.3</v>
      </c>
      <c r="E11" s="917">
        <v>10</v>
      </c>
      <c r="F11" s="918">
        <v>1348.15</v>
      </c>
      <c r="G11" s="917">
        <v>40</v>
      </c>
      <c r="H11" s="923">
        <f>447.03+446.45+444.875+443.7+443.275+443.32+443.355</f>
        <v>3112.005</v>
      </c>
      <c r="I11" s="922">
        <v>70</v>
      </c>
      <c r="J11" s="921">
        <f>394.9+395.7+396.1+395.75+394.45+394.125+394.1+392.65+392.825+392.85</f>
        <v>3943.4499999999994</v>
      </c>
      <c r="K11" s="922">
        <v>100</v>
      </c>
    </row>
    <row r="12" spans="1:11" ht="15.75" customHeight="1">
      <c r="A12" s="680" t="s">
        <v>1575</v>
      </c>
      <c r="B12" s="914">
        <v>2265.55</v>
      </c>
      <c r="C12" s="915">
        <v>50</v>
      </c>
      <c r="D12" s="916">
        <v>2183.225</v>
      </c>
      <c r="E12" s="917">
        <v>50</v>
      </c>
      <c r="F12" s="918">
        <v>2213.55</v>
      </c>
      <c r="G12" s="917">
        <v>50</v>
      </c>
      <c r="H12" s="918">
        <f>443.255+442.35+441.13</f>
        <v>1326.7350000000001</v>
      </c>
      <c r="I12" s="917">
        <v>30</v>
      </c>
      <c r="J12" s="921">
        <v>5125.83</v>
      </c>
      <c r="K12" s="922">
        <v>130</v>
      </c>
    </row>
    <row r="13" spans="1:11" ht="15.75" customHeight="1">
      <c r="A13" s="680" t="s">
        <v>1576</v>
      </c>
      <c r="B13" s="914">
        <v>2263.11</v>
      </c>
      <c r="C13" s="915">
        <v>50</v>
      </c>
      <c r="D13" s="916">
        <v>2624.225</v>
      </c>
      <c r="E13" s="917">
        <v>60</v>
      </c>
      <c r="F13" s="918">
        <v>3106.1</v>
      </c>
      <c r="G13" s="917">
        <v>70</v>
      </c>
      <c r="H13" s="918">
        <f>441.625+440.875+441.925+442.525+441.95+442.75+442.125</f>
        <v>3093.7749999999996</v>
      </c>
      <c r="I13" s="917">
        <v>70</v>
      </c>
      <c r="J13" s="921">
        <v>4799.95</v>
      </c>
      <c r="K13" s="922">
        <v>120</v>
      </c>
    </row>
    <row r="14" spans="1:11" ht="15.75" customHeight="1">
      <c r="A14" s="680" t="s">
        <v>1577</v>
      </c>
      <c r="B14" s="914">
        <v>904.81</v>
      </c>
      <c r="C14" s="915">
        <v>20</v>
      </c>
      <c r="D14" s="916">
        <v>436.25</v>
      </c>
      <c r="E14" s="917">
        <v>10</v>
      </c>
      <c r="F14" s="918">
        <v>3124.5</v>
      </c>
      <c r="G14" s="917">
        <v>70</v>
      </c>
      <c r="H14" s="923">
        <f>436.3+436.95+435.55+430.675+430.85+429+430.1+428.15</f>
        <v>3457.575</v>
      </c>
      <c r="I14" s="922">
        <v>80</v>
      </c>
      <c r="J14" s="923">
        <v>5624.83</v>
      </c>
      <c r="K14" s="922">
        <v>140</v>
      </c>
    </row>
    <row r="15" spans="1:11" ht="15.75" customHeight="1">
      <c r="A15" s="680" t="s">
        <v>1163</v>
      </c>
      <c r="B15" s="914">
        <v>1325.615</v>
      </c>
      <c r="C15" s="915">
        <v>30</v>
      </c>
      <c r="D15" s="916">
        <v>3052.16</v>
      </c>
      <c r="E15" s="917">
        <v>70</v>
      </c>
      <c r="F15" s="918">
        <v>452.95</v>
      </c>
      <c r="G15" s="917">
        <v>10</v>
      </c>
      <c r="H15" s="923">
        <f>427.475+417.35+417.1+410.4+408.35+414.4+411.925+409.15+406.15+408.115+409.05+411.175</f>
        <v>4950.640000000001</v>
      </c>
      <c r="I15" s="922">
        <v>120</v>
      </c>
      <c r="J15" s="923">
        <v>6474.78</v>
      </c>
      <c r="K15" s="922">
        <v>160</v>
      </c>
    </row>
    <row r="16" spans="1:11" ht="15.75" customHeight="1">
      <c r="A16" s="680" t="s">
        <v>1164</v>
      </c>
      <c r="B16" s="914">
        <v>0</v>
      </c>
      <c r="C16" s="915">
        <v>0</v>
      </c>
      <c r="D16" s="916">
        <v>2177.63</v>
      </c>
      <c r="E16" s="917">
        <v>50</v>
      </c>
      <c r="F16" s="923">
        <f>450.675+454.7+455.1+457.05+460.8+463.9</f>
        <v>2742.225</v>
      </c>
      <c r="G16" s="922">
        <v>60</v>
      </c>
      <c r="H16" s="923">
        <f>412.75+409.55+408.25+408.925+405.25+405.675+405.2+405.115+406.475+405.025+405.1+406.75+409.2</f>
        <v>5293.265</v>
      </c>
      <c r="I16" s="922">
        <v>130</v>
      </c>
      <c r="J16" s="923">
        <v>7678.38</v>
      </c>
      <c r="K16" s="922">
        <v>180</v>
      </c>
    </row>
    <row r="17" spans="1:11" ht="15.75" customHeight="1">
      <c r="A17" s="681" t="s">
        <v>1165</v>
      </c>
      <c r="B17" s="924">
        <v>452.58</v>
      </c>
      <c r="C17" s="925">
        <v>10</v>
      </c>
      <c r="D17" s="926">
        <v>1306.875</v>
      </c>
      <c r="E17" s="927">
        <v>30</v>
      </c>
      <c r="F17" s="928">
        <f>459.25+458.9+462.15+463.65+461.025</f>
        <v>2304.975</v>
      </c>
      <c r="G17" s="929">
        <v>50</v>
      </c>
      <c r="H17" s="928">
        <f>408.7+409.9+407.875+407.4+408.35+410.2+405.5+404.315+404.1+403.71+405.8</f>
        <v>4475.849999999999</v>
      </c>
      <c r="I17" s="929">
        <v>110</v>
      </c>
      <c r="J17" s="928">
        <v>14631.58</v>
      </c>
      <c r="K17" s="929">
        <v>340</v>
      </c>
    </row>
    <row r="18" spans="1:11" s="938" customFormat="1" ht="15.75" customHeight="1">
      <c r="A18" s="930" t="s">
        <v>1168</v>
      </c>
      <c r="B18" s="931">
        <v>9489.2775</v>
      </c>
      <c r="C18" s="932">
        <v>210</v>
      </c>
      <c r="D18" s="933">
        <f aca="true" t="shared" si="0" ref="D18:I18">SUM(D6:D17)</f>
        <v>15405.75</v>
      </c>
      <c r="E18" s="934">
        <f t="shared" si="0"/>
        <v>350</v>
      </c>
      <c r="F18" s="935">
        <f t="shared" si="0"/>
        <v>26848.604999999996</v>
      </c>
      <c r="G18" s="936">
        <f t="shared" si="0"/>
        <v>600</v>
      </c>
      <c r="H18" s="935">
        <f t="shared" si="0"/>
        <v>40327.670000000006</v>
      </c>
      <c r="I18" s="936">
        <f t="shared" si="0"/>
        <v>930</v>
      </c>
      <c r="J18" s="937">
        <f>SUM(J6:J17)</f>
        <v>70602.525</v>
      </c>
      <c r="K18" s="936">
        <f>SUM(K6:K17)</f>
        <v>1730</v>
      </c>
    </row>
    <row r="19" spans="1:8" s="940" customFormat="1" ht="12.75">
      <c r="A19" s="939"/>
      <c r="H19" s="941"/>
    </row>
    <row r="20" spans="1:10" ht="12.75">
      <c r="A20" s="940"/>
      <c r="B20" s="940"/>
      <c r="H20" s="942"/>
      <c r="J20" s="943"/>
    </row>
    <row r="21" ht="12.75">
      <c r="J21" s="942"/>
    </row>
    <row r="26" ht="12.75">
      <c r="H26" s="823" t="s">
        <v>1595</v>
      </c>
    </row>
  </sheetData>
  <sheetProtection/>
  <mergeCells count="7">
    <mergeCell ref="A1:K1"/>
    <mergeCell ref="A2:K2"/>
    <mergeCell ref="B4:C4"/>
    <mergeCell ref="D4:E4"/>
    <mergeCell ref="F4:G4"/>
    <mergeCell ref="H4:I4"/>
    <mergeCell ref="J4:K4"/>
  </mergeCells>
  <printOptions horizontalCentered="1"/>
  <pageMargins left="0.75" right="0.75" top="1" bottom="1" header="0.5" footer="0.5"/>
  <pageSetup horizontalDpi="600" verticalDpi="600" orientation="landscape" r:id="rId1"/>
</worksheet>
</file>

<file path=xl/worksheets/sheet43.xml><?xml version="1.0" encoding="utf-8"?>
<worksheet xmlns="http://schemas.openxmlformats.org/spreadsheetml/2006/main" xmlns:r="http://schemas.openxmlformats.org/officeDocument/2006/relationships">
  <dimension ref="B1:H41"/>
  <sheetViews>
    <sheetView zoomScalePageLayoutView="0" workbookViewId="0" topLeftCell="A16">
      <selection activeCell="B25" sqref="B25:F25"/>
    </sheetView>
  </sheetViews>
  <sheetFormatPr defaultColWidth="9.140625" defaultRowHeight="12.75"/>
  <cols>
    <col min="1" max="1" width="9.140625" style="823" customWidth="1"/>
    <col min="2" max="2" width="10.421875" style="823" customWidth="1"/>
    <col min="3" max="6" width="12.140625" style="823" customWidth="1"/>
    <col min="7" max="16384" width="9.140625" style="823" customWidth="1"/>
  </cols>
  <sheetData>
    <row r="1" spans="2:8" ht="12.75">
      <c r="B1" s="2001" t="s">
        <v>1519</v>
      </c>
      <c r="C1" s="2001"/>
      <c r="D1" s="2001"/>
      <c r="E1" s="2001"/>
      <c r="F1" s="2001"/>
      <c r="G1" s="2001"/>
      <c r="H1" s="2001"/>
    </row>
    <row r="2" spans="2:8" ht="15.75">
      <c r="B2" s="2129" t="s">
        <v>1596</v>
      </c>
      <c r="C2" s="2129"/>
      <c r="D2" s="2129"/>
      <c r="E2" s="2129"/>
      <c r="F2" s="2129"/>
      <c r="G2" s="2233"/>
      <c r="H2" s="2233"/>
    </row>
    <row r="3" spans="2:4" ht="12.75" hidden="1">
      <c r="B3" s="1966" t="s">
        <v>1585</v>
      </c>
      <c r="C3" s="1966"/>
      <c r="D3" s="1966"/>
    </row>
    <row r="4" spans="2:6" ht="12.75">
      <c r="B4" s="18"/>
      <c r="C4" s="18"/>
      <c r="D4" s="18"/>
      <c r="E4" s="18"/>
      <c r="F4" s="18"/>
    </row>
    <row r="5" spans="2:6" ht="13.5" thickBot="1">
      <c r="B5" s="18"/>
      <c r="C5" s="18"/>
      <c r="D5" s="102"/>
      <c r="E5" s="102"/>
      <c r="F5" s="102" t="s">
        <v>1181</v>
      </c>
    </row>
    <row r="6" spans="2:8" ht="19.5" customHeight="1">
      <c r="B6" s="944" t="s">
        <v>1229</v>
      </c>
      <c r="C6" s="945" t="s">
        <v>1567</v>
      </c>
      <c r="D6" s="946" t="s">
        <v>629</v>
      </c>
      <c r="E6" s="946" t="s">
        <v>630</v>
      </c>
      <c r="F6" s="947" t="s">
        <v>1249</v>
      </c>
      <c r="H6" s="940"/>
    </row>
    <row r="7" spans="2:6" ht="15" customHeight="1">
      <c r="B7" s="831" t="s">
        <v>1569</v>
      </c>
      <c r="C7" s="948">
        <v>585</v>
      </c>
      <c r="D7" s="833">
        <v>400</v>
      </c>
      <c r="E7" s="833">
        <v>0</v>
      </c>
      <c r="F7" s="836">
        <v>0</v>
      </c>
    </row>
    <row r="8" spans="2:6" ht="15" customHeight="1">
      <c r="B8" s="831" t="s">
        <v>1570</v>
      </c>
      <c r="C8" s="948">
        <v>189</v>
      </c>
      <c r="D8" s="833">
        <v>550</v>
      </c>
      <c r="E8" s="833">
        <v>370</v>
      </c>
      <c r="F8" s="836">
        <v>4080</v>
      </c>
    </row>
    <row r="9" spans="2:6" ht="15" customHeight="1">
      <c r="B9" s="831" t="s">
        <v>1571</v>
      </c>
      <c r="C9" s="948">
        <v>3367.28</v>
      </c>
      <c r="D9" s="833">
        <v>220</v>
      </c>
      <c r="E9" s="833">
        <v>1575</v>
      </c>
      <c r="F9" s="836">
        <v>9665</v>
      </c>
    </row>
    <row r="10" spans="2:6" ht="15" customHeight="1">
      <c r="B10" s="831" t="s">
        <v>1572</v>
      </c>
      <c r="C10" s="948">
        <v>15836.81</v>
      </c>
      <c r="D10" s="833">
        <v>0</v>
      </c>
      <c r="E10" s="833">
        <v>2101.5</v>
      </c>
      <c r="F10" s="836">
        <v>13135</v>
      </c>
    </row>
    <row r="11" spans="2:6" ht="15" customHeight="1">
      <c r="B11" s="831" t="s">
        <v>1573</v>
      </c>
      <c r="C11" s="948">
        <v>2362.5</v>
      </c>
      <c r="D11" s="833">
        <v>0</v>
      </c>
      <c r="E11" s="833">
        <v>1074.7</v>
      </c>
      <c r="F11" s="836">
        <v>9310</v>
      </c>
    </row>
    <row r="12" spans="2:6" ht="15" customHeight="1">
      <c r="B12" s="831" t="s">
        <v>1574</v>
      </c>
      <c r="C12" s="948">
        <v>200</v>
      </c>
      <c r="D12" s="833">
        <v>753.5</v>
      </c>
      <c r="E12" s="837">
        <v>3070</v>
      </c>
      <c r="F12" s="836">
        <v>10780</v>
      </c>
    </row>
    <row r="13" spans="2:6" ht="15" customHeight="1">
      <c r="B13" s="831" t="s">
        <v>1575</v>
      </c>
      <c r="C13" s="948">
        <v>6224.804</v>
      </c>
      <c r="D13" s="833">
        <v>200</v>
      </c>
      <c r="E13" s="833">
        <v>0</v>
      </c>
      <c r="F13" s="836">
        <v>25532</v>
      </c>
    </row>
    <row r="14" spans="2:6" ht="15" customHeight="1">
      <c r="B14" s="831" t="s">
        <v>1576</v>
      </c>
      <c r="C14" s="948">
        <v>11402</v>
      </c>
      <c r="D14" s="837">
        <v>160</v>
      </c>
      <c r="E14" s="837">
        <v>300</v>
      </c>
      <c r="F14" s="836">
        <v>0</v>
      </c>
    </row>
    <row r="15" spans="2:6" ht="15" customHeight="1">
      <c r="B15" s="831" t="s">
        <v>1577</v>
      </c>
      <c r="C15" s="948">
        <v>4027.9</v>
      </c>
      <c r="D15" s="837">
        <f>200+750</f>
        <v>950</v>
      </c>
      <c r="E15" s="837">
        <v>8630</v>
      </c>
      <c r="F15" s="836">
        <v>3850</v>
      </c>
    </row>
    <row r="16" spans="2:6" ht="15" customHeight="1">
      <c r="B16" s="831" t="s">
        <v>1163</v>
      </c>
      <c r="C16" s="948">
        <v>1040</v>
      </c>
      <c r="D16" s="837">
        <v>4800</v>
      </c>
      <c r="E16" s="837">
        <v>13821</v>
      </c>
      <c r="F16" s="836">
        <v>21250</v>
      </c>
    </row>
    <row r="17" spans="2:6" ht="15" customHeight="1">
      <c r="B17" s="831" t="s">
        <v>1164</v>
      </c>
      <c r="C17" s="948">
        <v>600</v>
      </c>
      <c r="D17" s="833">
        <v>0</v>
      </c>
      <c r="E17" s="837">
        <v>350</v>
      </c>
      <c r="F17" s="836">
        <v>4500</v>
      </c>
    </row>
    <row r="18" spans="2:6" ht="15" customHeight="1">
      <c r="B18" s="839" t="s">
        <v>1165</v>
      </c>
      <c r="C18" s="949">
        <v>3472.05</v>
      </c>
      <c r="D18" s="843">
        <v>1850</v>
      </c>
      <c r="E18" s="843">
        <v>15687</v>
      </c>
      <c r="F18" s="845">
        <v>1730</v>
      </c>
    </row>
    <row r="19" spans="2:6" s="950" customFormat="1" ht="15.75" customHeight="1" thickBot="1">
      <c r="B19" s="951" t="s">
        <v>1168</v>
      </c>
      <c r="C19" s="848">
        <f>SUM(C7:C18)</f>
        <v>49307.344000000005</v>
      </c>
      <c r="D19" s="848">
        <f>SUM(D7:D18)</f>
        <v>9883.5</v>
      </c>
      <c r="E19" s="850">
        <f>SUM(E7:E18)</f>
        <v>46979.2</v>
      </c>
      <c r="F19" s="852">
        <f>SUM(F7:F18)</f>
        <v>103832</v>
      </c>
    </row>
    <row r="20" s="853" customFormat="1" ht="15" customHeight="1">
      <c r="B20" s="397" t="s">
        <v>1597</v>
      </c>
    </row>
    <row r="21" s="853" customFormat="1" ht="15" customHeight="1">
      <c r="B21" s="397" t="s">
        <v>1598</v>
      </c>
    </row>
    <row r="22" s="853" customFormat="1" ht="15" customHeight="1">
      <c r="B22" s="397" t="s">
        <v>1599</v>
      </c>
    </row>
    <row r="23" s="853" customFormat="1" ht="15" customHeight="1">
      <c r="B23" s="397"/>
    </row>
    <row r="24" s="853" customFormat="1" ht="12.75"/>
    <row r="25" spans="2:8" ht="12.75">
      <c r="B25" s="2001" t="s">
        <v>1805</v>
      </c>
      <c r="C25" s="2001"/>
      <c r="D25" s="2001"/>
      <c r="E25" s="2001"/>
      <c r="F25" s="2001"/>
      <c r="G25" s="144"/>
      <c r="H25" s="144"/>
    </row>
    <row r="26" spans="2:8" ht="18.75">
      <c r="B26" s="2232" t="s">
        <v>1600</v>
      </c>
      <c r="C26" s="2232"/>
      <c r="D26" s="2232"/>
      <c r="E26" s="2232"/>
      <c r="F26" s="2232"/>
      <c r="G26" s="822"/>
      <c r="H26" s="822"/>
    </row>
    <row r="27" spans="2:7" ht="13.5" thickBot="1">
      <c r="B27" s="18"/>
      <c r="C27" s="18"/>
      <c r="D27" s="18"/>
      <c r="E27" s="18"/>
      <c r="F27" s="102" t="s">
        <v>1181</v>
      </c>
      <c r="G27" s="102"/>
    </row>
    <row r="28" spans="2:8" ht="12.75">
      <c r="B28" s="952" t="s">
        <v>1229</v>
      </c>
      <c r="C28" s="865" t="s">
        <v>1567</v>
      </c>
      <c r="D28" s="825" t="s">
        <v>629</v>
      </c>
      <c r="E28" s="825" t="s">
        <v>630</v>
      </c>
      <c r="F28" s="826" t="s">
        <v>1249</v>
      </c>
      <c r="H28" s="940"/>
    </row>
    <row r="29" spans="2:6" ht="13.5" customHeight="1">
      <c r="B29" s="831" t="s">
        <v>1569</v>
      </c>
      <c r="C29" s="866">
        <v>4309</v>
      </c>
      <c r="D29" s="867">
        <v>20554.2</v>
      </c>
      <c r="E29" s="867">
        <v>13397</v>
      </c>
      <c r="F29" s="868">
        <v>35455</v>
      </c>
    </row>
    <row r="30" spans="2:6" ht="13.5" customHeight="1">
      <c r="B30" s="831" t="s">
        <v>1570</v>
      </c>
      <c r="C30" s="866">
        <v>13165</v>
      </c>
      <c r="D30" s="867">
        <v>24670.5</v>
      </c>
      <c r="E30" s="867">
        <v>18830</v>
      </c>
      <c r="F30" s="868">
        <v>31353</v>
      </c>
    </row>
    <row r="31" spans="2:6" ht="13.5" customHeight="1">
      <c r="B31" s="831" t="s">
        <v>1571</v>
      </c>
      <c r="C31" s="866">
        <v>12145</v>
      </c>
      <c r="D31" s="867">
        <v>12021</v>
      </c>
      <c r="E31" s="867">
        <v>15855</v>
      </c>
      <c r="F31" s="868">
        <v>35062</v>
      </c>
    </row>
    <row r="32" spans="2:6" ht="13.5" customHeight="1">
      <c r="B32" s="831" t="s">
        <v>1572</v>
      </c>
      <c r="C32" s="866">
        <v>9056</v>
      </c>
      <c r="D32" s="867">
        <v>10369</v>
      </c>
      <c r="E32" s="867">
        <v>14880</v>
      </c>
      <c r="F32" s="868">
        <v>21472</v>
      </c>
    </row>
    <row r="33" spans="2:6" ht="13.5" customHeight="1">
      <c r="B33" s="831" t="s">
        <v>1573</v>
      </c>
      <c r="C33" s="866">
        <v>11018</v>
      </c>
      <c r="D33" s="867">
        <v>15533</v>
      </c>
      <c r="E33" s="867">
        <v>14180</v>
      </c>
      <c r="F33" s="868">
        <v>20418</v>
      </c>
    </row>
    <row r="34" spans="2:6" ht="13.5" customHeight="1">
      <c r="B34" s="831" t="s">
        <v>1574</v>
      </c>
      <c r="C34" s="866">
        <v>11030</v>
      </c>
      <c r="D34" s="867">
        <v>11255.5</v>
      </c>
      <c r="E34" s="878">
        <v>17395</v>
      </c>
      <c r="F34" s="868">
        <v>24379</v>
      </c>
    </row>
    <row r="35" spans="2:6" ht="13.5" customHeight="1">
      <c r="B35" s="831" t="s">
        <v>1575</v>
      </c>
      <c r="C35" s="866">
        <v>12710</v>
      </c>
      <c r="D35" s="878">
        <v>14541</v>
      </c>
      <c r="E35" s="878">
        <v>8962</v>
      </c>
      <c r="F35" s="868">
        <v>12236</v>
      </c>
    </row>
    <row r="36" spans="2:6" ht="13.5" customHeight="1">
      <c r="B36" s="831" t="s">
        <v>1576</v>
      </c>
      <c r="C36" s="866">
        <v>9500</v>
      </c>
      <c r="D36" s="878">
        <v>20075</v>
      </c>
      <c r="E36" s="878">
        <v>7713</v>
      </c>
      <c r="F36" s="868">
        <v>10443</v>
      </c>
    </row>
    <row r="37" spans="2:6" ht="13.5" customHeight="1">
      <c r="B37" s="831" t="s">
        <v>1577</v>
      </c>
      <c r="C37" s="866">
        <v>18162</v>
      </c>
      <c r="D37" s="878">
        <v>15654</v>
      </c>
      <c r="E37" s="878">
        <v>7295</v>
      </c>
      <c r="F37" s="868">
        <v>12583.9</v>
      </c>
    </row>
    <row r="38" spans="2:6" ht="13.5" customHeight="1">
      <c r="B38" s="831" t="s">
        <v>1163</v>
      </c>
      <c r="C38" s="866">
        <v>13050</v>
      </c>
      <c r="D38" s="878">
        <v>7970</v>
      </c>
      <c r="E38" s="878">
        <v>20300</v>
      </c>
      <c r="F38" s="868">
        <v>21570</v>
      </c>
    </row>
    <row r="39" spans="2:6" ht="13.5" customHeight="1">
      <c r="B39" s="831" t="s">
        <v>1164</v>
      </c>
      <c r="C39" s="866">
        <v>18334.25</v>
      </c>
      <c r="D39" s="878">
        <v>10245</v>
      </c>
      <c r="E39" s="878">
        <v>17397</v>
      </c>
      <c r="F39" s="868">
        <v>17413</v>
      </c>
    </row>
    <row r="40" spans="2:6" ht="13.5" customHeight="1">
      <c r="B40" s="839" t="s">
        <v>1165</v>
      </c>
      <c r="C40" s="870">
        <v>20358.5</v>
      </c>
      <c r="D40" s="871">
        <v>12862</v>
      </c>
      <c r="E40" s="871">
        <v>13980</v>
      </c>
      <c r="F40" s="873">
        <v>15934.2</v>
      </c>
    </row>
    <row r="41" spans="2:6" ht="13.5" thickBot="1">
      <c r="B41" s="951" t="s">
        <v>1168</v>
      </c>
      <c r="C41" s="874">
        <f>SUM(C29:C40)</f>
        <v>152837.75</v>
      </c>
      <c r="D41" s="879">
        <f>SUM(D29:D40)</f>
        <v>175750.2</v>
      </c>
      <c r="E41" s="879">
        <f>SUM(E29:E40)</f>
        <v>170184</v>
      </c>
      <c r="F41" s="876">
        <f>SUM(F29:F40)</f>
        <v>258319.1</v>
      </c>
    </row>
  </sheetData>
  <sheetProtection/>
  <mergeCells count="7">
    <mergeCell ref="B25:F25"/>
    <mergeCell ref="B26:F26"/>
    <mergeCell ref="B1:F1"/>
    <mergeCell ref="G1:H1"/>
    <mergeCell ref="B2:F2"/>
    <mergeCell ref="G2:H2"/>
    <mergeCell ref="B3:D3"/>
  </mergeCells>
  <printOptions horizontalCentered="1"/>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A1:X132"/>
  <sheetViews>
    <sheetView zoomScalePageLayoutView="0" workbookViewId="0" topLeftCell="A66">
      <selection activeCell="V105" sqref="V105"/>
    </sheetView>
  </sheetViews>
  <sheetFormatPr defaultColWidth="9.140625" defaultRowHeight="12.75"/>
  <cols>
    <col min="1" max="1" width="3.140625" style="797" customWidth="1"/>
    <col min="2" max="2" width="4.421875" style="797" customWidth="1"/>
    <col min="3" max="3" width="29.57421875" style="797" customWidth="1"/>
    <col min="4" max="4" width="7.57421875" style="957" bestFit="1" customWidth="1"/>
    <col min="5" max="5" width="7.28125" style="957" customWidth="1"/>
    <col min="6" max="7" width="7.57421875" style="797" bestFit="1" customWidth="1"/>
    <col min="8" max="8" width="6.7109375" style="797" bestFit="1" customWidth="1"/>
    <col min="9" max="9" width="7.421875" style="957" customWidth="1"/>
    <col min="10" max="10" width="7.421875" style="797" customWidth="1"/>
    <col min="11" max="12" width="7.421875" style="957" customWidth="1"/>
    <col min="13" max="16" width="7.421875" style="958" customWidth="1"/>
    <col min="17" max="16384" width="9.140625" style="797" customWidth="1"/>
  </cols>
  <sheetData>
    <row r="1" spans="1:11" ht="12.75" customHeight="1" hidden="1">
      <c r="A1" s="1966" t="s">
        <v>933</v>
      </c>
      <c r="B1" s="1966"/>
      <c r="C1" s="1966"/>
      <c r="D1" s="1966"/>
      <c r="E1" s="1966"/>
      <c r="F1" s="1966"/>
      <c r="G1" s="1966"/>
      <c r="H1" s="1966"/>
      <c r="I1" s="1966"/>
      <c r="K1" s="797"/>
    </row>
    <row r="2" spans="1:11" ht="12.75" customHeight="1" hidden="1">
      <c r="A2" s="1966" t="s">
        <v>1602</v>
      </c>
      <c r="B2" s="1966"/>
      <c r="C2" s="1966"/>
      <c r="D2" s="1966"/>
      <c r="E2" s="1966"/>
      <c r="F2" s="1966"/>
      <c r="G2" s="1966"/>
      <c r="H2" s="1966"/>
      <c r="I2" s="1966"/>
      <c r="K2" s="797"/>
    </row>
    <row r="3" spans="1:11" ht="12.75" customHeight="1" hidden="1">
      <c r="A3" s="1966" t="s">
        <v>941</v>
      </c>
      <c r="B3" s="1966"/>
      <c r="C3" s="1966"/>
      <c r="D3" s="1966"/>
      <c r="E3" s="1966"/>
      <c r="F3" s="1966"/>
      <c r="G3" s="1966"/>
      <c r="H3" s="1966"/>
      <c r="I3" s="1966"/>
      <c r="K3" s="797"/>
    </row>
    <row r="4" spans="1:16" ht="5.25" customHeight="1" hidden="1">
      <c r="A4" s="816"/>
      <c r="B4" s="816"/>
      <c r="C4" s="816"/>
      <c r="D4" s="959"/>
      <c r="E4" s="959"/>
      <c r="F4" s="816"/>
      <c r="G4" s="816"/>
      <c r="H4" s="816"/>
      <c r="I4" s="959"/>
      <c r="J4" s="816"/>
      <c r="K4" s="959"/>
      <c r="L4" s="959"/>
      <c r="M4" s="960"/>
      <c r="N4" s="960"/>
      <c r="O4" s="960"/>
      <c r="P4" s="960"/>
    </row>
    <row r="5" spans="1:11" ht="12.75" customHeight="1" hidden="1">
      <c r="A5" s="1966" t="s">
        <v>1603</v>
      </c>
      <c r="B5" s="1966"/>
      <c r="C5" s="1966"/>
      <c r="D5" s="1966"/>
      <c r="E5" s="1966"/>
      <c r="F5" s="1966"/>
      <c r="G5" s="1966"/>
      <c r="H5" s="1966"/>
      <c r="I5" s="1966"/>
      <c r="K5" s="797"/>
    </row>
    <row r="6" spans="1:11" ht="12.75" customHeight="1" hidden="1">
      <c r="A6" s="1966" t="s">
        <v>1604</v>
      </c>
      <c r="B6" s="1966"/>
      <c r="C6" s="1966"/>
      <c r="D6" s="1966"/>
      <c r="E6" s="1966"/>
      <c r="F6" s="1966"/>
      <c r="G6" s="1966"/>
      <c r="H6" s="1966"/>
      <c r="I6" s="1966"/>
      <c r="K6" s="797"/>
    </row>
    <row r="7" spans="1:16" ht="5.25" customHeight="1" hidden="1">
      <c r="A7" s="18"/>
      <c r="B7" s="18"/>
      <c r="C7" s="18"/>
      <c r="D7" s="705"/>
      <c r="E7" s="705"/>
      <c r="F7" s="18"/>
      <c r="G7" s="18"/>
      <c r="H7" s="18"/>
      <c r="I7" s="705"/>
      <c r="J7" s="18"/>
      <c r="K7" s="705"/>
      <c r="L7" s="705"/>
      <c r="M7" s="397"/>
      <c r="N7" s="397"/>
      <c r="O7" s="397"/>
      <c r="P7" s="397"/>
    </row>
    <row r="8" spans="1:16" s="966" customFormat="1" ht="12.75" customHeight="1" hidden="1">
      <c r="A8" s="2234" t="s">
        <v>1605</v>
      </c>
      <c r="B8" s="2235"/>
      <c r="C8" s="2236"/>
      <c r="D8" s="961">
        <v>2004</v>
      </c>
      <c r="E8" s="961">
        <v>2004</v>
      </c>
      <c r="F8" s="962">
        <v>2004</v>
      </c>
      <c r="G8" s="962">
        <v>2004</v>
      </c>
      <c r="H8" s="962">
        <v>2004</v>
      </c>
      <c r="I8" s="961">
        <v>2004</v>
      </c>
      <c r="J8" s="962">
        <v>2004</v>
      </c>
      <c r="K8" s="961">
        <v>2004</v>
      </c>
      <c r="L8" s="963">
        <v>2004</v>
      </c>
      <c r="M8" s="964">
        <v>2004</v>
      </c>
      <c r="N8" s="964">
        <v>2004</v>
      </c>
      <c r="O8" s="965">
        <v>2004</v>
      </c>
      <c r="P8" s="965">
        <v>2004</v>
      </c>
    </row>
    <row r="9" spans="1:16" s="966" customFormat="1" ht="12.75" customHeight="1" hidden="1">
      <c r="A9" s="2237" t="s">
        <v>1606</v>
      </c>
      <c r="B9" s="2238"/>
      <c r="C9" s="2239"/>
      <c r="D9" s="967" t="s">
        <v>1165</v>
      </c>
      <c r="E9" s="967" t="s">
        <v>1165</v>
      </c>
      <c r="F9" s="968" t="s">
        <v>1165</v>
      </c>
      <c r="G9" s="968" t="s">
        <v>631</v>
      </c>
      <c r="H9" s="968" t="s">
        <v>1607</v>
      </c>
      <c r="I9" s="967" t="s">
        <v>1607</v>
      </c>
      <c r="J9" s="968" t="s">
        <v>1607</v>
      </c>
      <c r="K9" s="967" t="s">
        <v>1607</v>
      </c>
      <c r="L9" s="969" t="s">
        <v>1607</v>
      </c>
      <c r="M9" s="970" t="s">
        <v>1607</v>
      </c>
      <c r="N9" s="970" t="s">
        <v>1607</v>
      </c>
      <c r="O9" s="971" t="s">
        <v>1607</v>
      </c>
      <c r="P9" s="971" t="s">
        <v>1607</v>
      </c>
    </row>
    <row r="10" spans="1:16" ht="12.75" hidden="1">
      <c r="A10" s="972" t="s">
        <v>1608</v>
      </c>
      <c r="B10" s="107"/>
      <c r="C10" s="814"/>
      <c r="D10" s="973"/>
      <c r="E10" s="973"/>
      <c r="F10" s="680"/>
      <c r="G10" s="680"/>
      <c r="H10" s="680"/>
      <c r="I10" s="973"/>
      <c r="J10" s="680"/>
      <c r="K10" s="973"/>
      <c r="L10" s="974"/>
      <c r="M10" s="397"/>
      <c r="N10" s="397"/>
      <c r="O10" s="975"/>
      <c r="P10" s="975"/>
    </row>
    <row r="11" spans="1:16" ht="12.75" hidden="1">
      <c r="A11" s="976"/>
      <c r="B11" s="106" t="s">
        <v>1609</v>
      </c>
      <c r="C11" s="811"/>
      <c r="D11" s="977">
        <v>1.820083870967742</v>
      </c>
      <c r="E11" s="977">
        <v>1.820083870967742</v>
      </c>
      <c r="F11" s="977">
        <v>1.820083870967742</v>
      </c>
      <c r="G11" s="977">
        <v>0</v>
      </c>
      <c r="H11" s="977">
        <v>0.3454</v>
      </c>
      <c r="I11" s="977">
        <v>0.3454</v>
      </c>
      <c r="J11" s="977">
        <v>0.3454</v>
      </c>
      <c r="K11" s="977">
        <v>0.3454</v>
      </c>
      <c r="L11" s="978">
        <v>0.3454</v>
      </c>
      <c r="M11" s="248">
        <v>0.3454</v>
      </c>
      <c r="N11" s="248">
        <v>0.3454</v>
      </c>
      <c r="O11" s="979">
        <v>0.3454</v>
      </c>
      <c r="P11" s="979">
        <v>0.3454</v>
      </c>
    </row>
    <row r="12" spans="1:16" ht="12.75" hidden="1">
      <c r="A12" s="95"/>
      <c r="B12" s="106" t="s">
        <v>1610</v>
      </c>
      <c r="C12" s="811"/>
      <c r="D12" s="977">
        <v>1.4706548192771083</v>
      </c>
      <c r="E12" s="977">
        <v>1.4706548192771083</v>
      </c>
      <c r="F12" s="977">
        <v>1.4706548192771083</v>
      </c>
      <c r="G12" s="977">
        <v>0.6176727272727273</v>
      </c>
      <c r="H12" s="977">
        <v>0.629863076923077</v>
      </c>
      <c r="I12" s="977">
        <v>0.629863076923077</v>
      </c>
      <c r="J12" s="977">
        <v>0.629863076923077</v>
      </c>
      <c r="K12" s="977">
        <v>0.629863076923077</v>
      </c>
      <c r="L12" s="978">
        <v>0.629863076923077</v>
      </c>
      <c r="M12" s="248">
        <v>0.629863076923077</v>
      </c>
      <c r="N12" s="248">
        <v>0.629863076923077</v>
      </c>
      <c r="O12" s="979">
        <v>0.629863076923077</v>
      </c>
      <c r="P12" s="979">
        <v>0.629863076923077</v>
      </c>
    </row>
    <row r="13" spans="1:16" ht="12.75" hidden="1">
      <c r="A13" s="95"/>
      <c r="B13" s="106" t="s">
        <v>1611</v>
      </c>
      <c r="C13" s="811"/>
      <c r="D13" s="980">
        <v>0</v>
      </c>
      <c r="E13" s="980">
        <v>0</v>
      </c>
      <c r="F13" s="981">
        <v>0</v>
      </c>
      <c r="G13" s="980">
        <v>0</v>
      </c>
      <c r="H13" s="977">
        <v>1</v>
      </c>
      <c r="I13" s="977">
        <v>1</v>
      </c>
      <c r="J13" s="977">
        <v>1</v>
      </c>
      <c r="K13" s="977">
        <v>1</v>
      </c>
      <c r="L13" s="978">
        <v>1</v>
      </c>
      <c r="M13" s="248">
        <v>1</v>
      </c>
      <c r="N13" s="248">
        <v>1</v>
      </c>
      <c r="O13" s="979">
        <v>1</v>
      </c>
      <c r="P13" s="979">
        <v>1</v>
      </c>
    </row>
    <row r="14" spans="1:16" ht="12.75" hidden="1">
      <c r="A14" s="95"/>
      <c r="B14" s="106" t="s">
        <v>1612</v>
      </c>
      <c r="C14" s="811"/>
      <c r="D14" s="977">
        <v>3.8123749843660346</v>
      </c>
      <c r="E14" s="977">
        <v>3.8123749843660346</v>
      </c>
      <c r="F14" s="982">
        <v>3.8123749843660346</v>
      </c>
      <c r="G14" s="977" t="s">
        <v>1460</v>
      </c>
      <c r="H14" s="977" t="s">
        <v>1460</v>
      </c>
      <c r="I14" s="977" t="s">
        <v>1460</v>
      </c>
      <c r="J14" s="977" t="s">
        <v>1460</v>
      </c>
      <c r="K14" s="977" t="s">
        <v>1460</v>
      </c>
      <c r="L14" s="978" t="s">
        <v>1460</v>
      </c>
      <c r="M14" s="248" t="s">
        <v>1460</v>
      </c>
      <c r="N14" s="248" t="s">
        <v>1460</v>
      </c>
      <c r="O14" s="979" t="s">
        <v>1460</v>
      </c>
      <c r="P14" s="979" t="s">
        <v>1460</v>
      </c>
    </row>
    <row r="15" spans="1:16" ht="12.75" hidden="1">
      <c r="A15" s="95"/>
      <c r="B15" s="20" t="s">
        <v>1613</v>
      </c>
      <c r="C15" s="811"/>
      <c r="D15" s="983" t="s">
        <v>1614</v>
      </c>
      <c r="E15" s="983" t="s">
        <v>1614</v>
      </c>
      <c r="F15" s="108" t="s">
        <v>1614</v>
      </c>
      <c r="G15" s="108" t="s">
        <v>1614</v>
      </c>
      <c r="H15" s="108" t="s">
        <v>1614</v>
      </c>
      <c r="I15" s="983" t="s">
        <v>1614</v>
      </c>
      <c r="J15" s="108" t="s">
        <v>1614</v>
      </c>
      <c r="K15" s="983" t="s">
        <v>1614</v>
      </c>
      <c r="L15" s="984" t="s">
        <v>1614</v>
      </c>
      <c r="M15" s="985" t="s">
        <v>1614</v>
      </c>
      <c r="N15" s="985" t="s">
        <v>1614</v>
      </c>
      <c r="O15" s="986" t="s">
        <v>1614</v>
      </c>
      <c r="P15" s="986" t="s">
        <v>1614</v>
      </c>
    </row>
    <row r="16" spans="1:16" ht="12.75" hidden="1">
      <c r="A16" s="95"/>
      <c r="B16" s="20" t="s">
        <v>1615</v>
      </c>
      <c r="C16" s="811"/>
      <c r="D16" s="983" t="s">
        <v>1616</v>
      </c>
      <c r="E16" s="983" t="s">
        <v>1616</v>
      </c>
      <c r="F16" s="108" t="s">
        <v>1616</v>
      </c>
      <c r="G16" s="108" t="s">
        <v>1616</v>
      </c>
      <c r="H16" s="108" t="s">
        <v>1616</v>
      </c>
      <c r="I16" s="983" t="s">
        <v>1616</v>
      </c>
      <c r="J16" s="108" t="s">
        <v>1616</v>
      </c>
      <c r="K16" s="983" t="s">
        <v>1616</v>
      </c>
      <c r="L16" s="984" t="s">
        <v>1616</v>
      </c>
      <c r="M16" s="985" t="s">
        <v>1616</v>
      </c>
      <c r="N16" s="985" t="s">
        <v>1616</v>
      </c>
      <c r="O16" s="986" t="s">
        <v>1616</v>
      </c>
      <c r="P16" s="986" t="s">
        <v>1616</v>
      </c>
    </row>
    <row r="17" spans="1:16" ht="7.5" customHeight="1" hidden="1">
      <c r="A17" s="987"/>
      <c r="B17" s="158"/>
      <c r="C17" s="815"/>
      <c r="D17" s="983"/>
      <c r="E17" s="983"/>
      <c r="F17" s="108"/>
      <c r="G17" s="108"/>
      <c r="H17" s="108"/>
      <c r="I17" s="983"/>
      <c r="J17" s="108"/>
      <c r="K17" s="983"/>
      <c r="L17" s="984"/>
      <c r="M17" s="985"/>
      <c r="N17" s="985"/>
      <c r="O17" s="986"/>
      <c r="P17" s="986"/>
    </row>
    <row r="18" spans="1:16" ht="12.75" hidden="1">
      <c r="A18" s="976" t="s">
        <v>1617</v>
      </c>
      <c r="B18" s="20"/>
      <c r="C18" s="811"/>
      <c r="D18" s="961"/>
      <c r="E18" s="961"/>
      <c r="F18" s="962"/>
      <c r="G18" s="962"/>
      <c r="H18" s="962"/>
      <c r="I18" s="961"/>
      <c r="J18" s="962"/>
      <c r="K18" s="961"/>
      <c r="L18" s="963"/>
      <c r="M18" s="964"/>
      <c r="N18" s="964"/>
      <c r="O18" s="965"/>
      <c r="P18" s="965"/>
    </row>
    <row r="19" spans="1:16" ht="12.75" hidden="1">
      <c r="A19" s="976"/>
      <c r="B19" s="20" t="s">
        <v>1618</v>
      </c>
      <c r="C19" s="811"/>
      <c r="D19" s="988">
        <v>6</v>
      </c>
      <c r="E19" s="988">
        <v>6</v>
      </c>
      <c r="F19" s="691">
        <v>6</v>
      </c>
      <c r="G19" s="691">
        <v>5</v>
      </c>
      <c r="H19" s="691">
        <v>5</v>
      </c>
      <c r="I19" s="988">
        <v>5</v>
      </c>
      <c r="J19" s="691">
        <v>5</v>
      </c>
      <c r="K19" s="988">
        <v>5</v>
      </c>
      <c r="L19" s="989">
        <v>5</v>
      </c>
      <c r="M19" s="990">
        <v>5</v>
      </c>
      <c r="N19" s="990">
        <v>5</v>
      </c>
      <c r="O19" s="991">
        <v>5</v>
      </c>
      <c r="P19" s="991">
        <v>5</v>
      </c>
    </row>
    <row r="20" spans="1:16" ht="12.75" hidden="1">
      <c r="A20" s="95"/>
      <c r="B20" s="20" t="s">
        <v>1619</v>
      </c>
      <c r="C20" s="811"/>
      <c r="D20" s="967" t="s">
        <v>1620</v>
      </c>
      <c r="E20" s="967" t="s">
        <v>1620</v>
      </c>
      <c r="F20" s="968" t="s">
        <v>1620</v>
      </c>
      <c r="G20" s="968" t="s">
        <v>1620</v>
      </c>
      <c r="H20" s="968" t="s">
        <v>1620</v>
      </c>
      <c r="I20" s="967" t="s">
        <v>1620</v>
      </c>
      <c r="J20" s="968" t="s">
        <v>1620</v>
      </c>
      <c r="K20" s="967" t="s">
        <v>1620</v>
      </c>
      <c r="L20" s="969" t="s">
        <v>1620</v>
      </c>
      <c r="M20" s="970" t="s">
        <v>1620</v>
      </c>
      <c r="N20" s="970" t="s">
        <v>1620</v>
      </c>
      <c r="O20" s="971" t="s">
        <v>1620</v>
      </c>
      <c r="P20" s="971" t="s">
        <v>1620</v>
      </c>
    </row>
    <row r="21" spans="1:16" ht="12.75" hidden="1">
      <c r="A21" s="95"/>
      <c r="B21" s="106" t="s">
        <v>1621</v>
      </c>
      <c r="C21" s="811"/>
      <c r="D21" s="983"/>
      <c r="E21" s="983"/>
      <c r="F21" s="108"/>
      <c r="G21" s="108"/>
      <c r="H21" s="108"/>
      <c r="I21" s="983"/>
      <c r="J21" s="108"/>
      <c r="K21" s="983"/>
      <c r="L21" s="984"/>
      <c r="M21" s="985"/>
      <c r="N21" s="985"/>
      <c r="O21" s="986"/>
      <c r="P21" s="986"/>
    </row>
    <row r="22" spans="1:16" ht="12.75" hidden="1">
      <c r="A22" s="992" t="s">
        <v>1622</v>
      </c>
      <c r="B22" s="993"/>
      <c r="C22" s="994"/>
      <c r="D22" s="995">
        <v>0.711</v>
      </c>
      <c r="E22" s="995">
        <v>0.711</v>
      </c>
      <c r="F22" s="995">
        <v>0.711</v>
      </c>
      <c r="G22" s="995">
        <v>1.016</v>
      </c>
      <c r="H22" s="995">
        <v>0.387</v>
      </c>
      <c r="I22" s="995">
        <v>0.387</v>
      </c>
      <c r="J22" s="995">
        <v>0.387</v>
      </c>
      <c r="K22" s="995">
        <v>0.387</v>
      </c>
      <c r="L22" s="996">
        <v>0.387</v>
      </c>
      <c r="M22" s="997">
        <v>0.387</v>
      </c>
      <c r="N22" s="997">
        <v>0.387</v>
      </c>
      <c r="O22" s="998">
        <v>0.387</v>
      </c>
      <c r="P22" s="998">
        <v>0.387</v>
      </c>
    </row>
    <row r="23" spans="1:16" ht="12.75" hidden="1">
      <c r="A23" s="976" t="s">
        <v>1623</v>
      </c>
      <c r="B23" s="20"/>
      <c r="C23" s="811"/>
      <c r="D23" s="983"/>
      <c r="E23" s="983"/>
      <c r="F23" s="108"/>
      <c r="G23" s="108"/>
      <c r="H23" s="108"/>
      <c r="I23" s="983"/>
      <c r="J23" s="108"/>
      <c r="K23" s="983"/>
      <c r="L23" s="984"/>
      <c r="M23" s="985"/>
      <c r="N23" s="985"/>
      <c r="O23" s="986"/>
      <c r="P23" s="986"/>
    </row>
    <row r="24" spans="1:16" ht="12.75" hidden="1">
      <c r="A24" s="95"/>
      <c r="B24" s="349" t="s">
        <v>1624</v>
      </c>
      <c r="C24" s="811"/>
      <c r="D24" s="983"/>
      <c r="E24" s="983"/>
      <c r="F24" s="108"/>
      <c r="G24" s="108"/>
      <c r="H24" s="108"/>
      <c r="I24" s="983"/>
      <c r="J24" s="108"/>
      <c r="K24" s="983"/>
      <c r="L24" s="984"/>
      <c r="M24" s="985"/>
      <c r="N24" s="985"/>
      <c r="O24" s="986"/>
      <c r="P24" s="986"/>
    </row>
    <row r="25" spans="1:16" ht="12.75" hidden="1">
      <c r="A25" s="95"/>
      <c r="B25" s="20" t="s">
        <v>1625</v>
      </c>
      <c r="C25" s="811"/>
      <c r="D25" s="983" t="s">
        <v>1626</v>
      </c>
      <c r="E25" s="983" t="s">
        <v>1626</v>
      </c>
      <c r="F25" s="108" t="s">
        <v>1626</v>
      </c>
      <c r="G25" s="108" t="s">
        <v>1627</v>
      </c>
      <c r="H25" s="108" t="s">
        <v>1627</v>
      </c>
      <c r="I25" s="983" t="s">
        <v>1627</v>
      </c>
      <c r="J25" s="108" t="s">
        <v>1627</v>
      </c>
      <c r="K25" s="983" t="s">
        <v>1627</v>
      </c>
      <c r="L25" s="984" t="s">
        <v>1627</v>
      </c>
      <c r="M25" s="985" t="s">
        <v>1627</v>
      </c>
      <c r="N25" s="985" t="s">
        <v>1627</v>
      </c>
      <c r="O25" s="986" t="s">
        <v>1627</v>
      </c>
      <c r="P25" s="986" t="s">
        <v>1627</v>
      </c>
    </row>
    <row r="26" spans="1:16" ht="12.75" hidden="1">
      <c r="A26" s="95"/>
      <c r="B26" s="20" t="s">
        <v>1628</v>
      </c>
      <c r="C26" s="811"/>
      <c r="D26" s="983"/>
      <c r="E26" s="983"/>
      <c r="F26" s="108"/>
      <c r="G26" s="108"/>
      <c r="H26" s="108"/>
      <c r="I26" s="983"/>
      <c r="J26" s="108"/>
      <c r="K26" s="983"/>
      <c r="L26" s="984"/>
      <c r="M26" s="985"/>
      <c r="N26" s="985"/>
      <c r="O26" s="986"/>
      <c r="P26" s="986"/>
    </row>
    <row r="27" spans="1:16" ht="12.75" hidden="1">
      <c r="A27" s="95"/>
      <c r="B27" s="20"/>
      <c r="C27" s="811" t="s">
        <v>1629</v>
      </c>
      <c r="D27" s="983" t="s">
        <v>1630</v>
      </c>
      <c r="E27" s="983" t="s">
        <v>1630</v>
      </c>
      <c r="F27" s="108" t="s">
        <v>1630</v>
      </c>
      <c r="G27" s="108" t="s">
        <v>1631</v>
      </c>
      <c r="H27" s="108" t="s">
        <v>1631</v>
      </c>
      <c r="I27" s="983" t="s">
        <v>1631</v>
      </c>
      <c r="J27" s="108" t="s">
        <v>1631</v>
      </c>
      <c r="K27" s="983" t="s">
        <v>1631</v>
      </c>
      <c r="L27" s="984" t="s">
        <v>1631</v>
      </c>
      <c r="M27" s="985" t="s">
        <v>1631</v>
      </c>
      <c r="N27" s="985" t="s">
        <v>1631</v>
      </c>
      <c r="O27" s="986" t="s">
        <v>1631</v>
      </c>
      <c r="P27" s="986" t="s">
        <v>1631</v>
      </c>
    </row>
    <row r="28" spans="1:16" ht="12.75" hidden="1">
      <c r="A28" s="95"/>
      <c r="B28" s="20"/>
      <c r="C28" s="811" t="s">
        <v>1632</v>
      </c>
      <c r="D28" s="983" t="s">
        <v>1633</v>
      </c>
      <c r="E28" s="983" t="s">
        <v>1633</v>
      </c>
      <c r="F28" s="983" t="s">
        <v>1633</v>
      </c>
      <c r="G28" s="983" t="s">
        <v>1634</v>
      </c>
      <c r="H28" s="983" t="s">
        <v>1634</v>
      </c>
      <c r="I28" s="983" t="s">
        <v>1634</v>
      </c>
      <c r="J28" s="983" t="s">
        <v>1634</v>
      </c>
      <c r="K28" s="983" t="s">
        <v>1634</v>
      </c>
      <c r="L28" s="984" t="s">
        <v>1634</v>
      </c>
      <c r="M28" s="985" t="s">
        <v>1634</v>
      </c>
      <c r="N28" s="985" t="s">
        <v>1634</v>
      </c>
      <c r="O28" s="986" t="s">
        <v>1634</v>
      </c>
      <c r="P28" s="986" t="s">
        <v>1634</v>
      </c>
    </row>
    <row r="29" spans="1:16" ht="12.75" hidden="1">
      <c r="A29" s="95"/>
      <c r="B29" s="20"/>
      <c r="C29" s="811" t="s">
        <v>1635</v>
      </c>
      <c r="D29" s="983" t="s">
        <v>1627</v>
      </c>
      <c r="E29" s="983" t="s">
        <v>1627</v>
      </c>
      <c r="F29" s="983" t="s">
        <v>1627</v>
      </c>
      <c r="G29" s="983" t="s">
        <v>1636</v>
      </c>
      <c r="H29" s="983" t="s">
        <v>1636</v>
      </c>
      <c r="I29" s="983" t="s">
        <v>1636</v>
      </c>
      <c r="J29" s="983" t="s">
        <v>1636</v>
      </c>
      <c r="K29" s="983" t="s">
        <v>1636</v>
      </c>
      <c r="L29" s="984" t="s">
        <v>1636</v>
      </c>
      <c r="M29" s="985" t="s">
        <v>1636</v>
      </c>
      <c r="N29" s="985" t="s">
        <v>1636</v>
      </c>
      <c r="O29" s="986" t="s">
        <v>1636</v>
      </c>
      <c r="P29" s="986" t="s">
        <v>1636</v>
      </c>
    </row>
    <row r="30" spans="1:16" ht="12.75" hidden="1">
      <c r="A30" s="95"/>
      <c r="B30" s="20"/>
      <c r="C30" s="811" t="s">
        <v>1637</v>
      </c>
      <c r="D30" s="983" t="s">
        <v>1638</v>
      </c>
      <c r="E30" s="983" t="s">
        <v>1638</v>
      </c>
      <c r="F30" s="983" t="s">
        <v>1638</v>
      </c>
      <c r="G30" s="108" t="s">
        <v>1639</v>
      </c>
      <c r="H30" s="983" t="s">
        <v>1640</v>
      </c>
      <c r="I30" s="983" t="s">
        <v>1640</v>
      </c>
      <c r="J30" s="983" t="s">
        <v>1640</v>
      </c>
      <c r="K30" s="983" t="s">
        <v>1640</v>
      </c>
      <c r="L30" s="984" t="s">
        <v>1640</v>
      </c>
      <c r="M30" s="985" t="s">
        <v>1640</v>
      </c>
      <c r="N30" s="985" t="s">
        <v>1640</v>
      </c>
      <c r="O30" s="986" t="s">
        <v>1640</v>
      </c>
      <c r="P30" s="986" t="s">
        <v>1640</v>
      </c>
    </row>
    <row r="31" spans="1:16" ht="12.75" hidden="1">
      <c r="A31" s="95"/>
      <c r="B31" s="20"/>
      <c r="C31" s="811" t="s">
        <v>1641</v>
      </c>
      <c r="D31" s="983" t="s">
        <v>1642</v>
      </c>
      <c r="E31" s="983" t="s">
        <v>1642</v>
      </c>
      <c r="F31" s="983" t="s">
        <v>1642</v>
      </c>
      <c r="G31" s="108" t="s">
        <v>1643</v>
      </c>
      <c r="H31" s="983" t="s">
        <v>1644</v>
      </c>
      <c r="I31" s="983" t="s">
        <v>1644</v>
      </c>
      <c r="J31" s="983" t="s">
        <v>1644</v>
      </c>
      <c r="K31" s="983" t="s">
        <v>1644</v>
      </c>
      <c r="L31" s="984" t="s">
        <v>1644</v>
      </c>
      <c r="M31" s="985" t="s">
        <v>1644</v>
      </c>
      <c r="N31" s="985" t="s">
        <v>1644</v>
      </c>
      <c r="O31" s="986" t="s">
        <v>1644</v>
      </c>
      <c r="P31" s="986" t="s">
        <v>1644</v>
      </c>
    </row>
    <row r="32" spans="1:16" ht="7.5" customHeight="1" hidden="1">
      <c r="A32" s="95"/>
      <c r="B32" s="20"/>
      <c r="C32" s="811"/>
      <c r="D32" s="983"/>
      <c r="E32" s="983"/>
      <c r="F32" s="108"/>
      <c r="G32" s="108"/>
      <c r="H32" s="108"/>
      <c r="I32" s="983"/>
      <c r="J32" s="108"/>
      <c r="K32" s="983"/>
      <c r="L32" s="984"/>
      <c r="M32" s="985"/>
      <c r="N32" s="985"/>
      <c r="O32" s="986"/>
      <c r="P32" s="986"/>
    </row>
    <row r="33" spans="1:16" ht="12.75" hidden="1">
      <c r="A33" s="95"/>
      <c r="B33" s="349" t="s">
        <v>1645</v>
      </c>
      <c r="C33" s="811"/>
      <c r="D33" s="983"/>
      <c r="E33" s="983"/>
      <c r="F33" s="108"/>
      <c r="G33" s="108"/>
      <c r="H33" s="108"/>
      <c r="I33" s="983"/>
      <c r="J33" s="108"/>
      <c r="K33" s="983"/>
      <c r="L33" s="984"/>
      <c r="M33" s="985"/>
      <c r="N33" s="985"/>
      <c r="O33" s="986"/>
      <c r="P33" s="986"/>
    </row>
    <row r="34" spans="1:16" ht="12.75" hidden="1">
      <c r="A34" s="95"/>
      <c r="B34" s="20" t="s">
        <v>1646</v>
      </c>
      <c r="C34" s="811"/>
      <c r="D34" s="983" t="s">
        <v>1647</v>
      </c>
      <c r="E34" s="983" t="s">
        <v>1647</v>
      </c>
      <c r="F34" s="108" t="s">
        <v>1647</v>
      </c>
      <c r="G34" s="108" t="s">
        <v>1647</v>
      </c>
      <c r="H34" s="108" t="s">
        <v>1647</v>
      </c>
      <c r="I34" s="983" t="s">
        <v>1647</v>
      </c>
      <c r="J34" s="108" t="s">
        <v>1647</v>
      </c>
      <c r="K34" s="983" t="s">
        <v>1647</v>
      </c>
      <c r="L34" s="984" t="s">
        <v>1647</v>
      </c>
      <c r="M34" s="985" t="s">
        <v>1647</v>
      </c>
      <c r="N34" s="985" t="s">
        <v>1647</v>
      </c>
      <c r="O34" s="986" t="s">
        <v>1647</v>
      </c>
      <c r="P34" s="986" t="s">
        <v>1647</v>
      </c>
    </row>
    <row r="35" spans="1:16" ht="12.75" hidden="1">
      <c r="A35" s="95"/>
      <c r="B35" s="106" t="s">
        <v>1648</v>
      </c>
      <c r="C35" s="811"/>
      <c r="D35" s="983" t="s">
        <v>1649</v>
      </c>
      <c r="E35" s="983" t="s">
        <v>1649</v>
      </c>
      <c r="F35" s="108" t="s">
        <v>1649</v>
      </c>
      <c r="G35" s="108" t="s">
        <v>1650</v>
      </c>
      <c r="H35" s="108" t="s">
        <v>1650</v>
      </c>
      <c r="I35" s="983" t="s">
        <v>1650</v>
      </c>
      <c r="J35" s="108" t="s">
        <v>1650</v>
      </c>
      <c r="K35" s="983" t="s">
        <v>1650</v>
      </c>
      <c r="L35" s="984" t="s">
        <v>1650</v>
      </c>
      <c r="M35" s="985" t="s">
        <v>1650</v>
      </c>
      <c r="N35" s="985" t="s">
        <v>1650</v>
      </c>
      <c r="O35" s="986" t="s">
        <v>1650</v>
      </c>
      <c r="P35" s="986" t="s">
        <v>1650</v>
      </c>
    </row>
    <row r="36" spans="1:16" ht="12.75" hidden="1">
      <c r="A36" s="95"/>
      <c r="B36" s="106" t="s">
        <v>1651</v>
      </c>
      <c r="C36" s="811"/>
      <c r="D36" s="983" t="s">
        <v>1652</v>
      </c>
      <c r="E36" s="983" t="s">
        <v>1652</v>
      </c>
      <c r="F36" s="108" t="s">
        <v>1652</v>
      </c>
      <c r="G36" s="108" t="s">
        <v>1653</v>
      </c>
      <c r="H36" s="108" t="s">
        <v>1653</v>
      </c>
      <c r="I36" s="983" t="s">
        <v>1653</v>
      </c>
      <c r="J36" s="108" t="s">
        <v>1653</v>
      </c>
      <c r="K36" s="983" t="s">
        <v>1653</v>
      </c>
      <c r="L36" s="984" t="s">
        <v>1653</v>
      </c>
      <c r="M36" s="985" t="s">
        <v>1653</v>
      </c>
      <c r="N36" s="985" t="s">
        <v>1653</v>
      </c>
      <c r="O36" s="986" t="s">
        <v>1653</v>
      </c>
      <c r="P36" s="986" t="s">
        <v>1653</v>
      </c>
    </row>
    <row r="37" spans="1:16" ht="12.75" hidden="1">
      <c r="A37" s="95"/>
      <c r="B37" s="106" t="s">
        <v>1654</v>
      </c>
      <c r="C37" s="811"/>
      <c r="D37" s="983" t="s">
        <v>1655</v>
      </c>
      <c r="E37" s="983" t="s">
        <v>1655</v>
      </c>
      <c r="F37" s="108" t="s">
        <v>1655</v>
      </c>
      <c r="G37" s="108" t="s">
        <v>1656</v>
      </c>
      <c r="H37" s="108" t="s">
        <v>1656</v>
      </c>
      <c r="I37" s="983" t="s">
        <v>1656</v>
      </c>
      <c r="J37" s="108" t="s">
        <v>1656</v>
      </c>
      <c r="K37" s="983" t="s">
        <v>1656</v>
      </c>
      <c r="L37" s="984" t="s">
        <v>1656</v>
      </c>
      <c r="M37" s="985" t="s">
        <v>1656</v>
      </c>
      <c r="N37" s="985" t="s">
        <v>1656</v>
      </c>
      <c r="O37" s="986" t="s">
        <v>1656</v>
      </c>
      <c r="P37" s="986" t="s">
        <v>1656</v>
      </c>
    </row>
    <row r="38" spans="1:16" ht="12.75" hidden="1">
      <c r="A38" s="95"/>
      <c r="B38" s="106" t="s">
        <v>1657</v>
      </c>
      <c r="C38" s="811"/>
      <c r="D38" s="983" t="s">
        <v>1658</v>
      </c>
      <c r="E38" s="983" t="s">
        <v>1658</v>
      </c>
      <c r="F38" s="108" t="s">
        <v>1658</v>
      </c>
      <c r="G38" s="108" t="s">
        <v>1659</v>
      </c>
      <c r="H38" s="108" t="s">
        <v>1660</v>
      </c>
      <c r="I38" s="983" t="s">
        <v>1660</v>
      </c>
      <c r="J38" s="108" t="s">
        <v>1660</v>
      </c>
      <c r="K38" s="983" t="s">
        <v>1660</v>
      </c>
      <c r="L38" s="984" t="s">
        <v>1660</v>
      </c>
      <c r="M38" s="985" t="s">
        <v>1660</v>
      </c>
      <c r="N38" s="985" t="s">
        <v>1660</v>
      </c>
      <c r="O38" s="986" t="s">
        <v>1660</v>
      </c>
      <c r="P38" s="986" t="s">
        <v>1660</v>
      </c>
    </row>
    <row r="39" spans="1:16" ht="7.5" customHeight="1" hidden="1">
      <c r="A39" s="987"/>
      <c r="B39" s="999"/>
      <c r="C39" s="815"/>
      <c r="D39" s="983"/>
      <c r="E39" s="983"/>
      <c r="F39" s="108"/>
      <c r="G39" s="108"/>
      <c r="H39" s="108"/>
      <c r="I39" s="983"/>
      <c r="J39" s="108"/>
      <c r="K39" s="983"/>
      <c r="L39" s="984"/>
      <c r="M39" s="985"/>
      <c r="N39" s="985"/>
      <c r="O39" s="986"/>
      <c r="P39" s="986"/>
    </row>
    <row r="40" spans="1:16" s="1008" customFormat="1" ht="12.75" hidden="1">
      <c r="A40" s="1000"/>
      <c r="B40" s="1001" t="s">
        <v>1661</v>
      </c>
      <c r="C40" s="1002"/>
      <c r="D40" s="1003">
        <v>4</v>
      </c>
      <c r="E40" s="1003">
        <v>4</v>
      </c>
      <c r="F40" s="1004">
        <v>4</v>
      </c>
      <c r="G40" s="1004"/>
      <c r="H40" s="1004"/>
      <c r="I40" s="1003"/>
      <c r="J40" s="1004"/>
      <c r="K40" s="1003"/>
      <c r="L40" s="1005"/>
      <c r="M40" s="1006"/>
      <c r="N40" s="1006"/>
      <c r="O40" s="1007"/>
      <c r="P40" s="1007"/>
    </row>
    <row r="41" spans="1:16" ht="12.75" hidden="1">
      <c r="A41" s="18" t="s">
        <v>1662</v>
      </c>
      <c r="B41" s="20"/>
      <c r="C41" s="20"/>
      <c r="D41" s="705"/>
      <c r="E41" s="705"/>
      <c r="F41" s="18"/>
      <c r="G41" s="18"/>
      <c r="H41" s="18"/>
      <c r="I41" s="705"/>
      <c r="J41" s="18"/>
      <c r="K41" s="705"/>
      <c r="L41" s="705"/>
      <c r="M41" s="397"/>
      <c r="N41" s="397"/>
      <c r="O41" s="397"/>
      <c r="P41" s="397"/>
    </row>
    <row r="42" spans="1:16" ht="12.75" hidden="1">
      <c r="A42" s="18"/>
      <c r="B42" s="20" t="s">
        <v>1663</v>
      </c>
      <c r="C42" s="20"/>
      <c r="D42" s="705"/>
      <c r="E42" s="705"/>
      <c r="F42" s="18"/>
      <c r="G42" s="18"/>
      <c r="H42" s="18"/>
      <c r="I42" s="705"/>
      <c r="J42" s="18"/>
      <c r="K42" s="705"/>
      <c r="L42" s="705"/>
      <c r="M42" s="397"/>
      <c r="N42" s="397"/>
      <c r="O42" s="397"/>
      <c r="P42" s="397"/>
    </row>
    <row r="43" spans="1:16" ht="12.75" hidden="1">
      <c r="A43" s="18"/>
      <c r="B43" s="20" t="s">
        <v>1664</v>
      </c>
      <c r="C43" s="20"/>
      <c r="D43" s="705"/>
      <c r="E43" s="705"/>
      <c r="F43" s="18"/>
      <c r="G43" s="18"/>
      <c r="H43" s="18"/>
      <c r="I43" s="705"/>
      <c r="J43" s="18"/>
      <c r="K43" s="705"/>
      <c r="L43" s="705"/>
      <c r="M43" s="397"/>
      <c r="N43" s="397"/>
      <c r="O43" s="397"/>
      <c r="P43" s="397"/>
    </row>
    <row r="44" spans="1:16" ht="12.75" hidden="1">
      <c r="A44" s="18"/>
      <c r="B44" s="20" t="s">
        <v>1665</v>
      </c>
      <c r="C44" s="20"/>
      <c r="D44" s="705"/>
      <c r="E44" s="705"/>
      <c r="F44" s="18"/>
      <c r="G44" s="18"/>
      <c r="H44" s="18"/>
      <c r="I44" s="705"/>
      <c r="J44" s="18"/>
      <c r="K44" s="705"/>
      <c r="L44" s="705"/>
      <c r="M44" s="397"/>
      <c r="N44" s="397"/>
      <c r="O44" s="397"/>
      <c r="P44" s="397"/>
    </row>
    <row r="45" spans="1:16" ht="12.75" hidden="1">
      <c r="A45" s="18"/>
      <c r="B45" s="20" t="s">
        <v>1666</v>
      </c>
      <c r="C45" s="20"/>
      <c r="D45" s="705"/>
      <c r="E45" s="705"/>
      <c r="F45" s="18"/>
      <c r="G45" s="18"/>
      <c r="H45" s="18"/>
      <c r="I45" s="705"/>
      <c r="J45" s="18"/>
      <c r="K45" s="705"/>
      <c r="L45" s="705"/>
      <c r="M45" s="397"/>
      <c r="N45" s="397"/>
      <c r="O45" s="397"/>
      <c r="P45" s="397"/>
    </row>
    <row r="46" spans="1:16" ht="12.75" hidden="1">
      <c r="A46" s="18"/>
      <c r="B46" s="20"/>
      <c r="C46" s="20"/>
      <c r="D46" s="705"/>
      <c r="E46" s="705"/>
      <c r="F46" s="18"/>
      <c r="G46" s="18"/>
      <c r="H46" s="18"/>
      <c r="I46" s="705"/>
      <c r="J46" s="18"/>
      <c r="K46" s="705"/>
      <c r="L46" s="705"/>
      <c r="M46" s="397"/>
      <c r="N46" s="397"/>
      <c r="O46" s="397"/>
      <c r="P46" s="397"/>
    </row>
    <row r="47" spans="1:16" ht="12.75" hidden="1">
      <c r="A47" s="18" t="s">
        <v>1667</v>
      </c>
      <c r="B47" s="20" t="s">
        <v>1668</v>
      </c>
      <c r="C47" s="20"/>
      <c r="D47" s="705"/>
      <c r="E47" s="705"/>
      <c r="F47" s="18"/>
      <c r="G47" s="18"/>
      <c r="H47" s="18"/>
      <c r="I47" s="705"/>
      <c r="J47" s="18"/>
      <c r="K47" s="705"/>
      <c r="L47" s="705"/>
      <c r="M47" s="397"/>
      <c r="N47" s="397"/>
      <c r="O47" s="397"/>
      <c r="P47" s="397"/>
    </row>
    <row r="48" spans="1:16" ht="12.75" hidden="1">
      <c r="A48" s="18"/>
      <c r="B48" s="20"/>
      <c r="C48" s="20" t="s">
        <v>1624</v>
      </c>
      <c r="D48" s="705"/>
      <c r="E48" s="705"/>
      <c r="F48" s="18"/>
      <c r="G48" s="18"/>
      <c r="H48" s="18"/>
      <c r="I48" s="705"/>
      <c r="J48" s="18"/>
      <c r="K48" s="705"/>
      <c r="L48" s="705"/>
      <c r="M48" s="397"/>
      <c r="N48" s="397"/>
      <c r="O48" s="397"/>
      <c r="P48" s="397"/>
    </row>
    <row r="49" spans="1:16" ht="12.75" hidden="1">
      <c r="A49" s="18"/>
      <c r="B49" s="20"/>
      <c r="C49" s="20" t="s">
        <v>1628</v>
      </c>
      <c r="D49" s="705"/>
      <c r="E49" s="705"/>
      <c r="F49" s="18"/>
      <c r="G49" s="18"/>
      <c r="H49" s="18"/>
      <c r="I49" s="705"/>
      <c r="J49" s="18"/>
      <c r="K49" s="705"/>
      <c r="L49" s="705"/>
      <c r="M49" s="397"/>
      <c r="N49" s="397"/>
      <c r="O49" s="397"/>
      <c r="P49" s="397"/>
    </row>
    <row r="50" spans="1:16" ht="12.75" hidden="1">
      <c r="A50" s="18"/>
      <c r="B50" s="20"/>
      <c r="C50" s="1009" t="s">
        <v>1632</v>
      </c>
      <c r="D50" s="705"/>
      <c r="E50" s="705"/>
      <c r="F50" s="18"/>
      <c r="G50" s="18"/>
      <c r="H50" s="18"/>
      <c r="I50" s="705"/>
      <c r="J50" s="18"/>
      <c r="K50" s="705"/>
      <c r="L50" s="705"/>
      <c r="M50" s="397"/>
      <c r="N50" s="397"/>
      <c r="O50" s="397"/>
      <c r="P50" s="397"/>
    </row>
    <row r="51" spans="1:16" ht="12.75" hidden="1">
      <c r="A51" s="18"/>
      <c r="B51" s="20"/>
      <c r="C51" s="1009" t="s">
        <v>1635</v>
      </c>
      <c r="D51" s="705"/>
      <c r="E51" s="705"/>
      <c r="F51" s="18"/>
      <c r="G51" s="18"/>
      <c r="H51" s="18"/>
      <c r="I51" s="705"/>
      <c r="J51" s="18"/>
      <c r="K51" s="705"/>
      <c r="L51" s="705"/>
      <c r="M51" s="397"/>
      <c r="N51" s="397"/>
      <c r="O51" s="397"/>
      <c r="P51" s="397"/>
    </row>
    <row r="52" spans="1:16" ht="12.75" hidden="1">
      <c r="A52" s="18"/>
      <c r="B52" s="20"/>
      <c r="C52" s="1009" t="s">
        <v>1637</v>
      </c>
      <c r="D52" s="705"/>
      <c r="E52" s="705"/>
      <c r="F52" s="18"/>
      <c r="G52" s="18"/>
      <c r="H52" s="18"/>
      <c r="I52" s="705"/>
      <c r="J52" s="18"/>
      <c r="K52" s="705"/>
      <c r="L52" s="705"/>
      <c r="M52" s="397"/>
      <c r="N52" s="397"/>
      <c r="O52" s="397"/>
      <c r="P52" s="397"/>
    </row>
    <row r="53" spans="1:16" ht="12.75" hidden="1">
      <c r="A53" s="18"/>
      <c r="B53" s="20"/>
      <c r="C53" s="1009" t="s">
        <v>1669</v>
      </c>
      <c r="D53" s="705"/>
      <c r="E53" s="705"/>
      <c r="F53" s="18"/>
      <c r="G53" s="18"/>
      <c r="H53" s="18"/>
      <c r="I53" s="705"/>
      <c r="J53" s="18"/>
      <c r="K53" s="705"/>
      <c r="L53" s="705"/>
      <c r="M53" s="397"/>
      <c r="N53" s="397"/>
      <c r="O53" s="397"/>
      <c r="P53" s="397"/>
    </row>
    <row r="54" spans="1:16" ht="12.75" hidden="1">
      <c r="A54" s="18"/>
      <c r="B54" s="20"/>
      <c r="C54" s="1009" t="s">
        <v>1670</v>
      </c>
      <c r="D54" s="705"/>
      <c r="E54" s="705"/>
      <c r="F54" s="18"/>
      <c r="G54" s="18"/>
      <c r="H54" s="18"/>
      <c r="I54" s="705"/>
      <c r="J54" s="18"/>
      <c r="K54" s="705"/>
      <c r="L54" s="705"/>
      <c r="M54" s="397"/>
      <c r="N54" s="397"/>
      <c r="O54" s="397"/>
      <c r="P54" s="397"/>
    </row>
    <row r="55" spans="1:16" ht="12.75" hidden="1">
      <c r="A55" s="18"/>
      <c r="B55" s="20"/>
      <c r="C55" s="1009" t="s">
        <v>1671</v>
      </c>
      <c r="D55" s="705"/>
      <c r="E55" s="705"/>
      <c r="F55" s="18"/>
      <c r="G55" s="18"/>
      <c r="H55" s="18"/>
      <c r="I55" s="705"/>
      <c r="J55" s="18"/>
      <c r="K55" s="705"/>
      <c r="L55" s="705"/>
      <c r="M55" s="397"/>
      <c r="N55" s="397"/>
      <c r="O55" s="397"/>
      <c r="P55" s="397"/>
    </row>
    <row r="56" spans="1:16" ht="12.75" hidden="1">
      <c r="A56" s="18"/>
      <c r="B56" s="20"/>
      <c r="C56" s="1009" t="s">
        <v>1672</v>
      </c>
      <c r="D56" s="705"/>
      <c r="E56" s="705"/>
      <c r="F56" s="18"/>
      <c r="G56" s="18"/>
      <c r="H56" s="18"/>
      <c r="I56" s="705"/>
      <c r="J56" s="18"/>
      <c r="K56" s="705"/>
      <c r="L56" s="705"/>
      <c r="M56" s="397"/>
      <c r="N56" s="397"/>
      <c r="O56" s="397"/>
      <c r="P56" s="397"/>
    </row>
    <row r="57" spans="1:16" ht="12.75" hidden="1">
      <c r="A57" s="18"/>
      <c r="B57" s="20"/>
      <c r="C57" s="20" t="s">
        <v>1645</v>
      </c>
      <c r="D57" s="705"/>
      <c r="E57" s="705"/>
      <c r="F57" s="18"/>
      <c r="G57" s="18"/>
      <c r="H57" s="18"/>
      <c r="I57" s="705"/>
      <c r="J57" s="18"/>
      <c r="K57" s="705"/>
      <c r="L57" s="705"/>
      <c r="M57" s="397"/>
      <c r="N57" s="397"/>
      <c r="O57" s="397"/>
      <c r="P57" s="397"/>
    </row>
    <row r="58" spans="1:16" ht="12.75" hidden="1">
      <c r="A58" s="18"/>
      <c r="B58" s="20"/>
      <c r="C58" s="20" t="s">
        <v>1646</v>
      </c>
      <c r="D58" s="705"/>
      <c r="E58" s="705"/>
      <c r="F58" s="18"/>
      <c r="G58" s="18"/>
      <c r="H58" s="18"/>
      <c r="I58" s="705"/>
      <c r="J58" s="18"/>
      <c r="K58" s="705"/>
      <c r="L58" s="705"/>
      <c r="M58" s="397"/>
      <c r="N58" s="397"/>
      <c r="O58" s="397"/>
      <c r="P58" s="397"/>
    </row>
    <row r="59" spans="1:16" ht="12.75" hidden="1">
      <c r="A59" s="18"/>
      <c r="B59" s="20"/>
      <c r="C59" s="34" t="s">
        <v>1673</v>
      </c>
      <c r="D59" s="705"/>
      <c r="E59" s="705"/>
      <c r="F59" s="18"/>
      <c r="G59" s="18"/>
      <c r="H59" s="18"/>
      <c r="I59" s="705"/>
      <c r="J59" s="18"/>
      <c r="K59" s="705"/>
      <c r="L59" s="705"/>
      <c r="M59" s="397"/>
      <c r="N59" s="397"/>
      <c r="O59" s="397"/>
      <c r="P59" s="397"/>
    </row>
    <row r="60" spans="1:16" ht="12.75" hidden="1">
      <c r="A60" s="18"/>
      <c r="B60" s="20"/>
      <c r="C60" s="34" t="s">
        <v>1674</v>
      </c>
      <c r="D60" s="705"/>
      <c r="E60" s="705"/>
      <c r="F60" s="18"/>
      <c r="G60" s="18"/>
      <c r="H60" s="18"/>
      <c r="I60" s="705"/>
      <c r="J60" s="18"/>
      <c r="K60" s="705"/>
      <c r="L60" s="705"/>
      <c r="M60" s="397"/>
      <c r="N60" s="397"/>
      <c r="O60" s="397"/>
      <c r="P60" s="397"/>
    </row>
    <row r="61" spans="1:16" ht="12.75" hidden="1">
      <c r="A61" s="18"/>
      <c r="B61" s="20"/>
      <c r="C61" s="106" t="s">
        <v>1654</v>
      </c>
      <c r="D61" s="705"/>
      <c r="E61" s="705"/>
      <c r="F61" s="18"/>
      <c r="G61" s="18"/>
      <c r="H61" s="18"/>
      <c r="I61" s="705"/>
      <c r="J61" s="18"/>
      <c r="K61" s="705"/>
      <c r="L61" s="705"/>
      <c r="M61" s="397"/>
      <c r="N61" s="397"/>
      <c r="O61" s="397"/>
      <c r="P61" s="397"/>
    </row>
    <row r="62" spans="1:16" ht="12.75" hidden="1">
      <c r="A62" s="18"/>
      <c r="B62" s="20"/>
      <c r="C62" s="106"/>
      <c r="D62" s="705"/>
      <c r="E62" s="705"/>
      <c r="F62" s="18"/>
      <c r="G62" s="18"/>
      <c r="H62" s="18"/>
      <c r="I62" s="705"/>
      <c r="J62" s="18"/>
      <c r="K62" s="705"/>
      <c r="L62" s="705"/>
      <c r="M62" s="397"/>
      <c r="N62" s="397"/>
      <c r="O62" s="397"/>
      <c r="P62" s="397"/>
    </row>
    <row r="63" spans="1:16" ht="12.75" hidden="1">
      <c r="A63" s="105" t="s">
        <v>1675</v>
      </c>
      <c r="B63" s="20"/>
      <c r="C63" s="20"/>
      <c r="D63" s="705"/>
      <c r="E63" s="705"/>
      <c r="F63" s="18"/>
      <c r="G63" s="18"/>
      <c r="H63" s="18"/>
      <c r="I63" s="705"/>
      <c r="J63" s="18"/>
      <c r="K63" s="705"/>
      <c r="L63" s="705"/>
      <c r="M63" s="397"/>
      <c r="N63" s="397"/>
      <c r="O63" s="397"/>
      <c r="P63" s="397"/>
    </row>
    <row r="64" spans="1:16" ht="12.75" hidden="1">
      <c r="A64" s="105" t="s">
        <v>1676</v>
      </c>
      <c r="B64" s="20"/>
      <c r="C64" s="20"/>
      <c r="D64" s="705"/>
      <c r="E64" s="705"/>
      <c r="F64" s="18"/>
      <c r="G64" s="18"/>
      <c r="H64" s="18"/>
      <c r="I64" s="705"/>
      <c r="J64" s="18"/>
      <c r="K64" s="705"/>
      <c r="L64" s="705"/>
      <c r="M64" s="397"/>
      <c r="N64" s="397"/>
      <c r="O64" s="397"/>
      <c r="P64" s="397"/>
    </row>
    <row r="65" spans="2:3" ht="12.75" hidden="1">
      <c r="B65" s="1010"/>
      <c r="C65" s="1010"/>
    </row>
    <row r="66" spans="1:22" s="823" customFormat="1" ht="12.75">
      <c r="A66" s="2001" t="s">
        <v>1806</v>
      </c>
      <c r="B66" s="2001"/>
      <c r="C66" s="2001"/>
      <c r="D66" s="2001"/>
      <c r="E66" s="2001"/>
      <c r="F66" s="2001"/>
      <c r="G66" s="2001"/>
      <c r="H66" s="2001"/>
      <c r="I66" s="2001"/>
      <c r="J66" s="2001"/>
      <c r="K66" s="2001"/>
      <c r="L66" s="2001"/>
      <c r="M66" s="2001"/>
      <c r="N66" s="2001"/>
      <c r="O66" s="2001"/>
      <c r="P66" s="2001"/>
      <c r="Q66" s="2001"/>
      <c r="R66" s="2001"/>
      <c r="S66" s="2001"/>
      <c r="T66" s="2001"/>
      <c r="U66" s="2001"/>
      <c r="V66" s="2001"/>
    </row>
    <row r="67" spans="1:22" ht="15.75">
      <c r="A67" s="1967" t="s">
        <v>1603</v>
      </c>
      <c r="B67" s="1967"/>
      <c r="C67" s="1967"/>
      <c r="D67" s="1967"/>
      <c r="E67" s="1967"/>
      <c r="F67" s="1967"/>
      <c r="G67" s="1967"/>
      <c r="H67" s="1967"/>
      <c r="I67" s="1967"/>
      <c r="J67" s="1967"/>
      <c r="K67" s="1967"/>
      <c r="L67" s="1967"/>
      <c r="M67" s="1967"/>
      <c r="N67" s="1967"/>
      <c r="O67" s="1967"/>
      <c r="P67" s="1967"/>
      <c r="Q67" s="1967"/>
      <c r="R67" s="1967"/>
      <c r="S67" s="1967"/>
      <c r="T67" s="1967"/>
      <c r="U67" s="1967"/>
      <c r="V67" s="1967"/>
    </row>
    <row r="68" spans="1:22" ht="12.75">
      <c r="A68" s="1966" t="s">
        <v>1677</v>
      </c>
      <c r="B68" s="1966"/>
      <c r="C68" s="1966"/>
      <c r="D68" s="1966"/>
      <c r="E68" s="1966"/>
      <c r="F68" s="1966"/>
      <c r="G68" s="1966"/>
      <c r="H68" s="1966"/>
      <c r="I68" s="1966"/>
      <c r="J68" s="1966"/>
      <c r="K68" s="1966"/>
      <c r="L68" s="1966"/>
      <c r="M68" s="1966"/>
      <c r="N68" s="1966"/>
      <c r="O68" s="1966"/>
      <c r="P68" s="1966"/>
      <c r="Q68" s="1966"/>
      <c r="R68" s="1966"/>
      <c r="S68" s="1966"/>
      <c r="T68" s="1966"/>
      <c r="U68" s="1966"/>
      <c r="V68" s="1966"/>
    </row>
    <row r="69" spans="1:24" ht="13.5" thickBot="1">
      <c r="A69" s="18"/>
      <c r="B69" s="18"/>
      <c r="C69" s="18"/>
      <c r="D69" s="705"/>
      <c r="E69" s="705"/>
      <c r="F69" s="18"/>
      <c r="G69" s="18"/>
      <c r="H69" s="18"/>
      <c r="I69" s="705"/>
      <c r="J69" s="18"/>
      <c r="K69" s="705"/>
      <c r="L69" s="705"/>
      <c r="M69" s="397"/>
      <c r="N69" s="397"/>
      <c r="O69" s="397"/>
      <c r="P69" s="397"/>
      <c r="U69" s="1332"/>
      <c r="V69" s="1332"/>
      <c r="X69" s="957"/>
    </row>
    <row r="70" spans="1:22" ht="12.75">
      <c r="A70" s="2112" t="s">
        <v>1605</v>
      </c>
      <c r="B70" s="2113"/>
      <c r="C70" s="2240"/>
      <c r="D70" s="1011">
        <v>2003</v>
      </c>
      <c r="E70" s="1011">
        <v>2004</v>
      </c>
      <c r="F70" s="1011">
        <v>2005</v>
      </c>
      <c r="G70" s="1011">
        <v>2005</v>
      </c>
      <c r="H70" s="1011">
        <v>2006</v>
      </c>
      <c r="I70" s="1011">
        <v>2006</v>
      </c>
      <c r="J70" s="1011">
        <v>2006</v>
      </c>
      <c r="K70" s="1011">
        <v>2006</v>
      </c>
      <c r="L70" s="1011">
        <v>2007</v>
      </c>
      <c r="M70" s="1011">
        <v>2007</v>
      </c>
      <c r="N70" s="1011">
        <v>2007</v>
      </c>
      <c r="O70" s="1011">
        <v>2007</v>
      </c>
      <c r="P70" s="1011">
        <v>2008</v>
      </c>
      <c r="Q70" s="1011">
        <v>2008</v>
      </c>
      <c r="R70" s="1011">
        <v>2008</v>
      </c>
      <c r="S70" s="1011">
        <v>2008</v>
      </c>
      <c r="T70" s="1011">
        <v>2008</v>
      </c>
      <c r="U70" s="1331">
        <v>2008</v>
      </c>
      <c r="V70" s="1331">
        <v>2008</v>
      </c>
    </row>
    <row r="71" spans="1:22" ht="12.75">
      <c r="A71" s="2115" t="s">
        <v>1678</v>
      </c>
      <c r="B71" s="2116"/>
      <c r="C71" s="2241"/>
      <c r="D71" s="512" t="s">
        <v>1237</v>
      </c>
      <c r="E71" s="512" t="s">
        <v>1237</v>
      </c>
      <c r="F71" s="512" t="s">
        <v>1237</v>
      </c>
      <c r="G71" s="512" t="s">
        <v>1156</v>
      </c>
      <c r="H71" s="512" t="s">
        <v>1159</v>
      </c>
      <c r="I71" s="512" t="s">
        <v>1162</v>
      </c>
      <c r="J71" s="512" t="s">
        <v>1237</v>
      </c>
      <c r="K71" s="512" t="s">
        <v>1156</v>
      </c>
      <c r="L71" s="512" t="s">
        <v>1159</v>
      </c>
      <c r="M71" s="512" t="s">
        <v>1162</v>
      </c>
      <c r="N71" s="512" t="s">
        <v>1237</v>
      </c>
      <c r="O71" s="512" t="s">
        <v>1156</v>
      </c>
      <c r="P71" s="512" t="s">
        <v>1159</v>
      </c>
      <c r="Q71" s="512" t="s">
        <v>1160</v>
      </c>
      <c r="R71" s="512" t="s">
        <v>1576</v>
      </c>
      <c r="S71" s="512" t="s">
        <v>1577</v>
      </c>
      <c r="T71" s="512" t="s">
        <v>1163</v>
      </c>
      <c r="U71" s="512" t="s">
        <v>1164</v>
      </c>
      <c r="V71" s="512" t="s">
        <v>1165</v>
      </c>
    </row>
    <row r="72" spans="1:22" ht="12.75">
      <c r="A72" s="601" t="s">
        <v>1679</v>
      </c>
      <c r="B72" s="20"/>
      <c r="C72" s="811"/>
      <c r="D72" s="985"/>
      <c r="E72" s="985"/>
      <c r="F72" s="1012"/>
      <c r="G72" s="1012"/>
      <c r="H72" s="1012"/>
      <c r="I72" s="985"/>
      <c r="J72" s="985"/>
      <c r="K72" s="985"/>
      <c r="L72" s="985"/>
      <c r="M72" s="985"/>
      <c r="N72" s="964"/>
      <c r="O72" s="964"/>
      <c r="P72" s="964"/>
      <c r="Q72" s="964"/>
      <c r="R72" s="964"/>
      <c r="S72" s="964"/>
      <c r="T72" s="964"/>
      <c r="U72" s="1010"/>
      <c r="V72" s="1010"/>
    </row>
    <row r="73" spans="1:22" ht="12.75">
      <c r="A73" s="601"/>
      <c r="B73" s="20" t="s">
        <v>1618</v>
      </c>
      <c r="C73" s="811"/>
      <c r="D73" s="990">
        <v>6</v>
      </c>
      <c r="E73" s="990">
        <v>6</v>
      </c>
      <c r="F73" s="515">
        <v>5</v>
      </c>
      <c r="G73" s="515">
        <v>5</v>
      </c>
      <c r="H73" s="515">
        <v>5</v>
      </c>
      <c r="I73" s="990">
        <v>5</v>
      </c>
      <c r="J73" s="990">
        <v>5</v>
      </c>
      <c r="K73" s="990">
        <v>5</v>
      </c>
      <c r="L73" s="990">
        <v>5</v>
      </c>
      <c r="M73" s="990">
        <v>5</v>
      </c>
      <c r="N73" s="990">
        <v>5</v>
      </c>
      <c r="O73" s="990">
        <v>5</v>
      </c>
      <c r="P73" s="990">
        <v>5</v>
      </c>
      <c r="Q73" s="990">
        <v>5</v>
      </c>
      <c r="R73" s="990">
        <v>5</v>
      </c>
      <c r="S73" s="990">
        <v>5</v>
      </c>
      <c r="T73" s="990">
        <v>5</v>
      </c>
      <c r="U73" s="990">
        <v>5</v>
      </c>
      <c r="V73" s="990">
        <v>5</v>
      </c>
    </row>
    <row r="74" spans="1:22" ht="12.75">
      <c r="A74" s="57"/>
      <c r="B74" s="20" t="s">
        <v>1680</v>
      </c>
      <c r="C74" s="811"/>
      <c r="D74" s="985">
        <v>5.5</v>
      </c>
      <c r="E74" s="985">
        <v>5.5</v>
      </c>
      <c r="F74" s="1012">
        <v>5.5</v>
      </c>
      <c r="G74" s="515">
        <v>6</v>
      </c>
      <c r="H74" s="515">
        <v>6</v>
      </c>
      <c r="I74" s="985">
        <v>6.25</v>
      </c>
      <c r="J74" s="985">
        <v>6.25</v>
      </c>
      <c r="K74" s="985">
        <v>6.25</v>
      </c>
      <c r="L74" s="985">
        <v>6.25</v>
      </c>
      <c r="M74" s="985">
        <v>6.25</v>
      </c>
      <c r="N74" s="985">
        <v>6.25</v>
      </c>
      <c r="O74" s="985">
        <v>6.25</v>
      </c>
      <c r="P74" s="985">
        <v>6.25</v>
      </c>
      <c r="Q74" s="985">
        <v>6.25</v>
      </c>
      <c r="R74" s="985">
        <v>6.25</v>
      </c>
      <c r="S74" s="985">
        <v>6.25</v>
      </c>
      <c r="T74" s="985">
        <v>6.25</v>
      </c>
      <c r="U74" s="985">
        <v>6.25</v>
      </c>
      <c r="V74" s="985">
        <v>6.25</v>
      </c>
    </row>
    <row r="75" spans="1:22" ht="12.75" hidden="1">
      <c r="A75" s="398"/>
      <c r="B75" s="999" t="s">
        <v>1621</v>
      </c>
      <c r="C75" s="815"/>
      <c r="D75" s="970"/>
      <c r="E75" s="970"/>
      <c r="F75" s="819"/>
      <c r="G75" s="819"/>
      <c r="H75" s="819"/>
      <c r="I75" s="970"/>
      <c r="J75" s="970"/>
      <c r="K75" s="970"/>
      <c r="L75" s="970"/>
      <c r="M75" s="970"/>
      <c r="N75" s="970"/>
      <c r="O75" s="970"/>
      <c r="P75" s="970"/>
      <c r="Q75" s="970"/>
      <c r="R75" s="970"/>
      <c r="S75" s="970"/>
      <c r="T75" s="970"/>
      <c r="U75" s="1010"/>
      <c r="V75" s="1010"/>
    </row>
    <row r="76" spans="1:20" s="1010" customFormat="1" ht="12.75">
      <c r="A76" s="57"/>
      <c r="B76" s="20" t="s">
        <v>1681</v>
      </c>
      <c r="C76" s="811"/>
      <c r="D76" s="984"/>
      <c r="E76" s="985"/>
      <c r="F76" s="1012"/>
      <c r="G76" s="1012"/>
      <c r="H76" s="1012"/>
      <c r="I76" s="1012"/>
      <c r="J76" s="1012"/>
      <c r="K76" s="1012"/>
      <c r="L76" s="1012"/>
      <c r="M76" s="1012"/>
      <c r="N76" s="985"/>
      <c r="O76" s="985"/>
      <c r="P76" s="985"/>
      <c r="Q76" s="985"/>
      <c r="R76" s="985"/>
      <c r="S76" s="985"/>
      <c r="T76" s="985"/>
    </row>
    <row r="77" spans="1:22" s="1010" customFormat="1" ht="12.75">
      <c r="A77" s="57"/>
      <c r="B77" s="20"/>
      <c r="C77" s="811" t="s">
        <v>1682</v>
      </c>
      <c r="D77" s="990">
        <v>3</v>
      </c>
      <c r="E77" s="990">
        <v>2</v>
      </c>
      <c r="F77" s="1012">
        <v>1.5</v>
      </c>
      <c r="G77" s="1012">
        <v>1.5</v>
      </c>
      <c r="H77" s="1012">
        <v>1.5</v>
      </c>
      <c r="I77" s="1012">
        <v>1.5</v>
      </c>
      <c r="J77" s="1012">
        <v>1.5</v>
      </c>
      <c r="K77" s="1012">
        <v>1.5</v>
      </c>
      <c r="L77" s="1012">
        <v>1.5</v>
      </c>
      <c r="M77" s="1012">
        <v>1.5</v>
      </c>
      <c r="N77" s="1012">
        <v>1.5</v>
      </c>
      <c r="O77" s="985">
        <v>1.5</v>
      </c>
      <c r="P77" s="985">
        <v>1.5</v>
      </c>
      <c r="Q77" s="985">
        <v>1.5</v>
      </c>
      <c r="R77" s="985">
        <v>1.5</v>
      </c>
      <c r="S77" s="985">
        <v>1.5</v>
      </c>
      <c r="T77" s="985">
        <v>1.5</v>
      </c>
      <c r="U77" s="985">
        <v>1.5</v>
      </c>
      <c r="V77" s="985">
        <v>1.5</v>
      </c>
    </row>
    <row r="78" spans="1:22" s="1010" customFormat="1" ht="12.75">
      <c r="A78" s="57"/>
      <c r="B78" s="20"/>
      <c r="C78" s="811" t="s">
        <v>1683</v>
      </c>
      <c r="D78" s="1013">
        <v>4.5</v>
      </c>
      <c r="E78" s="1013">
        <v>4.5</v>
      </c>
      <c r="F78" s="1014">
        <v>3</v>
      </c>
      <c r="G78" s="1015">
        <v>3.5</v>
      </c>
      <c r="H78" s="1015">
        <v>3.5</v>
      </c>
      <c r="I78" s="1015">
        <v>3.5</v>
      </c>
      <c r="J78" s="1015">
        <v>3.5</v>
      </c>
      <c r="K78" s="1015">
        <v>3.5</v>
      </c>
      <c r="L78" s="1015">
        <v>3.5</v>
      </c>
      <c r="M78" s="1015">
        <v>3.5</v>
      </c>
      <c r="N78" s="1015">
        <v>3.5</v>
      </c>
      <c r="O78" s="985">
        <v>3.5</v>
      </c>
      <c r="P78" s="985">
        <v>3.5</v>
      </c>
      <c r="Q78" s="985">
        <v>2.5</v>
      </c>
      <c r="R78" s="985">
        <v>2.5</v>
      </c>
      <c r="S78" s="985">
        <v>2.5</v>
      </c>
      <c r="T78" s="985">
        <v>2.5</v>
      </c>
      <c r="U78" s="985">
        <v>2.5</v>
      </c>
      <c r="V78" s="985">
        <v>2.5</v>
      </c>
    </row>
    <row r="79" spans="1:22" s="1010" customFormat="1" ht="12.75">
      <c r="A79" s="57"/>
      <c r="B79" s="20"/>
      <c r="C79" s="811" t="s">
        <v>1712</v>
      </c>
      <c r="D79" s="985">
        <v>4.5</v>
      </c>
      <c r="E79" s="985">
        <v>4.5</v>
      </c>
      <c r="F79" s="515">
        <v>3</v>
      </c>
      <c r="G79" s="1012">
        <v>3.5</v>
      </c>
      <c r="H79" s="1012">
        <v>3.5</v>
      </c>
      <c r="I79" s="1012">
        <v>3.5</v>
      </c>
      <c r="J79" s="1012">
        <v>3.5</v>
      </c>
      <c r="K79" s="1012">
        <v>3.5</v>
      </c>
      <c r="L79" s="1012">
        <v>3.5</v>
      </c>
      <c r="M79" s="1012">
        <v>3.5</v>
      </c>
      <c r="N79" s="1012">
        <v>3.5</v>
      </c>
      <c r="O79" s="1013">
        <v>2.5</v>
      </c>
      <c r="P79" s="985">
        <v>2.5</v>
      </c>
      <c r="Q79" s="985">
        <v>3.5</v>
      </c>
      <c r="R79" s="985">
        <v>3.5</v>
      </c>
      <c r="S79" s="985">
        <v>3.5</v>
      </c>
      <c r="T79" s="985">
        <v>3.5</v>
      </c>
      <c r="U79" s="985">
        <v>3.5</v>
      </c>
      <c r="V79" s="985">
        <v>3.5</v>
      </c>
    </row>
    <row r="80" spans="1:22" s="1010" customFormat="1" ht="12.75">
      <c r="A80" s="57"/>
      <c r="B80" s="20"/>
      <c r="C80" s="811" t="s">
        <v>1713</v>
      </c>
      <c r="D80" s="990">
        <v>2</v>
      </c>
      <c r="E80" s="990">
        <v>2</v>
      </c>
      <c r="F80" s="515">
        <v>2</v>
      </c>
      <c r="G80" s="1012">
        <v>3.25</v>
      </c>
      <c r="H80" s="1012">
        <v>3.25</v>
      </c>
      <c r="I80" s="1012">
        <v>3.25</v>
      </c>
      <c r="J80" s="1012">
        <v>3.25</v>
      </c>
      <c r="K80" s="1012">
        <v>3.25</v>
      </c>
      <c r="L80" s="1012">
        <v>3.25</v>
      </c>
      <c r="M80" s="1012">
        <v>3.25</v>
      </c>
      <c r="N80" s="1012">
        <v>3.25</v>
      </c>
      <c r="O80" s="985">
        <v>3.25</v>
      </c>
      <c r="P80" s="985">
        <v>3.25</v>
      </c>
      <c r="Q80" s="985">
        <v>3.25</v>
      </c>
      <c r="R80" s="985">
        <v>3.25</v>
      </c>
      <c r="S80" s="985">
        <v>3.25</v>
      </c>
      <c r="T80" s="985">
        <v>3.25</v>
      </c>
      <c r="U80" s="985">
        <v>3.25</v>
      </c>
      <c r="V80" s="985">
        <v>3.25</v>
      </c>
    </row>
    <row r="81" spans="1:22" ht="15.75">
      <c r="A81" s="398"/>
      <c r="B81" s="158" t="s">
        <v>1714</v>
      </c>
      <c r="C81" s="815"/>
      <c r="D81" s="1016">
        <v>0</v>
      </c>
      <c r="E81" s="1016">
        <v>0</v>
      </c>
      <c r="F81" s="819">
        <v>1.5</v>
      </c>
      <c r="G81" s="819">
        <v>1.5</v>
      </c>
      <c r="H81" s="819">
        <v>1.5</v>
      </c>
      <c r="I81" s="819">
        <v>1.5</v>
      </c>
      <c r="J81" s="819">
        <v>1.5</v>
      </c>
      <c r="K81" s="819">
        <v>1.5</v>
      </c>
      <c r="L81" s="819">
        <v>1.5</v>
      </c>
      <c r="M81" s="819">
        <v>1.5</v>
      </c>
      <c r="N81" s="819">
        <v>1.5</v>
      </c>
      <c r="O81" s="1017">
        <v>2</v>
      </c>
      <c r="P81" s="1132">
        <v>2</v>
      </c>
      <c r="Q81" s="1132">
        <v>2</v>
      </c>
      <c r="R81" s="1132">
        <v>2</v>
      </c>
      <c r="S81" s="1132">
        <v>2</v>
      </c>
      <c r="T81" s="1132">
        <v>2</v>
      </c>
      <c r="U81" s="1132">
        <v>2</v>
      </c>
      <c r="V81" s="1132">
        <v>2</v>
      </c>
    </row>
    <row r="82" spans="1:22" ht="12.75">
      <c r="A82" s="601" t="s">
        <v>1715</v>
      </c>
      <c r="B82" s="20"/>
      <c r="C82" s="811"/>
      <c r="D82" s="397"/>
      <c r="E82" s="397"/>
      <c r="F82" s="20"/>
      <c r="G82" s="20"/>
      <c r="H82" s="20"/>
      <c r="I82" s="397"/>
      <c r="J82" s="397"/>
      <c r="K82" s="397"/>
      <c r="L82" s="397"/>
      <c r="M82" s="397"/>
      <c r="N82" s="397"/>
      <c r="O82" s="397"/>
      <c r="P82" s="397"/>
      <c r="Q82" s="397"/>
      <c r="R82" s="397"/>
      <c r="S82" s="397"/>
      <c r="T82" s="397"/>
      <c r="U82" s="1010"/>
      <c r="V82" s="1010"/>
    </row>
    <row r="83" spans="1:22" ht="12.75">
      <c r="A83" s="601"/>
      <c r="B83" s="106" t="s">
        <v>1716</v>
      </c>
      <c r="C83" s="811"/>
      <c r="D83" s="248" t="s">
        <v>1460</v>
      </c>
      <c r="E83" s="248">
        <v>1.820083870967742</v>
      </c>
      <c r="F83" s="248" t="s">
        <v>1460</v>
      </c>
      <c r="G83" s="248">
        <v>2.62</v>
      </c>
      <c r="H83" s="248">
        <v>1.5925</v>
      </c>
      <c r="I83" s="248">
        <v>2.54</v>
      </c>
      <c r="J83" s="248">
        <v>2.3997</v>
      </c>
      <c r="K83" s="248">
        <v>2.01</v>
      </c>
      <c r="L83" s="248">
        <v>2.3749</v>
      </c>
      <c r="M83" s="248">
        <v>1.5013</v>
      </c>
      <c r="N83" s="248">
        <v>2.1337</v>
      </c>
      <c r="O83" s="248">
        <v>2.9733</v>
      </c>
      <c r="P83" s="248">
        <v>4.3458</v>
      </c>
      <c r="Q83" s="248">
        <v>6.2997</v>
      </c>
      <c r="R83" s="248">
        <v>5.7927</v>
      </c>
      <c r="S83" s="248">
        <v>3.17</v>
      </c>
      <c r="T83" s="248">
        <v>3.17</v>
      </c>
      <c r="U83" s="985">
        <v>5.75</v>
      </c>
      <c r="V83" s="985">
        <v>5.16</v>
      </c>
    </row>
    <row r="84" spans="1:22" ht="12.75">
      <c r="A84" s="57"/>
      <c r="B84" s="106" t="s">
        <v>1717</v>
      </c>
      <c r="C84" s="811"/>
      <c r="D84" s="1018">
        <v>2.9805422437758247</v>
      </c>
      <c r="E84" s="1018">
        <v>1.4706548192771083</v>
      </c>
      <c r="F84" s="1018">
        <v>3.9398</v>
      </c>
      <c r="G84" s="248">
        <v>3.1</v>
      </c>
      <c r="H84" s="248">
        <v>2.4648049469964666</v>
      </c>
      <c r="I84" s="248">
        <v>2.89</v>
      </c>
      <c r="J84" s="248">
        <v>3.2485</v>
      </c>
      <c r="K84" s="248">
        <v>2.54</v>
      </c>
      <c r="L84" s="248">
        <v>2.6702572438162546</v>
      </c>
      <c r="M84" s="248">
        <v>1.8496</v>
      </c>
      <c r="N84" s="248">
        <v>2.7651</v>
      </c>
      <c r="O84" s="248">
        <v>2.3486</v>
      </c>
      <c r="P84" s="248">
        <v>3.8637</v>
      </c>
      <c r="Q84" s="248">
        <v>5.7924</v>
      </c>
      <c r="R84" s="248">
        <v>5.5404</v>
      </c>
      <c r="S84" s="248">
        <v>4.0699</v>
      </c>
      <c r="T84" s="248">
        <v>5.32</v>
      </c>
      <c r="U84" s="985">
        <v>5.41</v>
      </c>
      <c r="V84" s="985">
        <v>5.13</v>
      </c>
    </row>
    <row r="85" spans="1:22" ht="12.75">
      <c r="A85" s="57"/>
      <c r="B85" s="106" t="s">
        <v>1718</v>
      </c>
      <c r="C85" s="811"/>
      <c r="D85" s="248" t="s">
        <v>1460</v>
      </c>
      <c r="E85" s="248" t="s">
        <v>1460</v>
      </c>
      <c r="F85" s="1019">
        <v>4.420184745762712</v>
      </c>
      <c r="G85" s="1020">
        <v>3.7</v>
      </c>
      <c r="H85" s="248">
        <v>2.5683</v>
      </c>
      <c r="I85" s="248">
        <v>3.77</v>
      </c>
      <c r="J85" s="248">
        <v>3.8641</v>
      </c>
      <c r="K85" s="248">
        <v>2.7782</v>
      </c>
      <c r="L85" s="1021">
        <v>3.2519</v>
      </c>
      <c r="M85" s="1021">
        <v>2.6727</v>
      </c>
      <c r="N85" s="1021">
        <v>3.51395</v>
      </c>
      <c r="O85" s="248">
        <v>2.6605</v>
      </c>
      <c r="P85" s="248">
        <v>4.325</v>
      </c>
      <c r="Q85" s="1159">
        <v>0</v>
      </c>
      <c r="R85" s="1159">
        <v>0</v>
      </c>
      <c r="S85" s="1159">
        <v>4.39</v>
      </c>
      <c r="T85" s="1159">
        <v>4.98</v>
      </c>
      <c r="U85" s="985">
        <v>4.5</v>
      </c>
      <c r="V85" s="985">
        <v>5.16</v>
      </c>
    </row>
    <row r="86" spans="1:22" ht="12.75">
      <c r="A86" s="57"/>
      <c r="B86" s="106" t="s">
        <v>1719</v>
      </c>
      <c r="C86" s="811"/>
      <c r="D86" s="248">
        <v>4.928079080914116</v>
      </c>
      <c r="E86" s="248">
        <v>3.8123749843660346</v>
      </c>
      <c r="F86" s="1022">
        <v>4.78535242830253</v>
      </c>
      <c r="G86" s="248">
        <v>3.8745670329670325</v>
      </c>
      <c r="H86" s="248">
        <v>3.4186746835443036</v>
      </c>
      <c r="I86" s="248">
        <v>4.31</v>
      </c>
      <c r="J86" s="248">
        <v>4.04</v>
      </c>
      <c r="K86" s="248">
        <v>3.78</v>
      </c>
      <c r="L86" s="248">
        <v>3.1393493670886072</v>
      </c>
      <c r="M86" s="248">
        <v>3.0861</v>
      </c>
      <c r="N86" s="248">
        <v>3.9996456840042054</v>
      </c>
      <c r="O86" s="248">
        <v>3.0448</v>
      </c>
      <c r="P86" s="248">
        <v>4.6724</v>
      </c>
      <c r="Q86" s="248">
        <v>6.4471</v>
      </c>
      <c r="R86" s="248">
        <v>5.9542</v>
      </c>
      <c r="S86" s="248">
        <v>4.8222</v>
      </c>
      <c r="T86" s="248">
        <v>5.3</v>
      </c>
      <c r="U86" s="985">
        <v>5.66</v>
      </c>
      <c r="V86" s="985">
        <v>6.47</v>
      </c>
    </row>
    <row r="87" spans="1:22" s="1010" customFormat="1" ht="12.75">
      <c r="A87" s="57"/>
      <c r="B87" s="20" t="s">
        <v>1615</v>
      </c>
      <c r="C87" s="811"/>
      <c r="D87" s="985" t="s">
        <v>1616</v>
      </c>
      <c r="E87" s="985" t="s">
        <v>1616</v>
      </c>
      <c r="F87" s="1012" t="s">
        <v>1616</v>
      </c>
      <c r="G87" s="1012" t="s">
        <v>1616</v>
      </c>
      <c r="H87" s="1012" t="s">
        <v>1616</v>
      </c>
      <c r="I87" s="985" t="s">
        <v>1720</v>
      </c>
      <c r="J87" s="985" t="s">
        <v>1720</v>
      </c>
      <c r="K87" s="985" t="s">
        <v>1720</v>
      </c>
      <c r="L87" s="985" t="s">
        <v>1720</v>
      </c>
      <c r="M87" s="985" t="s">
        <v>1720</v>
      </c>
      <c r="N87" s="985" t="s">
        <v>1720</v>
      </c>
      <c r="O87" s="985" t="s">
        <v>1720</v>
      </c>
      <c r="P87" s="985" t="s">
        <v>1721</v>
      </c>
      <c r="Q87" s="985" t="s">
        <v>1721</v>
      </c>
      <c r="R87" s="985" t="s">
        <v>1721</v>
      </c>
      <c r="S87" s="985" t="s">
        <v>1721</v>
      </c>
      <c r="T87" s="985" t="s">
        <v>317</v>
      </c>
      <c r="U87" s="985" t="s">
        <v>317</v>
      </c>
      <c r="V87" s="985" t="s">
        <v>1431</v>
      </c>
    </row>
    <row r="88" spans="1:22" ht="12.75">
      <c r="A88" s="398"/>
      <c r="B88" s="158" t="s">
        <v>1722</v>
      </c>
      <c r="C88" s="815"/>
      <c r="D88" s="970" t="s">
        <v>1723</v>
      </c>
      <c r="E88" s="970" t="s">
        <v>1614</v>
      </c>
      <c r="F88" s="819" t="s">
        <v>1614</v>
      </c>
      <c r="G88" s="819" t="s">
        <v>1614</v>
      </c>
      <c r="H88" s="819" t="s">
        <v>1614</v>
      </c>
      <c r="I88" s="970" t="s">
        <v>1724</v>
      </c>
      <c r="J88" s="970" t="s">
        <v>1725</v>
      </c>
      <c r="K88" s="970" t="s">
        <v>1725</v>
      </c>
      <c r="L88" s="970" t="s">
        <v>1725</v>
      </c>
      <c r="M88" s="970" t="s">
        <v>1725</v>
      </c>
      <c r="N88" s="970" t="s">
        <v>1725</v>
      </c>
      <c r="O88" s="970" t="s">
        <v>1726</v>
      </c>
      <c r="P88" s="970" t="s">
        <v>1727</v>
      </c>
      <c r="Q88" s="970" t="s">
        <v>1727</v>
      </c>
      <c r="R88" s="970" t="s">
        <v>1727</v>
      </c>
      <c r="S88" s="970" t="s">
        <v>1727</v>
      </c>
      <c r="T88" s="970" t="s">
        <v>318</v>
      </c>
      <c r="U88" s="985" t="s">
        <v>318</v>
      </c>
      <c r="V88" s="985" t="s">
        <v>1432</v>
      </c>
    </row>
    <row r="89" spans="1:22" s="1028" customFormat="1" ht="12.75">
      <c r="A89" s="1023" t="s">
        <v>1728</v>
      </c>
      <c r="B89" s="1024"/>
      <c r="C89" s="1025"/>
      <c r="D89" s="1026">
        <v>4.5</v>
      </c>
      <c r="E89" s="1026">
        <v>0.711</v>
      </c>
      <c r="F89" s="1026">
        <v>4.712</v>
      </c>
      <c r="G89" s="1026">
        <v>3.177</v>
      </c>
      <c r="H89" s="1026">
        <v>1.222</v>
      </c>
      <c r="I89" s="1026">
        <v>1.965</v>
      </c>
      <c r="J89" s="1026">
        <v>2.133</v>
      </c>
      <c r="K89" s="1026">
        <v>2.111</v>
      </c>
      <c r="L89" s="1026">
        <v>3.029</v>
      </c>
      <c r="M89" s="1026">
        <v>1.688</v>
      </c>
      <c r="N89" s="1026">
        <v>3.0342345624701954</v>
      </c>
      <c r="O89" s="1027">
        <v>3.3517</v>
      </c>
      <c r="P89" s="1027">
        <v>4.9267</v>
      </c>
      <c r="Q89" s="1027">
        <v>7.5521</v>
      </c>
      <c r="R89" s="1027">
        <v>5.0667</v>
      </c>
      <c r="S89" s="1027">
        <v>2.69</v>
      </c>
      <c r="T89" s="1027">
        <v>6.48</v>
      </c>
      <c r="U89" s="1027">
        <v>4.64</v>
      </c>
      <c r="V89" s="1027">
        <v>3.61</v>
      </c>
    </row>
    <row r="90" spans="1:22" ht="12.75">
      <c r="A90" s="601" t="s">
        <v>1623</v>
      </c>
      <c r="B90" s="20"/>
      <c r="C90" s="811"/>
      <c r="D90" s="985"/>
      <c r="E90" s="985"/>
      <c r="F90" s="1012"/>
      <c r="G90" s="1012"/>
      <c r="H90" s="1012"/>
      <c r="I90" s="985"/>
      <c r="J90" s="985"/>
      <c r="K90" s="985"/>
      <c r="L90" s="985"/>
      <c r="M90" s="985"/>
      <c r="N90" s="985"/>
      <c r="O90" s="985"/>
      <c r="P90" s="985"/>
      <c r="Q90" s="985"/>
      <c r="R90" s="985"/>
      <c r="S90" s="985"/>
      <c r="T90" s="985"/>
      <c r="U90" s="1010"/>
      <c r="V90" s="1010"/>
    </row>
    <row r="91" spans="1:22" ht="12.75">
      <c r="A91" s="57"/>
      <c r="B91" s="349" t="s">
        <v>1624</v>
      </c>
      <c r="C91" s="811"/>
      <c r="D91" s="985"/>
      <c r="E91" s="985"/>
      <c r="F91" s="1012"/>
      <c r="G91" s="1012"/>
      <c r="H91" s="1012"/>
      <c r="I91" s="985"/>
      <c r="J91" s="985"/>
      <c r="K91" s="985"/>
      <c r="L91" s="985"/>
      <c r="M91" s="985"/>
      <c r="N91" s="985"/>
      <c r="O91" s="985"/>
      <c r="P91" s="985"/>
      <c r="Q91" s="985"/>
      <c r="R91" s="985"/>
      <c r="S91" s="985"/>
      <c r="T91" s="985"/>
      <c r="U91" s="1010"/>
      <c r="V91" s="1010"/>
    </row>
    <row r="92" spans="1:22" ht="12.75">
      <c r="A92" s="57"/>
      <c r="B92" s="20" t="s">
        <v>1625</v>
      </c>
      <c r="C92" s="811"/>
      <c r="D92" s="985" t="s">
        <v>1729</v>
      </c>
      <c r="E92" s="985" t="s">
        <v>1626</v>
      </c>
      <c r="F92" s="1012" t="s">
        <v>1730</v>
      </c>
      <c r="G92" s="1012" t="s">
        <v>1626</v>
      </c>
      <c r="H92" s="1012" t="s">
        <v>1626</v>
      </c>
      <c r="I92" s="985" t="s">
        <v>1626</v>
      </c>
      <c r="J92" s="985" t="s">
        <v>1626</v>
      </c>
      <c r="K92" s="985" t="s">
        <v>1626</v>
      </c>
      <c r="L92" s="985" t="s">
        <v>1626</v>
      </c>
      <c r="M92" s="985" t="s">
        <v>1626</v>
      </c>
      <c r="N92" s="985" t="s">
        <v>1626</v>
      </c>
      <c r="O92" s="985" t="s">
        <v>1626</v>
      </c>
      <c r="P92" s="985" t="s">
        <v>1626</v>
      </c>
      <c r="Q92" s="985" t="s">
        <v>1793</v>
      </c>
      <c r="R92" s="985" t="s">
        <v>314</v>
      </c>
      <c r="S92" s="985" t="s">
        <v>20</v>
      </c>
      <c r="T92" s="985" t="s">
        <v>20</v>
      </c>
      <c r="U92" s="985" t="s">
        <v>20</v>
      </c>
      <c r="V92" s="985" t="s">
        <v>20</v>
      </c>
    </row>
    <row r="93" spans="1:22" ht="12.75">
      <c r="A93" s="57"/>
      <c r="B93" s="20" t="s">
        <v>1628</v>
      </c>
      <c r="C93" s="811"/>
      <c r="D93" s="985"/>
      <c r="E93" s="985"/>
      <c r="F93" s="1012"/>
      <c r="G93" s="1012"/>
      <c r="H93" s="1012"/>
      <c r="I93" s="985"/>
      <c r="J93" s="985"/>
      <c r="K93" s="985"/>
      <c r="L93" s="985"/>
      <c r="M93" s="985"/>
      <c r="N93" s="985"/>
      <c r="O93" s="985"/>
      <c r="P93" s="985"/>
      <c r="Q93" s="985"/>
      <c r="R93" s="985"/>
      <c r="S93" s="985"/>
      <c r="T93" s="985"/>
      <c r="U93" s="1010"/>
      <c r="V93" s="1010"/>
    </row>
    <row r="94" spans="1:22" ht="12.75">
      <c r="A94" s="57"/>
      <c r="B94" s="20"/>
      <c r="C94" s="811" t="s">
        <v>1629</v>
      </c>
      <c r="D94" s="1029">
        <v>0</v>
      </c>
      <c r="E94" s="985" t="s">
        <v>1630</v>
      </c>
      <c r="F94" s="1012" t="s">
        <v>1731</v>
      </c>
      <c r="G94" s="1012" t="s">
        <v>1631</v>
      </c>
      <c r="H94" s="1012" t="s">
        <v>1631</v>
      </c>
      <c r="I94" s="985" t="s">
        <v>1631</v>
      </c>
      <c r="J94" s="985" t="s">
        <v>1631</v>
      </c>
      <c r="K94" s="985" t="s">
        <v>1631</v>
      </c>
      <c r="L94" s="985" t="s">
        <v>1631</v>
      </c>
      <c r="M94" s="985" t="s">
        <v>1631</v>
      </c>
      <c r="N94" s="985" t="s">
        <v>1631</v>
      </c>
      <c r="O94" s="985" t="s">
        <v>1631</v>
      </c>
      <c r="P94" s="985" t="s">
        <v>1631</v>
      </c>
      <c r="Q94" s="985" t="s">
        <v>315</v>
      </c>
      <c r="R94" s="985" t="s">
        <v>6</v>
      </c>
      <c r="S94" s="985" t="s">
        <v>6</v>
      </c>
      <c r="T94" s="985" t="s">
        <v>6</v>
      </c>
      <c r="U94" s="985" t="s">
        <v>6</v>
      </c>
      <c r="V94" s="985" t="s">
        <v>6</v>
      </c>
    </row>
    <row r="95" spans="1:22" ht="12.75">
      <c r="A95" s="57"/>
      <c r="B95" s="20"/>
      <c r="C95" s="811" t="s">
        <v>1632</v>
      </c>
      <c r="D95" s="985" t="s">
        <v>1626</v>
      </c>
      <c r="E95" s="985" t="s">
        <v>1633</v>
      </c>
      <c r="F95" s="985" t="s">
        <v>1634</v>
      </c>
      <c r="G95" s="985" t="s">
        <v>1631</v>
      </c>
      <c r="H95" s="985" t="s">
        <v>1634</v>
      </c>
      <c r="I95" s="985" t="s">
        <v>1634</v>
      </c>
      <c r="J95" s="985" t="s">
        <v>1634</v>
      </c>
      <c r="K95" s="985" t="s">
        <v>1634</v>
      </c>
      <c r="L95" s="985" t="s">
        <v>1732</v>
      </c>
      <c r="M95" s="985" t="s">
        <v>1732</v>
      </c>
      <c r="N95" s="985" t="s">
        <v>1732</v>
      </c>
      <c r="O95" s="985" t="s">
        <v>1732</v>
      </c>
      <c r="P95" s="985" t="s">
        <v>1732</v>
      </c>
      <c r="Q95" s="985" t="s">
        <v>1794</v>
      </c>
      <c r="R95" s="985" t="s">
        <v>1794</v>
      </c>
      <c r="S95" s="985" t="s">
        <v>1794</v>
      </c>
      <c r="T95" s="985" t="s">
        <v>1794</v>
      </c>
      <c r="U95" s="985" t="s">
        <v>1794</v>
      </c>
      <c r="V95" s="985" t="s">
        <v>1794</v>
      </c>
    </row>
    <row r="96" spans="1:22" ht="12.75">
      <c r="A96" s="57"/>
      <c r="B96" s="20"/>
      <c r="C96" s="811" t="s">
        <v>1635</v>
      </c>
      <c r="D96" s="985" t="s">
        <v>1729</v>
      </c>
      <c r="E96" s="985" t="s">
        <v>1627</v>
      </c>
      <c r="F96" s="985" t="s">
        <v>1733</v>
      </c>
      <c r="G96" s="985" t="s">
        <v>1636</v>
      </c>
      <c r="H96" s="985" t="s">
        <v>1636</v>
      </c>
      <c r="I96" s="985" t="s">
        <v>1636</v>
      </c>
      <c r="J96" s="985" t="s">
        <v>1636</v>
      </c>
      <c r="K96" s="985" t="s">
        <v>1636</v>
      </c>
      <c r="L96" s="985" t="s">
        <v>1636</v>
      </c>
      <c r="M96" s="985" t="s">
        <v>1636</v>
      </c>
      <c r="N96" s="985" t="s">
        <v>1636</v>
      </c>
      <c r="O96" s="985" t="s">
        <v>1636</v>
      </c>
      <c r="P96" s="985" t="s">
        <v>1636</v>
      </c>
      <c r="Q96" s="985" t="s">
        <v>1795</v>
      </c>
      <c r="R96" s="985" t="s">
        <v>1795</v>
      </c>
      <c r="S96" s="985" t="s">
        <v>1795</v>
      </c>
      <c r="T96" s="985" t="s">
        <v>1795</v>
      </c>
      <c r="U96" s="985" t="s">
        <v>1795</v>
      </c>
      <c r="V96" s="985" t="s">
        <v>1795</v>
      </c>
    </row>
    <row r="97" spans="1:22" ht="12.75">
      <c r="A97" s="57"/>
      <c r="B97" s="20"/>
      <c r="C97" s="811" t="s">
        <v>1637</v>
      </c>
      <c r="D97" s="985" t="s">
        <v>1734</v>
      </c>
      <c r="E97" s="985" t="s">
        <v>1638</v>
      </c>
      <c r="F97" s="985" t="s">
        <v>1640</v>
      </c>
      <c r="G97" s="1012" t="s">
        <v>1640</v>
      </c>
      <c r="H97" s="985" t="s">
        <v>1640</v>
      </c>
      <c r="I97" s="985" t="s">
        <v>1640</v>
      </c>
      <c r="J97" s="985" t="s">
        <v>1640</v>
      </c>
      <c r="K97" s="985" t="s">
        <v>1640</v>
      </c>
      <c r="L97" s="985" t="s">
        <v>1640</v>
      </c>
      <c r="M97" s="985" t="s">
        <v>1640</v>
      </c>
      <c r="N97" s="985" t="s">
        <v>1640</v>
      </c>
      <c r="O97" s="985" t="s">
        <v>1640</v>
      </c>
      <c r="P97" s="985" t="s">
        <v>1640</v>
      </c>
      <c r="Q97" s="985" t="s">
        <v>1796</v>
      </c>
      <c r="R97" s="985" t="s">
        <v>316</v>
      </c>
      <c r="S97" s="985" t="s">
        <v>21</v>
      </c>
      <c r="T97" s="985" t="s">
        <v>1729</v>
      </c>
      <c r="U97" s="985" t="s">
        <v>1729</v>
      </c>
      <c r="V97" s="985" t="s">
        <v>1729</v>
      </c>
    </row>
    <row r="98" spans="1:22" ht="12.75">
      <c r="A98" s="57"/>
      <c r="B98" s="20"/>
      <c r="C98" s="811" t="s">
        <v>1641</v>
      </c>
      <c r="D98" s="985" t="s">
        <v>1735</v>
      </c>
      <c r="E98" s="985" t="s">
        <v>1736</v>
      </c>
      <c r="F98" s="985" t="s">
        <v>1737</v>
      </c>
      <c r="G98" s="1012" t="s">
        <v>1737</v>
      </c>
      <c r="H98" s="985" t="s">
        <v>1738</v>
      </c>
      <c r="I98" s="985" t="s">
        <v>1738</v>
      </c>
      <c r="J98" s="985" t="s">
        <v>1738</v>
      </c>
      <c r="K98" s="985" t="s">
        <v>1738</v>
      </c>
      <c r="L98" s="985" t="s">
        <v>1739</v>
      </c>
      <c r="M98" s="985" t="s">
        <v>1739</v>
      </c>
      <c r="N98" s="985" t="s">
        <v>1739</v>
      </c>
      <c r="O98" s="985" t="s">
        <v>1739</v>
      </c>
      <c r="P98" s="985" t="s">
        <v>1739</v>
      </c>
      <c r="Q98" s="985" t="s">
        <v>1797</v>
      </c>
      <c r="R98" s="985" t="s">
        <v>1797</v>
      </c>
      <c r="S98" s="985" t="s">
        <v>1797</v>
      </c>
      <c r="T98" s="985" t="s">
        <v>1797</v>
      </c>
      <c r="U98" s="985" t="s">
        <v>1797</v>
      </c>
      <c r="V98" s="985" t="s">
        <v>1797</v>
      </c>
    </row>
    <row r="99" spans="1:22" ht="12.75">
      <c r="A99" s="57"/>
      <c r="B99" s="349" t="s">
        <v>1645</v>
      </c>
      <c r="C99" s="811"/>
      <c r="D99" s="985"/>
      <c r="E99" s="985"/>
      <c r="F99" s="1012"/>
      <c r="G99" s="1012"/>
      <c r="H99" s="1012"/>
      <c r="I99" s="985"/>
      <c r="J99" s="985"/>
      <c r="K99" s="985"/>
      <c r="L99" s="985"/>
      <c r="M99" s="985"/>
      <c r="N99" s="985"/>
      <c r="O99" s="985"/>
      <c r="P99" s="985"/>
      <c r="Q99" s="985"/>
      <c r="R99" s="985"/>
      <c r="S99" s="985"/>
      <c r="T99" s="985"/>
      <c r="U99" s="1010"/>
      <c r="V99" s="1010"/>
    </row>
    <row r="100" spans="1:22" ht="12.75">
      <c r="A100" s="57"/>
      <c r="B100" s="20" t="s">
        <v>1646</v>
      </c>
      <c r="C100" s="811"/>
      <c r="D100" s="985" t="s">
        <v>1740</v>
      </c>
      <c r="E100" s="985" t="s">
        <v>1647</v>
      </c>
      <c r="F100" s="1012" t="s">
        <v>1741</v>
      </c>
      <c r="G100" s="1012" t="s">
        <v>1742</v>
      </c>
      <c r="H100" s="1012" t="s">
        <v>1742</v>
      </c>
      <c r="I100" s="985" t="s">
        <v>1742</v>
      </c>
      <c r="J100" s="985" t="s">
        <v>1742</v>
      </c>
      <c r="K100" s="985" t="s">
        <v>1742</v>
      </c>
      <c r="L100" s="985" t="s">
        <v>1742</v>
      </c>
      <c r="M100" s="985" t="s">
        <v>1742</v>
      </c>
      <c r="N100" s="985" t="s">
        <v>1742</v>
      </c>
      <c r="O100" s="985" t="s">
        <v>1742</v>
      </c>
      <c r="P100" s="985" t="s">
        <v>1743</v>
      </c>
      <c r="Q100" s="985" t="s">
        <v>1743</v>
      </c>
      <c r="R100" s="985" t="s">
        <v>1723</v>
      </c>
      <c r="S100" s="985" t="s">
        <v>1723</v>
      </c>
      <c r="T100" s="985" t="s">
        <v>1723</v>
      </c>
      <c r="U100" s="985" t="s">
        <v>1723</v>
      </c>
      <c r="V100" s="985" t="s">
        <v>1723</v>
      </c>
    </row>
    <row r="101" spans="1:22" ht="12.75">
      <c r="A101" s="57"/>
      <c r="B101" s="106" t="s">
        <v>1648</v>
      </c>
      <c r="C101" s="811"/>
      <c r="D101" s="985" t="s">
        <v>1744</v>
      </c>
      <c r="E101" s="985" t="s">
        <v>1649</v>
      </c>
      <c r="F101" s="1012" t="s">
        <v>1745</v>
      </c>
      <c r="G101" s="1012" t="s">
        <v>1650</v>
      </c>
      <c r="H101" s="1012" t="s">
        <v>1650</v>
      </c>
      <c r="I101" s="1012" t="s">
        <v>1650</v>
      </c>
      <c r="J101" s="1012" t="s">
        <v>1650</v>
      </c>
      <c r="K101" s="1012" t="s">
        <v>1650</v>
      </c>
      <c r="L101" s="985" t="s">
        <v>1650</v>
      </c>
      <c r="M101" s="985" t="s">
        <v>1650</v>
      </c>
      <c r="N101" s="985" t="s">
        <v>1650</v>
      </c>
      <c r="O101" s="985" t="s">
        <v>1650</v>
      </c>
      <c r="P101" s="985" t="s">
        <v>1650</v>
      </c>
      <c r="Q101" s="985" t="s">
        <v>1650</v>
      </c>
      <c r="R101" s="985" t="s">
        <v>7</v>
      </c>
      <c r="S101" s="985" t="s">
        <v>7</v>
      </c>
      <c r="T101" s="985" t="s">
        <v>7</v>
      </c>
      <c r="U101" s="985" t="s">
        <v>7</v>
      </c>
      <c r="V101" s="985" t="s">
        <v>7</v>
      </c>
    </row>
    <row r="102" spans="1:22" ht="12.75">
      <c r="A102" s="57"/>
      <c r="B102" s="106" t="s">
        <v>1651</v>
      </c>
      <c r="C102" s="811"/>
      <c r="D102" s="985" t="s">
        <v>1746</v>
      </c>
      <c r="E102" s="985" t="s">
        <v>1652</v>
      </c>
      <c r="F102" s="1012" t="s">
        <v>1747</v>
      </c>
      <c r="G102" s="1012" t="s">
        <v>1747</v>
      </c>
      <c r="H102" s="1012" t="s">
        <v>1748</v>
      </c>
      <c r="I102" s="985" t="s">
        <v>1748</v>
      </c>
      <c r="J102" s="985" t="s">
        <v>1748</v>
      </c>
      <c r="K102" s="985" t="s">
        <v>1748</v>
      </c>
      <c r="L102" s="985" t="s">
        <v>1748</v>
      </c>
      <c r="M102" s="985" t="s">
        <v>1748</v>
      </c>
      <c r="N102" s="985" t="s">
        <v>1748</v>
      </c>
      <c r="O102" s="985" t="s">
        <v>1652</v>
      </c>
      <c r="P102" s="985" t="s">
        <v>1652</v>
      </c>
      <c r="Q102" s="985" t="s">
        <v>1748</v>
      </c>
      <c r="R102" s="985" t="s">
        <v>1748</v>
      </c>
      <c r="S102" s="985" t="s">
        <v>1748</v>
      </c>
      <c r="T102" s="985" t="s">
        <v>1748</v>
      </c>
      <c r="U102" s="985" t="s">
        <v>1748</v>
      </c>
      <c r="V102" s="985" t="s">
        <v>1748</v>
      </c>
    </row>
    <row r="103" spans="1:22" ht="12.75">
      <c r="A103" s="57"/>
      <c r="B103" s="106" t="s">
        <v>1654</v>
      </c>
      <c r="C103" s="811"/>
      <c r="D103" s="985" t="s">
        <v>1749</v>
      </c>
      <c r="E103" s="985" t="s">
        <v>1655</v>
      </c>
      <c r="F103" s="1012" t="s">
        <v>1750</v>
      </c>
      <c r="G103" s="1012" t="s">
        <v>1750</v>
      </c>
      <c r="H103" s="1012" t="s">
        <v>1750</v>
      </c>
      <c r="I103" s="985" t="s">
        <v>1750</v>
      </c>
      <c r="J103" s="985" t="s">
        <v>1750</v>
      </c>
      <c r="K103" s="985" t="s">
        <v>1750</v>
      </c>
      <c r="L103" s="985" t="s">
        <v>1751</v>
      </c>
      <c r="M103" s="985" t="s">
        <v>1751</v>
      </c>
      <c r="N103" s="985" t="s">
        <v>1751</v>
      </c>
      <c r="O103" s="985" t="s">
        <v>1751</v>
      </c>
      <c r="P103" s="985" t="s">
        <v>1751</v>
      </c>
      <c r="Q103" s="985" t="s">
        <v>1751</v>
      </c>
      <c r="R103" s="985" t="s">
        <v>1742</v>
      </c>
      <c r="S103" s="985" t="s">
        <v>1742</v>
      </c>
      <c r="T103" s="985" t="s">
        <v>1742</v>
      </c>
      <c r="U103" s="985" t="s">
        <v>1742</v>
      </c>
      <c r="V103" s="985" t="s">
        <v>1742</v>
      </c>
    </row>
    <row r="104" spans="1:22" ht="12.75">
      <c r="A104" s="398"/>
      <c r="B104" s="999" t="s">
        <v>1657</v>
      </c>
      <c r="C104" s="815"/>
      <c r="D104" s="970" t="s">
        <v>1752</v>
      </c>
      <c r="E104" s="970" t="s">
        <v>1658</v>
      </c>
      <c r="F104" s="819" t="s">
        <v>1753</v>
      </c>
      <c r="G104" s="819" t="s">
        <v>1754</v>
      </c>
      <c r="H104" s="819" t="s">
        <v>1754</v>
      </c>
      <c r="I104" s="970" t="s">
        <v>1754</v>
      </c>
      <c r="J104" s="970" t="s">
        <v>1754</v>
      </c>
      <c r="K104" s="970" t="s">
        <v>1754</v>
      </c>
      <c r="L104" s="970" t="s">
        <v>1755</v>
      </c>
      <c r="M104" s="970" t="s">
        <v>1755</v>
      </c>
      <c r="N104" s="970" t="s">
        <v>1755</v>
      </c>
      <c r="O104" s="970" t="s">
        <v>1755</v>
      </c>
      <c r="P104" s="970" t="s">
        <v>1755</v>
      </c>
      <c r="Q104" s="970" t="s">
        <v>1798</v>
      </c>
      <c r="R104" s="970" t="s">
        <v>8</v>
      </c>
      <c r="S104" s="970" t="s">
        <v>8</v>
      </c>
      <c r="T104" s="970" t="s">
        <v>8</v>
      </c>
      <c r="U104" s="970" t="s">
        <v>8</v>
      </c>
      <c r="V104" s="970" t="s">
        <v>8</v>
      </c>
    </row>
    <row r="105" spans="1:22" s="1037" customFormat="1" ht="14.25" customHeight="1" thickBot="1">
      <c r="A105" s="1030" t="s">
        <v>1661</v>
      </c>
      <c r="B105" s="1031"/>
      <c r="C105" s="1032"/>
      <c r="D105" s="1033">
        <v>4.8</v>
      </c>
      <c r="E105" s="1033">
        <v>4</v>
      </c>
      <c r="F105" s="1033">
        <v>4.5</v>
      </c>
      <c r="G105" s="1034"/>
      <c r="H105" s="1034"/>
      <c r="I105" s="1035"/>
      <c r="J105" s="1036">
        <v>8</v>
      </c>
      <c r="K105" s="1035"/>
      <c r="L105" s="1035"/>
      <c r="M105" s="1035"/>
      <c r="N105" s="1033">
        <v>6.4</v>
      </c>
      <c r="O105" s="1033"/>
      <c r="P105" s="1033"/>
      <c r="Q105" s="1142"/>
      <c r="R105" s="1142"/>
      <c r="S105" s="1142"/>
      <c r="T105" s="1142"/>
      <c r="U105" s="1142"/>
      <c r="V105" s="1953">
        <v>7.7</v>
      </c>
    </row>
    <row r="106" spans="1:16" ht="15.75" customHeight="1" hidden="1">
      <c r="A106" s="105" t="s">
        <v>1675</v>
      </c>
      <c r="B106" s="20"/>
      <c r="C106" s="20"/>
      <c r="D106" s="705"/>
      <c r="E106" s="705"/>
      <c r="F106" s="18"/>
      <c r="G106" s="18"/>
      <c r="H106" s="18"/>
      <c r="I106" s="705"/>
      <c r="J106" s="18"/>
      <c r="K106" s="705"/>
      <c r="L106" s="705"/>
      <c r="M106" s="397"/>
      <c r="N106" s="397"/>
      <c r="O106" s="397"/>
      <c r="P106" s="397"/>
    </row>
    <row r="107" spans="1:16" ht="12.75">
      <c r="A107" s="105" t="s">
        <v>1676</v>
      </c>
      <c r="B107" s="20"/>
      <c r="C107" s="20"/>
      <c r="D107" s="705"/>
      <c r="E107" s="705"/>
      <c r="F107" s="18"/>
      <c r="G107" s="18"/>
      <c r="H107" s="18"/>
      <c r="I107" s="705"/>
      <c r="J107" s="18"/>
      <c r="K107" s="705"/>
      <c r="L107" s="705"/>
      <c r="M107" s="397"/>
      <c r="N107" s="397"/>
      <c r="O107" s="397"/>
      <c r="P107" s="397"/>
    </row>
    <row r="108" spans="1:16" ht="12.75">
      <c r="A108" s="708" t="s">
        <v>1433</v>
      </c>
      <c r="B108" s="20"/>
      <c r="C108" s="20"/>
      <c r="D108" s="705"/>
      <c r="E108" s="705"/>
      <c r="F108" s="18"/>
      <c r="G108" s="18"/>
      <c r="H108" s="18"/>
      <c r="I108" s="705"/>
      <c r="J108" s="18"/>
      <c r="K108" s="705"/>
      <c r="L108" s="705"/>
      <c r="M108" s="397"/>
      <c r="N108" s="397"/>
      <c r="O108" s="397"/>
      <c r="P108" s="397"/>
    </row>
    <row r="109" spans="1:3" ht="12.75">
      <c r="A109" s="19"/>
      <c r="B109" s="1010"/>
      <c r="C109" s="1010"/>
    </row>
    <row r="110" spans="2:3" ht="12.75">
      <c r="B110" s="1010"/>
      <c r="C110" s="1010"/>
    </row>
    <row r="111" spans="2:3" ht="12.75">
      <c r="B111" s="1010"/>
      <c r="C111" s="1010"/>
    </row>
    <row r="112" spans="2:3" ht="12.75">
      <c r="B112" s="1010"/>
      <c r="C112" s="1010"/>
    </row>
    <row r="113" spans="2:3" ht="12.75">
      <c r="B113" s="1010"/>
      <c r="C113" s="1010"/>
    </row>
    <row r="114" spans="2:3" ht="12.75">
      <c r="B114" s="1010"/>
      <c r="C114" s="1010"/>
    </row>
    <row r="115" spans="2:3" ht="12.75">
      <c r="B115" s="1010"/>
      <c r="C115" s="1010"/>
    </row>
    <row r="116" spans="2:3" ht="12.75">
      <c r="B116" s="1010"/>
      <c r="C116" s="1010"/>
    </row>
    <row r="117" spans="2:3" ht="12.75">
      <c r="B117" s="1010"/>
      <c r="C117" s="1010"/>
    </row>
    <row r="118" spans="2:3" ht="12.75">
      <c r="B118" s="1010"/>
      <c r="C118" s="1010"/>
    </row>
    <row r="119" spans="2:3" ht="12.75">
      <c r="B119" s="1010"/>
      <c r="C119" s="1010"/>
    </row>
    <row r="120" spans="2:3" ht="12.75">
      <c r="B120" s="1010"/>
      <c r="C120" s="1010"/>
    </row>
    <row r="121" spans="2:3" ht="12.75">
      <c r="B121" s="1010"/>
      <c r="C121" s="1010"/>
    </row>
    <row r="122" spans="2:3" ht="12.75">
      <c r="B122" s="1010"/>
      <c r="C122" s="1010"/>
    </row>
    <row r="123" spans="2:3" ht="12.75">
      <c r="B123" s="1010"/>
      <c r="C123" s="1010"/>
    </row>
    <row r="124" spans="2:3" ht="12.75">
      <c r="B124" s="1010"/>
      <c r="C124" s="1010"/>
    </row>
    <row r="125" spans="2:3" ht="12.75">
      <c r="B125" s="1010"/>
      <c r="C125" s="1010"/>
    </row>
    <row r="126" spans="2:3" ht="12.75">
      <c r="B126" s="1010"/>
      <c r="C126" s="1010"/>
    </row>
    <row r="127" spans="2:3" ht="12.75">
      <c r="B127" s="1010"/>
      <c r="C127" s="1010"/>
    </row>
    <row r="128" spans="2:3" ht="12.75">
      <c r="B128" s="1010"/>
      <c r="C128" s="1010"/>
    </row>
    <row r="129" spans="2:3" ht="12.75">
      <c r="B129" s="1010"/>
      <c r="C129" s="1010"/>
    </row>
    <row r="130" spans="2:3" ht="12.75">
      <c r="B130" s="1010"/>
      <c r="C130" s="1010"/>
    </row>
    <row r="131" spans="2:3" ht="12.75">
      <c r="B131" s="1010"/>
      <c r="C131" s="1010"/>
    </row>
    <row r="132" spans="2:3" ht="12.75">
      <c r="B132" s="1010"/>
      <c r="C132" s="1010"/>
    </row>
  </sheetData>
  <sheetProtection/>
  <mergeCells count="12">
    <mergeCell ref="A9:C9"/>
    <mergeCell ref="A66:V66"/>
    <mergeCell ref="A70:C70"/>
    <mergeCell ref="A71:C71"/>
    <mergeCell ref="A67:V67"/>
    <mergeCell ref="A68:V68"/>
    <mergeCell ref="A1:I1"/>
    <mergeCell ref="A2:I2"/>
    <mergeCell ref="A3:I3"/>
    <mergeCell ref="A5:I5"/>
    <mergeCell ref="A6:I6"/>
    <mergeCell ref="A8:C8"/>
  </mergeCells>
  <printOptions horizontalCentered="1"/>
  <pageMargins left="0.2" right="0.2" top="1" bottom="1" header="0.5" footer="0.5"/>
  <pageSetup fitToHeight="1" fitToWidth="1" horizontalDpi="600" verticalDpi="600" orientation="landscape" scale="72" r:id="rId1"/>
</worksheet>
</file>

<file path=xl/worksheets/sheet45.xml><?xml version="1.0" encoding="utf-8"?>
<worksheet xmlns="http://schemas.openxmlformats.org/spreadsheetml/2006/main" xmlns:r="http://schemas.openxmlformats.org/officeDocument/2006/relationships">
  <dimension ref="A1:Q23"/>
  <sheetViews>
    <sheetView zoomScalePageLayoutView="0" workbookViewId="0" topLeftCell="B1">
      <selection activeCell="A1" sqref="A1:O1"/>
    </sheetView>
  </sheetViews>
  <sheetFormatPr defaultColWidth="9.421875" defaultRowHeight="12.75"/>
  <cols>
    <col min="1" max="1" width="13.140625" style="1042" hidden="1" customWidth="1"/>
    <col min="2" max="2" width="8.00390625" style="1042" customWidth="1"/>
    <col min="3" max="14" width="6.28125" style="1038" customWidth="1"/>
    <col min="15" max="15" width="7.421875" style="1042" bestFit="1" customWidth="1"/>
    <col min="16" max="16384" width="9.421875" style="1038" customWidth="1"/>
  </cols>
  <sheetData>
    <row r="1" spans="1:15" ht="12.75">
      <c r="A1" s="2001" t="s">
        <v>1807</v>
      </c>
      <c r="B1" s="2001"/>
      <c r="C1" s="2001"/>
      <c r="D1" s="2001"/>
      <c r="E1" s="2001"/>
      <c r="F1" s="2001"/>
      <c r="G1" s="2001"/>
      <c r="H1" s="2001"/>
      <c r="I1" s="2001"/>
      <c r="J1" s="2001"/>
      <c r="K1" s="2001"/>
      <c r="L1" s="2001"/>
      <c r="M1" s="2001"/>
      <c r="N1" s="2001"/>
      <c r="O1" s="2001"/>
    </row>
    <row r="2" spans="1:15" ht="15.75">
      <c r="A2" s="2129" t="s">
        <v>1756</v>
      </c>
      <c r="B2" s="2129"/>
      <c r="C2" s="2129"/>
      <c r="D2" s="2129"/>
      <c r="E2" s="2129"/>
      <c r="F2" s="2129"/>
      <c r="G2" s="2129"/>
      <c r="H2" s="2129"/>
      <c r="I2" s="2129"/>
      <c r="J2" s="2129"/>
      <c r="K2" s="2129"/>
      <c r="L2" s="2129"/>
      <c r="M2" s="2129"/>
      <c r="N2" s="2129"/>
      <c r="O2" s="2129"/>
    </row>
    <row r="3" spans="1:15" ht="12.75" hidden="1">
      <c r="A3" s="144"/>
      <c r="B3" s="144"/>
      <c r="C3" s="887"/>
      <c r="D3" s="1039"/>
      <c r="E3" s="1039"/>
      <c r="F3" s="1039"/>
      <c r="G3" s="887"/>
      <c r="H3" s="887"/>
      <c r="I3" s="887"/>
      <c r="J3" s="887"/>
      <c r="K3" s="887"/>
      <c r="L3" s="887"/>
      <c r="M3" s="887"/>
      <c r="N3" s="887"/>
      <c r="O3" s="144"/>
    </row>
    <row r="4" spans="1:17" ht="13.5" thickBot="1">
      <c r="A4" s="144"/>
      <c r="B4" s="144"/>
      <c r="C4" s="887"/>
      <c r="D4" s="887"/>
      <c r="E4" s="887"/>
      <c r="F4" s="887"/>
      <c r="G4" s="887"/>
      <c r="H4" s="887"/>
      <c r="I4" s="887"/>
      <c r="J4" s="887"/>
      <c r="K4" s="887"/>
      <c r="L4" s="1039"/>
      <c r="M4" s="887"/>
      <c r="N4" s="887"/>
      <c r="O4" s="1040" t="s">
        <v>1757</v>
      </c>
      <c r="Q4" s="1583"/>
    </row>
    <row r="5" spans="1:15" s="1042" customFormat="1" ht="12.75">
      <c r="A5" s="2242" t="s">
        <v>1758</v>
      </c>
      <c r="B5" s="820"/>
      <c r="C5" s="1978" t="s">
        <v>1229</v>
      </c>
      <c r="D5" s="1978"/>
      <c r="E5" s="1978"/>
      <c r="F5" s="1978"/>
      <c r="G5" s="1978"/>
      <c r="H5" s="1978"/>
      <c r="I5" s="1978"/>
      <c r="J5" s="1978"/>
      <c r="K5" s="1978"/>
      <c r="L5" s="1978"/>
      <c r="M5" s="1978"/>
      <c r="N5" s="1980"/>
      <c r="O5" s="1041" t="s">
        <v>1531</v>
      </c>
    </row>
    <row r="6" spans="1:15" s="1042" customFormat="1" ht="12.75">
      <c r="A6" s="2243"/>
      <c r="B6" s="817" t="s">
        <v>1758</v>
      </c>
      <c r="C6" s="1043" t="s">
        <v>631</v>
      </c>
      <c r="D6" s="1044" t="s">
        <v>1080</v>
      </c>
      <c r="E6" s="1044" t="s">
        <v>1156</v>
      </c>
      <c r="F6" s="1044" t="s">
        <v>1157</v>
      </c>
      <c r="G6" s="1044" t="s">
        <v>1158</v>
      </c>
      <c r="H6" s="1044" t="s">
        <v>1159</v>
      </c>
      <c r="I6" s="1044" t="s">
        <v>1160</v>
      </c>
      <c r="J6" s="1044" t="s">
        <v>1161</v>
      </c>
      <c r="K6" s="1044" t="s">
        <v>1162</v>
      </c>
      <c r="L6" s="1044" t="s">
        <v>1163</v>
      </c>
      <c r="M6" s="1044" t="s">
        <v>1236</v>
      </c>
      <c r="N6" s="218" t="s">
        <v>1237</v>
      </c>
      <c r="O6" s="219" t="s">
        <v>937</v>
      </c>
    </row>
    <row r="7" spans="1:15" ht="15" customHeight="1">
      <c r="A7" s="1045" t="s">
        <v>1759</v>
      </c>
      <c r="B7" s="1046" t="s">
        <v>1760</v>
      </c>
      <c r="C7" s="1047">
        <v>8.43</v>
      </c>
      <c r="D7" s="1047">
        <v>8.78</v>
      </c>
      <c r="E7" s="1047">
        <v>8.84</v>
      </c>
      <c r="F7" s="1047">
        <v>8.7</v>
      </c>
      <c r="G7" s="1047">
        <v>8.82</v>
      </c>
      <c r="H7" s="1047">
        <v>8.93</v>
      </c>
      <c r="I7" s="1047">
        <v>9.33</v>
      </c>
      <c r="J7" s="1047">
        <v>9.56</v>
      </c>
      <c r="K7" s="1047">
        <v>9.6</v>
      </c>
      <c r="L7" s="1047">
        <v>9.64</v>
      </c>
      <c r="M7" s="1047">
        <v>9.59</v>
      </c>
      <c r="N7" s="1047">
        <v>9.64</v>
      </c>
      <c r="O7" s="1048">
        <v>9.24</v>
      </c>
    </row>
    <row r="8" spans="1:15" ht="15" customHeight="1">
      <c r="A8" s="1045" t="s">
        <v>1761</v>
      </c>
      <c r="B8" s="1046" t="s">
        <v>1762</v>
      </c>
      <c r="C8" s="1047">
        <v>10.17</v>
      </c>
      <c r="D8" s="1047">
        <v>10.45</v>
      </c>
      <c r="E8" s="1047">
        <v>12.17</v>
      </c>
      <c r="F8" s="1047">
        <v>11.68</v>
      </c>
      <c r="G8" s="1047">
        <v>12.03</v>
      </c>
      <c r="H8" s="1047">
        <v>12.36</v>
      </c>
      <c r="I8" s="1047">
        <v>12.57</v>
      </c>
      <c r="J8" s="1047">
        <v>12.43</v>
      </c>
      <c r="K8" s="1047">
        <v>11.3</v>
      </c>
      <c r="L8" s="1047">
        <v>9.56</v>
      </c>
      <c r="M8" s="1047">
        <v>11.28</v>
      </c>
      <c r="N8" s="1047">
        <v>11.92</v>
      </c>
      <c r="O8" s="1049">
        <v>11.34</v>
      </c>
    </row>
    <row r="9" spans="1:15" ht="15" customHeight="1">
      <c r="A9" s="1045" t="s">
        <v>1763</v>
      </c>
      <c r="B9" s="1046" t="s">
        <v>1764</v>
      </c>
      <c r="C9" s="1047">
        <v>8.49</v>
      </c>
      <c r="D9" s="1047">
        <v>5.94</v>
      </c>
      <c r="E9" s="1047">
        <v>7.24</v>
      </c>
      <c r="F9" s="1047">
        <v>8.74</v>
      </c>
      <c r="G9" s="1047">
        <v>6.05</v>
      </c>
      <c r="H9" s="1047">
        <v>3.93</v>
      </c>
      <c r="I9" s="1047">
        <v>7.57</v>
      </c>
      <c r="J9" s="1047">
        <v>7.56</v>
      </c>
      <c r="K9" s="1047">
        <v>6.38</v>
      </c>
      <c r="L9" s="1047">
        <v>4.93</v>
      </c>
      <c r="M9" s="1047">
        <v>5.31</v>
      </c>
      <c r="N9" s="1047">
        <v>6.01</v>
      </c>
      <c r="O9" s="1049">
        <v>6.5</v>
      </c>
    </row>
    <row r="10" spans="1:15" ht="15" customHeight="1">
      <c r="A10" s="1045" t="s">
        <v>1765</v>
      </c>
      <c r="B10" s="1046" t="s">
        <v>1766</v>
      </c>
      <c r="C10" s="1047">
        <v>6.36</v>
      </c>
      <c r="D10" s="1047">
        <v>6.26</v>
      </c>
      <c r="E10" s="1047">
        <v>6.54</v>
      </c>
      <c r="F10" s="1047">
        <v>7.02</v>
      </c>
      <c r="G10" s="1047">
        <v>6.91</v>
      </c>
      <c r="H10" s="1047">
        <v>6.99</v>
      </c>
      <c r="I10" s="1047">
        <v>7.38</v>
      </c>
      <c r="J10" s="1047">
        <v>7.97</v>
      </c>
      <c r="K10" s="1047">
        <v>8.12</v>
      </c>
      <c r="L10" s="1047">
        <v>7.94</v>
      </c>
      <c r="M10" s="1047">
        <v>7.89</v>
      </c>
      <c r="N10" s="1047">
        <v>8.33</v>
      </c>
      <c r="O10" s="1049">
        <v>7.35</v>
      </c>
    </row>
    <row r="11" spans="1:15" ht="15" customHeight="1">
      <c r="A11" s="1045" t="s">
        <v>1767</v>
      </c>
      <c r="B11" s="1046" t="s">
        <v>1768</v>
      </c>
      <c r="C11" s="1047">
        <v>8.34</v>
      </c>
      <c r="D11" s="1047">
        <v>8.61</v>
      </c>
      <c r="E11" s="1047">
        <v>8.78</v>
      </c>
      <c r="F11" s="1047">
        <v>9.14</v>
      </c>
      <c r="G11" s="1047">
        <v>9.69</v>
      </c>
      <c r="H11" s="1047">
        <v>11.83</v>
      </c>
      <c r="I11" s="1047">
        <v>12.68</v>
      </c>
      <c r="J11" s="1047">
        <v>12.21</v>
      </c>
      <c r="K11" s="1047">
        <v>10.93</v>
      </c>
      <c r="L11" s="1047">
        <v>12.7</v>
      </c>
      <c r="M11" s="1047">
        <v>12.88</v>
      </c>
      <c r="N11" s="1047">
        <v>12.66</v>
      </c>
      <c r="O11" s="1049">
        <v>10.93</v>
      </c>
    </row>
    <row r="12" spans="1:15" ht="15" customHeight="1">
      <c r="A12" s="1045" t="s">
        <v>1769</v>
      </c>
      <c r="B12" s="1046" t="s">
        <v>1770</v>
      </c>
      <c r="C12" s="1047">
        <v>12.180580266567938</v>
      </c>
      <c r="D12" s="1047">
        <v>11.753995135135135</v>
      </c>
      <c r="E12" s="1047">
        <v>11.43</v>
      </c>
      <c r="F12" s="1047">
        <v>11.62647106257875</v>
      </c>
      <c r="G12" s="1047">
        <v>11.507426486486487</v>
      </c>
      <c r="H12" s="1047">
        <v>11.47</v>
      </c>
      <c r="I12" s="1047">
        <v>11.624515713784637</v>
      </c>
      <c r="J12" s="1047">
        <v>10.994226486486486</v>
      </c>
      <c r="K12" s="1047">
        <v>9.76545743647647</v>
      </c>
      <c r="L12" s="1047">
        <v>8.51255915744377</v>
      </c>
      <c r="M12" s="1047">
        <v>6.032429189189189</v>
      </c>
      <c r="N12" s="1047">
        <v>5.6191894558599635</v>
      </c>
      <c r="O12" s="1049">
        <v>10.22055196436712</v>
      </c>
    </row>
    <row r="13" spans="1:15" ht="15" customHeight="1">
      <c r="A13" s="1045" t="s">
        <v>1771</v>
      </c>
      <c r="B13" s="1046" t="s">
        <v>1772</v>
      </c>
      <c r="C13" s="1047">
        <v>4.868429567408652</v>
      </c>
      <c r="D13" s="1047">
        <v>3.3598782967250815</v>
      </c>
      <c r="E13" s="1047">
        <v>3.8128924099661266</v>
      </c>
      <c r="F13" s="1047">
        <v>3.358146871062578</v>
      </c>
      <c r="G13" s="1047">
        <v>2.630800540540541</v>
      </c>
      <c r="H13" s="1047">
        <v>2.7138949166740067</v>
      </c>
      <c r="I13" s="1047">
        <v>3.9024395212095753</v>
      </c>
      <c r="J13" s="1047">
        <v>4.0046837837837845</v>
      </c>
      <c r="K13" s="1047">
        <v>4.168231948270435</v>
      </c>
      <c r="L13" s="1047">
        <v>3.4432686832740216</v>
      </c>
      <c r="M13" s="1047">
        <v>3.2424281081081077</v>
      </c>
      <c r="N13" s="1047">
        <v>2.8717697704892062</v>
      </c>
      <c r="O13" s="1049">
        <v>3.5174291324677225</v>
      </c>
    </row>
    <row r="14" spans="1:15" ht="15" customHeight="1">
      <c r="A14" s="1045" t="s">
        <v>1773</v>
      </c>
      <c r="B14" s="1046" t="s">
        <v>1774</v>
      </c>
      <c r="C14" s="1047">
        <v>1.6129035699286014</v>
      </c>
      <c r="D14" s="1047">
        <v>0.89907419712949</v>
      </c>
      <c r="E14" s="1047">
        <v>0.846207755463706</v>
      </c>
      <c r="F14" s="1047">
        <v>2.879197306069458</v>
      </c>
      <c r="G14" s="1047">
        <v>3.2362716517326144</v>
      </c>
      <c r="H14" s="1047">
        <v>3.288953117353205</v>
      </c>
      <c r="I14" s="1047">
        <v>1.6134097188476224</v>
      </c>
      <c r="J14" s="1047">
        <v>1.2147113333333335</v>
      </c>
      <c r="K14" s="1047">
        <v>2.1575733145895724</v>
      </c>
      <c r="L14" s="1047">
        <v>3.090519992960225</v>
      </c>
      <c r="M14" s="1047">
        <v>3.3535156756756757</v>
      </c>
      <c r="N14" s="1047">
        <v>3.3197895928330032</v>
      </c>
      <c r="O14" s="1049">
        <v>2.3316103563160104</v>
      </c>
    </row>
    <row r="15" spans="1:15" ht="15" customHeight="1">
      <c r="A15" s="1045" t="s">
        <v>1775</v>
      </c>
      <c r="B15" s="1046" t="s">
        <v>1776</v>
      </c>
      <c r="C15" s="1047">
        <v>3.3968185352308224</v>
      </c>
      <c r="D15" s="1047">
        <v>2.895359281579573</v>
      </c>
      <c r="E15" s="1047">
        <v>3.4084731132075468</v>
      </c>
      <c r="F15" s="1047">
        <v>4.093331220329517</v>
      </c>
      <c r="G15" s="1047">
        <v>3.994682751045284</v>
      </c>
      <c r="H15" s="1047">
        <v>4.440908264329805</v>
      </c>
      <c r="I15" s="1047">
        <v>5.164051891704268</v>
      </c>
      <c r="J15" s="1047">
        <v>5.596070322580646</v>
      </c>
      <c r="K15" s="1047">
        <v>5.456351824840063</v>
      </c>
      <c r="L15" s="1047">
        <v>5.726184461067665</v>
      </c>
      <c r="M15" s="1047">
        <v>5.46250458618313</v>
      </c>
      <c r="N15" s="1047">
        <v>5.360435168115558</v>
      </c>
      <c r="O15" s="1049">
        <v>4.662800140488818</v>
      </c>
    </row>
    <row r="16" spans="1:15" ht="15" customHeight="1">
      <c r="A16" s="1045" t="s">
        <v>1777</v>
      </c>
      <c r="B16" s="1046" t="s">
        <v>1778</v>
      </c>
      <c r="C16" s="1047">
        <v>5.425047309961818</v>
      </c>
      <c r="D16" s="1047">
        <v>5.222550591166958</v>
      </c>
      <c r="E16" s="1047">
        <v>4.872020754716981</v>
      </c>
      <c r="F16" s="1047">
        <v>5.242749264705882</v>
      </c>
      <c r="G16" s="1047">
        <v>5.304209852404553</v>
      </c>
      <c r="H16" s="1047">
        <v>5.26434765889847</v>
      </c>
      <c r="I16" s="1047">
        <v>5.170746858729607</v>
      </c>
      <c r="J16" s="1047">
        <v>4.551349535702849</v>
      </c>
      <c r="K16" s="1047">
        <v>3.871767249497724</v>
      </c>
      <c r="L16" s="1047">
        <v>4.674502013189865</v>
      </c>
      <c r="M16" s="1047">
        <v>4.940809824561403</v>
      </c>
      <c r="N16" s="1047">
        <v>4.9510305534645385</v>
      </c>
      <c r="O16" s="1049">
        <v>4.9643167763801666</v>
      </c>
    </row>
    <row r="17" spans="1:15" ht="15" customHeight="1">
      <c r="A17" s="1045" t="s">
        <v>1779</v>
      </c>
      <c r="B17" s="1046" t="s">
        <v>1780</v>
      </c>
      <c r="C17" s="1047">
        <v>4.775216950572465</v>
      </c>
      <c r="D17" s="1047">
        <v>3.77765162028212</v>
      </c>
      <c r="E17" s="1047">
        <v>4.663893382237086</v>
      </c>
      <c r="F17" s="1047">
        <v>4.9555454448777025</v>
      </c>
      <c r="G17" s="1047">
        <v>4.953859860574043</v>
      </c>
      <c r="H17" s="1047">
        <v>4.846119482616302</v>
      </c>
      <c r="I17" s="1047">
        <v>5.187522395978776</v>
      </c>
      <c r="J17" s="1047">
        <v>5.385691068024617</v>
      </c>
      <c r="K17" s="1047">
        <v>5.052342023311288</v>
      </c>
      <c r="L17" s="1047">
        <v>4.859117983803406</v>
      </c>
      <c r="M17" s="1047">
        <v>4.519417635205055</v>
      </c>
      <c r="N17" s="1047">
        <v>3.780621060673431</v>
      </c>
      <c r="O17" s="1049">
        <v>4.708875790310837</v>
      </c>
    </row>
    <row r="18" spans="1:16" ht="15" customHeight="1">
      <c r="A18" s="1045" t="s">
        <v>1781</v>
      </c>
      <c r="B18" s="1046" t="s">
        <v>1782</v>
      </c>
      <c r="C18" s="1047">
        <v>3.41748440269408</v>
      </c>
      <c r="D18" s="1047">
        <v>3.4932778280050107</v>
      </c>
      <c r="E18" s="1047">
        <v>3.5961985600462625</v>
      </c>
      <c r="F18" s="1047">
        <v>4.02602993577213</v>
      </c>
      <c r="G18" s="1047">
        <v>3.7520925058548005</v>
      </c>
      <c r="H18" s="1047">
        <v>4.10236892545691</v>
      </c>
      <c r="I18" s="1047">
        <v>4.0122495923431405</v>
      </c>
      <c r="J18" s="1047">
        <v>3.906800049016938</v>
      </c>
      <c r="K18" s="1047">
        <v>4.055525032860332</v>
      </c>
      <c r="L18" s="1047">
        <v>2.911661630829377</v>
      </c>
      <c r="M18" s="1047">
        <v>1.6678396383639233</v>
      </c>
      <c r="N18" s="1047">
        <v>2.9805422437758247</v>
      </c>
      <c r="O18" s="1049">
        <v>3.4814174393084554</v>
      </c>
      <c r="P18" s="1050"/>
    </row>
    <row r="19" spans="1:15" ht="15" customHeight="1">
      <c r="A19" s="1051" t="s">
        <v>1783</v>
      </c>
      <c r="B19" s="1052" t="s">
        <v>1586</v>
      </c>
      <c r="C19" s="1047">
        <v>4.027662566465792</v>
      </c>
      <c r="D19" s="1047">
        <v>3.6609049773755653</v>
      </c>
      <c r="E19" s="1047">
        <v>3.701351713395639</v>
      </c>
      <c r="F19" s="1047">
        <v>3.676631343283582</v>
      </c>
      <c r="G19" s="1047">
        <v>3.850785333333333</v>
      </c>
      <c r="H19" s="1047">
        <v>3.9490213213213217</v>
      </c>
      <c r="I19" s="1047">
        <v>3.940556451612903</v>
      </c>
      <c r="J19" s="1047">
        <v>3.8080159420289847</v>
      </c>
      <c r="K19" s="1047">
        <v>1.6973710622710623</v>
      </c>
      <c r="L19" s="1047">
        <v>0.7020408450704225</v>
      </c>
      <c r="M19" s="1047">
        <v>0.8240442028985507</v>
      </c>
      <c r="N19" s="1047">
        <v>1.4706548192771083</v>
      </c>
      <c r="O19" s="1049">
        <v>2.929587760230834</v>
      </c>
    </row>
    <row r="20" spans="1:16" ht="15" customHeight="1">
      <c r="A20" s="1045" t="s">
        <v>1784</v>
      </c>
      <c r="B20" s="1046" t="s">
        <v>1567</v>
      </c>
      <c r="C20" s="1047">
        <v>0.6176727272727273</v>
      </c>
      <c r="D20" s="1047">
        <v>0.629863076923077</v>
      </c>
      <c r="E20" s="1047">
        <v>1.3400342756183745</v>
      </c>
      <c r="F20" s="1047">
        <v>1.9721844155844157</v>
      </c>
      <c r="G20" s="1047">
        <v>2.401290153846154</v>
      </c>
      <c r="H20" s="1047">
        <v>2.080350530035336</v>
      </c>
      <c r="I20" s="1047">
        <v>2.3784652173913043</v>
      </c>
      <c r="J20" s="1047">
        <v>2.9391873188405797</v>
      </c>
      <c r="K20" s="1047">
        <v>3.109814156626506</v>
      </c>
      <c r="L20" s="1047">
        <v>3.6963909090909097</v>
      </c>
      <c r="M20" s="1047">
        <v>3.8208818461538465</v>
      </c>
      <c r="N20" s="1047">
        <v>3.939815901060071</v>
      </c>
      <c r="O20" s="1049">
        <v>2.4576696244599545</v>
      </c>
      <c r="P20" s="1050"/>
    </row>
    <row r="21" spans="1:15" s="887" customFormat="1" ht="15" customHeight="1">
      <c r="A21" s="1053" t="s">
        <v>1785</v>
      </c>
      <c r="B21" s="1054" t="s">
        <v>629</v>
      </c>
      <c r="C21" s="1047">
        <v>2.2590185714285718</v>
      </c>
      <c r="D21" s="1047">
        <v>3.3845412060301507</v>
      </c>
      <c r="E21" s="1047">
        <v>3.102005803571429</v>
      </c>
      <c r="F21" s="1047">
        <v>2.687988475836431</v>
      </c>
      <c r="G21" s="1047">
        <v>2.1998130653266332</v>
      </c>
      <c r="H21" s="1047">
        <v>2.4648049469964666</v>
      </c>
      <c r="I21" s="1047">
        <v>2.2032</v>
      </c>
      <c r="J21" s="1047">
        <v>2.651</v>
      </c>
      <c r="K21" s="1047">
        <v>2.8861</v>
      </c>
      <c r="L21" s="1047">
        <v>3.6293</v>
      </c>
      <c r="M21" s="1047">
        <v>3.3082</v>
      </c>
      <c r="N21" s="1047">
        <v>3.2485</v>
      </c>
      <c r="O21" s="1049">
        <v>2.8427</v>
      </c>
    </row>
    <row r="22" spans="1:15" s="1060" customFormat="1" ht="15" customHeight="1">
      <c r="A22" s="1055" t="s">
        <v>1785</v>
      </c>
      <c r="B22" s="1056" t="s">
        <v>630</v>
      </c>
      <c r="C22" s="1057">
        <v>2.9887</v>
      </c>
      <c r="D22" s="1047">
        <v>2.7829</v>
      </c>
      <c r="E22" s="1047">
        <v>2.5369</v>
      </c>
      <c r="F22" s="1047">
        <v>2.1101</v>
      </c>
      <c r="G22" s="1047">
        <v>1.9827</v>
      </c>
      <c r="H22" s="1047">
        <v>2.6703</v>
      </c>
      <c r="I22" s="1047">
        <v>2.5963603174603174</v>
      </c>
      <c r="J22" s="1047">
        <v>2.3605678095238094</v>
      </c>
      <c r="K22" s="1047">
        <v>1.8496</v>
      </c>
      <c r="L22" s="1047">
        <v>2.4269</v>
      </c>
      <c r="M22" s="1047">
        <v>2.1681</v>
      </c>
      <c r="N22" s="1058">
        <v>2.7651367875647668</v>
      </c>
      <c r="O22" s="1059">
        <v>2.4365220762124076</v>
      </c>
    </row>
    <row r="23" spans="1:15" s="1068" customFormat="1" ht="15" customHeight="1" thickBot="1">
      <c r="A23" s="1061" t="s">
        <v>1785</v>
      </c>
      <c r="B23" s="1062" t="s">
        <v>1249</v>
      </c>
      <c r="C23" s="1063">
        <v>4.2514</v>
      </c>
      <c r="D23" s="1064">
        <v>2.1419</v>
      </c>
      <c r="E23" s="1065">
        <v>2.3486</v>
      </c>
      <c r="F23" s="1065">
        <v>3.0267</v>
      </c>
      <c r="G23" s="1065">
        <v>3.5927</v>
      </c>
      <c r="H23" s="1065">
        <v>3.8637</v>
      </c>
      <c r="I23" s="1064">
        <v>5.7924</v>
      </c>
      <c r="J23" s="1064">
        <v>5.5404</v>
      </c>
      <c r="K23" s="1064">
        <v>4.0699</v>
      </c>
      <c r="L23" s="1064">
        <v>5.32</v>
      </c>
      <c r="M23" s="1064">
        <v>5.41</v>
      </c>
      <c r="N23" s="1066">
        <v>5.13</v>
      </c>
      <c r="O23" s="1067">
        <v>4.207308333333333</v>
      </c>
    </row>
  </sheetData>
  <sheetProtection/>
  <mergeCells count="4">
    <mergeCell ref="A1:O1"/>
    <mergeCell ref="A2:O2"/>
    <mergeCell ref="A5:A6"/>
    <mergeCell ref="C5:N5"/>
  </mergeCells>
  <printOptions horizontalCentered="1"/>
  <pageMargins left="0.75" right="0.75" top="1" bottom="1" header="0.5" footer="0.5"/>
  <pageSetup horizontalDpi="600" verticalDpi="600" orientation="landscape" r:id="rId1"/>
</worksheet>
</file>

<file path=xl/worksheets/sheet46.xml><?xml version="1.0" encoding="utf-8"?>
<worksheet xmlns="http://schemas.openxmlformats.org/spreadsheetml/2006/main" xmlns:r="http://schemas.openxmlformats.org/officeDocument/2006/relationships">
  <dimension ref="A1:Q28"/>
  <sheetViews>
    <sheetView zoomScalePageLayoutView="0" workbookViewId="0" topLeftCell="B1">
      <selection activeCell="O14" sqref="O14"/>
    </sheetView>
  </sheetViews>
  <sheetFormatPr defaultColWidth="9.421875" defaultRowHeight="12.75"/>
  <cols>
    <col min="1" max="1" width="9.28125" style="1070" hidden="1" customWidth="1"/>
    <col min="2" max="2" width="7.8515625" style="1070" customWidth="1"/>
    <col min="3" max="13" width="5.28125" style="1069" customWidth="1"/>
    <col min="14" max="14" width="6.28125" style="1069" customWidth="1"/>
    <col min="15" max="15" width="8.00390625" style="1070" customWidth="1"/>
    <col min="16" max="16384" width="9.421875" style="1069" customWidth="1"/>
  </cols>
  <sheetData>
    <row r="1" spans="1:15" ht="12.75">
      <c r="A1" s="2001" t="s">
        <v>1808</v>
      </c>
      <c r="B1" s="2001"/>
      <c r="C1" s="2001"/>
      <c r="D1" s="2001"/>
      <c r="E1" s="2001"/>
      <c r="F1" s="2001"/>
      <c r="G1" s="2001"/>
      <c r="H1" s="2001"/>
      <c r="I1" s="2001"/>
      <c r="J1" s="2001"/>
      <c r="K1" s="2001"/>
      <c r="L1" s="2001"/>
      <c r="M1" s="2001"/>
      <c r="N1" s="2001"/>
      <c r="O1" s="2001"/>
    </row>
    <row r="2" spans="1:15" ht="15.75">
      <c r="A2" s="2129" t="s">
        <v>1786</v>
      </c>
      <c r="B2" s="2129"/>
      <c r="C2" s="2129"/>
      <c r="D2" s="2129"/>
      <c r="E2" s="2129"/>
      <c r="F2" s="2129"/>
      <c r="G2" s="2129"/>
      <c r="H2" s="2129"/>
      <c r="I2" s="2129"/>
      <c r="J2" s="2129"/>
      <c r="K2" s="2129"/>
      <c r="L2" s="2129"/>
      <c r="M2" s="2129"/>
      <c r="N2" s="2129"/>
      <c r="O2" s="2129"/>
    </row>
    <row r="3" spans="1:15" ht="12.75" hidden="1">
      <c r="A3" s="144"/>
      <c r="B3" s="144"/>
      <c r="C3" s="887"/>
      <c r="D3" s="1039"/>
      <c r="E3" s="1039"/>
      <c r="F3" s="1039"/>
      <c r="G3" s="887"/>
      <c r="H3" s="887"/>
      <c r="I3" s="887"/>
      <c r="J3" s="887"/>
      <c r="K3" s="887"/>
      <c r="L3" s="887"/>
      <c r="M3" s="887"/>
      <c r="N3" s="887"/>
      <c r="O3" s="144"/>
    </row>
    <row r="4" spans="1:17" ht="13.5" thickBot="1">
      <c r="A4" s="144"/>
      <c r="B4" s="144"/>
      <c r="C4" s="887"/>
      <c r="D4" s="887"/>
      <c r="E4" s="887"/>
      <c r="F4" s="887"/>
      <c r="G4" s="887"/>
      <c r="H4" s="887"/>
      <c r="I4" s="887"/>
      <c r="J4" s="887"/>
      <c r="K4" s="887"/>
      <c r="L4" s="1039"/>
      <c r="M4" s="887"/>
      <c r="N4" s="887"/>
      <c r="O4" s="1040" t="s">
        <v>1757</v>
      </c>
      <c r="Q4" s="1584"/>
    </row>
    <row r="5" spans="1:15" s="1070" customFormat="1" ht="12.75">
      <c r="A5" s="2244" t="s">
        <v>1758</v>
      </c>
      <c r="B5" s="2246" t="s">
        <v>1758</v>
      </c>
      <c r="C5" s="1979" t="s">
        <v>1229</v>
      </c>
      <c r="D5" s="1978"/>
      <c r="E5" s="1978"/>
      <c r="F5" s="1978"/>
      <c r="G5" s="1978"/>
      <c r="H5" s="1978"/>
      <c r="I5" s="1978"/>
      <c r="J5" s="1978"/>
      <c r="K5" s="1978"/>
      <c r="L5" s="1978"/>
      <c r="M5" s="1978"/>
      <c r="N5" s="1980"/>
      <c r="O5" s="1041" t="s">
        <v>1531</v>
      </c>
    </row>
    <row r="6" spans="1:15" s="1070" customFormat="1" ht="12.75">
      <c r="A6" s="2245"/>
      <c r="B6" s="2247"/>
      <c r="C6" s="1071" t="s">
        <v>631</v>
      </c>
      <c r="D6" s="1044" t="s">
        <v>1080</v>
      </c>
      <c r="E6" s="1044" t="s">
        <v>1156</v>
      </c>
      <c r="F6" s="1044" t="s">
        <v>1157</v>
      </c>
      <c r="G6" s="1044" t="s">
        <v>1158</v>
      </c>
      <c r="H6" s="1044" t="s">
        <v>1159</v>
      </c>
      <c r="I6" s="1044" t="s">
        <v>1160</v>
      </c>
      <c r="J6" s="1044" t="s">
        <v>1161</v>
      </c>
      <c r="K6" s="1044" t="s">
        <v>1162</v>
      </c>
      <c r="L6" s="1044" t="s">
        <v>1163</v>
      </c>
      <c r="M6" s="1044" t="s">
        <v>1236</v>
      </c>
      <c r="N6" s="218" t="s">
        <v>1237</v>
      </c>
      <c r="O6" s="219" t="s">
        <v>937</v>
      </c>
    </row>
    <row r="7" spans="1:15" ht="15.75" customHeight="1">
      <c r="A7" s="1072" t="s">
        <v>1769</v>
      </c>
      <c r="B7" s="1046" t="s">
        <v>1770</v>
      </c>
      <c r="C7" s="1073" t="s">
        <v>1460</v>
      </c>
      <c r="D7" s="1074" t="s">
        <v>1460</v>
      </c>
      <c r="E7" s="1074" t="s">
        <v>1460</v>
      </c>
      <c r="F7" s="1074" t="s">
        <v>1460</v>
      </c>
      <c r="G7" s="1074" t="s">
        <v>1460</v>
      </c>
      <c r="H7" s="1047">
        <v>11.9631</v>
      </c>
      <c r="I7" s="1074" t="s">
        <v>1460</v>
      </c>
      <c r="J7" s="1074" t="s">
        <v>1460</v>
      </c>
      <c r="K7" s="1047">
        <v>10.5283</v>
      </c>
      <c r="L7" s="1074" t="s">
        <v>1460</v>
      </c>
      <c r="M7" s="1047">
        <v>8.9766</v>
      </c>
      <c r="N7" s="1075" t="s">
        <v>1460</v>
      </c>
      <c r="O7" s="1182">
        <v>10.344</v>
      </c>
    </row>
    <row r="8" spans="1:15" ht="15.75" customHeight="1">
      <c r="A8" s="1072" t="s">
        <v>1771</v>
      </c>
      <c r="B8" s="1046" t="s">
        <v>1772</v>
      </c>
      <c r="C8" s="1073" t="s">
        <v>1460</v>
      </c>
      <c r="D8" s="1074" t="s">
        <v>1460</v>
      </c>
      <c r="E8" s="1074" t="s">
        <v>1460</v>
      </c>
      <c r="F8" s="1074" t="s">
        <v>1460</v>
      </c>
      <c r="G8" s="1074" t="s">
        <v>1460</v>
      </c>
      <c r="H8" s="1047">
        <v>6.3049</v>
      </c>
      <c r="I8" s="1074" t="s">
        <v>1460</v>
      </c>
      <c r="J8" s="1074" t="s">
        <v>1460</v>
      </c>
      <c r="K8" s="1047">
        <v>7.2517</v>
      </c>
      <c r="L8" s="1074" t="s">
        <v>1460</v>
      </c>
      <c r="M8" s="1047">
        <v>6.9928</v>
      </c>
      <c r="N8" s="1075" t="s">
        <v>1460</v>
      </c>
      <c r="O8" s="1182">
        <v>6.8624</v>
      </c>
    </row>
    <row r="9" spans="1:15" ht="15.75" customHeight="1">
      <c r="A9" s="1072" t="s">
        <v>1773</v>
      </c>
      <c r="B9" s="1046" t="s">
        <v>1774</v>
      </c>
      <c r="C9" s="1073" t="s">
        <v>1460</v>
      </c>
      <c r="D9" s="1074" t="s">
        <v>1460</v>
      </c>
      <c r="E9" s="1074" t="s">
        <v>1460</v>
      </c>
      <c r="F9" s="1074" t="s">
        <v>1460</v>
      </c>
      <c r="G9" s="1074" t="s">
        <v>1460</v>
      </c>
      <c r="H9" s="1074" t="s">
        <v>1460</v>
      </c>
      <c r="I9" s="1074" t="s">
        <v>1460</v>
      </c>
      <c r="J9" s="1074" t="s">
        <v>1460</v>
      </c>
      <c r="K9" s="1047">
        <v>4.9129</v>
      </c>
      <c r="L9" s="1047">
        <v>5.424</v>
      </c>
      <c r="M9" s="1047">
        <v>5.3116</v>
      </c>
      <c r="N9" s="1075" t="s">
        <v>1460</v>
      </c>
      <c r="O9" s="1182">
        <v>5.1282</v>
      </c>
    </row>
    <row r="10" spans="1:15" ht="15.75" customHeight="1">
      <c r="A10" s="1072" t="s">
        <v>1775</v>
      </c>
      <c r="B10" s="1046" t="s">
        <v>1776</v>
      </c>
      <c r="C10" s="1073" t="s">
        <v>1460</v>
      </c>
      <c r="D10" s="1074" t="s">
        <v>1460</v>
      </c>
      <c r="E10" s="1074" t="s">
        <v>1460</v>
      </c>
      <c r="F10" s="1074" t="s">
        <v>1460</v>
      </c>
      <c r="G10" s="1047">
        <v>5.6721</v>
      </c>
      <c r="H10" s="1047">
        <v>5.5712</v>
      </c>
      <c r="I10" s="1047">
        <v>6.0824</v>
      </c>
      <c r="J10" s="1047">
        <v>7.2849</v>
      </c>
      <c r="K10" s="1047">
        <v>6.142</v>
      </c>
      <c r="L10" s="1074" t="s">
        <v>1460</v>
      </c>
      <c r="M10" s="1074" t="s">
        <v>1460</v>
      </c>
      <c r="N10" s="1075" t="s">
        <v>1460</v>
      </c>
      <c r="O10" s="1182">
        <v>6.1565</v>
      </c>
    </row>
    <row r="11" spans="1:15" ht="15.75" customHeight="1">
      <c r="A11" s="1072" t="s">
        <v>1777</v>
      </c>
      <c r="B11" s="1046" t="s">
        <v>1778</v>
      </c>
      <c r="C11" s="1073" t="s">
        <v>1460</v>
      </c>
      <c r="D11" s="1074" t="s">
        <v>1460</v>
      </c>
      <c r="E11" s="1074" t="s">
        <v>1460</v>
      </c>
      <c r="F11" s="1074" t="s">
        <v>1460</v>
      </c>
      <c r="G11" s="1047">
        <v>5.731</v>
      </c>
      <c r="H11" s="1047">
        <v>5.4412</v>
      </c>
      <c r="I11" s="1047">
        <v>5.4568</v>
      </c>
      <c r="J11" s="1047">
        <v>5.113</v>
      </c>
      <c r="K11" s="1047">
        <v>4.921</v>
      </c>
      <c r="L11" s="1047">
        <v>5.2675</v>
      </c>
      <c r="M11" s="1047">
        <v>5.5204</v>
      </c>
      <c r="N11" s="1076">
        <v>5.6215</v>
      </c>
      <c r="O11" s="1182">
        <v>5.2623</v>
      </c>
    </row>
    <row r="12" spans="1:15" ht="15.75" customHeight="1">
      <c r="A12" s="1072" t="s">
        <v>1779</v>
      </c>
      <c r="B12" s="1046" t="s">
        <v>1780</v>
      </c>
      <c r="C12" s="1073" t="s">
        <v>1460</v>
      </c>
      <c r="D12" s="1074" t="s">
        <v>1460</v>
      </c>
      <c r="E12" s="1074" t="s">
        <v>1460</v>
      </c>
      <c r="F12" s="1074" t="s">
        <v>1460</v>
      </c>
      <c r="G12" s="1047">
        <v>5.5134</v>
      </c>
      <c r="H12" s="1047">
        <v>5.1547</v>
      </c>
      <c r="I12" s="1047">
        <v>5.6571</v>
      </c>
      <c r="J12" s="1047">
        <v>5.5606</v>
      </c>
      <c r="K12" s="1047">
        <v>5.1416</v>
      </c>
      <c r="L12" s="1047">
        <v>5.04</v>
      </c>
      <c r="M12" s="1047">
        <v>4.9911</v>
      </c>
      <c r="N12" s="1076">
        <v>4.4332</v>
      </c>
      <c r="O12" s="1182">
        <v>5.2011</v>
      </c>
    </row>
    <row r="13" spans="1:15" ht="15.75" customHeight="1">
      <c r="A13" s="1072" t="s">
        <v>1781</v>
      </c>
      <c r="B13" s="1046" t="s">
        <v>1782</v>
      </c>
      <c r="C13" s="1073" t="s">
        <v>1460</v>
      </c>
      <c r="D13" s="1074" t="s">
        <v>1460</v>
      </c>
      <c r="E13" s="1074" t="s">
        <v>1460</v>
      </c>
      <c r="F13" s="1074" t="s">
        <v>1460</v>
      </c>
      <c r="G13" s="1047">
        <v>4.0799</v>
      </c>
      <c r="H13" s="1047">
        <v>4.4582</v>
      </c>
      <c r="I13" s="1047">
        <v>4.2217</v>
      </c>
      <c r="J13" s="1047">
        <v>4.940833333333333</v>
      </c>
      <c r="K13" s="1047">
        <v>5.125140609689712</v>
      </c>
      <c r="L13" s="1047">
        <v>4.6283</v>
      </c>
      <c r="M13" s="1047">
        <v>3.313868815443266</v>
      </c>
      <c r="N13" s="1076">
        <v>4.928079080914116</v>
      </c>
      <c r="O13" s="1182">
        <v>4.7107238804707094</v>
      </c>
    </row>
    <row r="14" spans="1:15" ht="15.75" customHeight="1">
      <c r="A14" s="1072" t="s">
        <v>1783</v>
      </c>
      <c r="B14" s="1052" t="s">
        <v>1586</v>
      </c>
      <c r="C14" s="1057">
        <v>5.313810591133005</v>
      </c>
      <c r="D14" s="1047">
        <v>5.181625</v>
      </c>
      <c r="E14" s="1047">
        <v>5.297252284263959</v>
      </c>
      <c r="F14" s="1047">
        <v>5.152060401853295</v>
      </c>
      <c r="G14" s="1047">
        <v>5.120841242937853</v>
      </c>
      <c r="H14" s="1047">
        <v>4.954478199052133</v>
      </c>
      <c r="I14" s="1047">
        <v>4.7035</v>
      </c>
      <c r="J14" s="1047">
        <v>4.042</v>
      </c>
      <c r="K14" s="1047">
        <v>3.018677865612648</v>
      </c>
      <c r="L14" s="1047">
        <v>2.652016149068323</v>
      </c>
      <c r="M14" s="1047">
        <v>2.5699083938892775</v>
      </c>
      <c r="N14" s="1076">
        <v>3.8123749843660346</v>
      </c>
      <c r="O14" s="1182">
        <v>4.1462783631415165</v>
      </c>
    </row>
    <row r="15" spans="1:15" ht="15.75" customHeight="1">
      <c r="A15" s="1072" t="s">
        <v>1784</v>
      </c>
      <c r="B15" s="1046" t="s">
        <v>1567</v>
      </c>
      <c r="C15" s="1073" t="s">
        <v>1460</v>
      </c>
      <c r="D15" s="1074" t="s">
        <v>1460</v>
      </c>
      <c r="E15" s="1047">
        <v>3.5281</v>
      </c>
      <c r="F15" s="1047" t="s">
        <v>1460</v>
      </c>
      <c r="G15" s="1047">
        <v>3.0617128712871287</v>
      </c>
      <c r="H15" s="1047">
        <v>2.494175</v>
      </c>
      <c r="I15" s="1047">
        <v>2.7779</v>
      </c>
      <c r="J15" s="1047">
        <v>3.536573184786784</v>
      </c>
      <c r="K15" s="1047">
        <v>3.9791776119402984</v>
      </c>
      <c r="L15" s="1047">
        <v>4.841109933774834</v>
      </c>
      <c r="M15" s="1047">
        <v>4.865694115697157</v>
      </c>
      <c r="N15" s="1076">
        <v>4.78535242830253</v>
      </c>
      <c r="O15" s="1182">
        <v>4.32219165363855</v>
      </c>
    </row>
    <row r="16" spans="1:15" ht="15.75" customHeight="1">
      <c r="A16" s="1077" t="s">
        <v>1785</v>
      </c>
      <c r="B16" s="1054" t="s">
        <v>629</v>
      </c>
      <c r="C16" s="1078" t="s">
        <v>1460</v>
      </c>
      <c r="D16" s="1079" t="s">
        <v>1460</v>
      </c>
      <c r="E16" s="1080">
        <v>3.8745670329670325</v>
      </c>
      <c r="F16" s="1080">
        <v>3.9333</v>
      </c>
      <c r="G16" s="1080">
        <v>3.0897297029702973</v>
      </c>
      <c r="H16" s="1080">
        <v>3.4186746835443036</v>
      </c>
      <c r="I16" s="1080">
        <v>3.5002</v>
      </c>
      <c r="J16" s="1080">
        <v>3.7999</v>
      </c>
      <c r="K16" s="1080">
        <v>4.3114</v>
      </c>
      <c r="L16" s="1080">
        <v>4.2023</v>
      </c>
      <c r="M16" s="1080">
        <v>3.7381</v>
      </c>
      <c r="N16" s="1081">
        <v>4.04</v>
      </c>
      <c r="O16" s="1183">
        <v>3.9504</v>
      </c>
    </row>
    <row r="17" spans="1:15" s="1083" customFormat="1" ht="15.75" customHeight="1">
      <c r="A17" s="1077" t="s">
        <v>1785</v>
      </c>
      <c r="B17" s="1054" t="s">
        <v>630</v>
      </c>
      <c r="C17" s="1078" t="s">
        <v>1460</v>
      </c>
      <c r="D17" s="1079" t="s">
        <v>1460</v>
      </c>
      <c r="E17" s="1080">
        <v>3.7822</v>
      </c>
      <c r="F17" s="1080">
        <v>3.3252</v>
      </c>
      <c r="G17" s="1080">
        <v>3.0398</v>
      </c>
      <c r="H17" s="1080">
        <v>3.1393</v>
      </c>
      <c r="I17" s="1082">
        <v>3.2068</v>
      </c>
      <c r="J17" s="1082">
        <v>3.0105</v>
      </c>
      <c r="K17" s="1080">
        <v>3.0861</v>
      </c>
      <c r="L17" s="1080">
        <v>3.546</v>
      </c>
      <c r="M17" s="1082">
        <v>3.187</v>
      </c>
      <c r="N17" s="1081">
        <v>3.9996456840042054</v>
      </c>
      <c r="O17" s="1183">
        <v>3.504522439769843</v>
      </c>
    </row>
    <row r="18" spans="1:15" s="1083" customFormat="1" ht="15.75" customHeight="1" thickBot="1">
      <c r="A18" s="1084" t="s">
        <v>1785</v>
      </c>
      <c r="B18" s="1085" t="s">
        <v>1249</v>
      </c>
      <c r="C18" s="1086" t="s">
        <v>1460</v>
      </c>
      <c r="D18" s="1087">
        <v>3.0449</v>
      </c>
      <c r="E18" s="1088">
        <v>3.0448</v>
      </c>
      <c r="F18" s="1089">
        <v>3.2809</v>
      </c>
      <c r="G18" s="1089">
        <v>3.3989</v>
      </c>
      <c r="H18" s="1089">
        <v>4.6724</v>
      </c>
      <c r="I18" s="1089">
        <v>6.44</v>
      </c>
      <c r="J18" s="1089">
        <v>5.9542</v>
      </c>
      <c r="K18" s="1088">
        <v>4.822</v>
      </c>
      <c r="L18" s="1088">
        <v>5.3</v>
      </c>
      <c r="M18" s="1089">
        <v>5.66</v>
      </c>
      <c r="N18" s="1090">
        <v>6.47</v>
      </c>
      <c r="O18" s="1184">
        <v>5.49</v>
      </c>
    </row>
    <row r="19" spans="3:15" ht="12">
      <c r="C19" s="1091"/>
      <c r="D19" s="1091"/>
      <c r="E19" s="1091"/>
      <c r="F19" s="1091"/>
      <c r="G19" s="1091"/>
      <c r="H19" s="1091"/>
      <c r="I19" s="1091"/>
      <c r="J19" s="1091"/>
      <c r="K19" s="1091"/>
      <c r="L19" s="1091"/>
      <c r="M19" s="1091"/>
      <c r="N19" s="1091"/>
      <c r="O19" s="1092"/>
    </row>
    <row r="20" spans="3:15" ht="12">
      <c r="C20" s="1091"/>
      <c r="D20" s="1091"/>
      <c r="E20" s="1091"/>
      <c r="F20" s="1091"/>
      <c r="G20" s="1091"/>
      <c r="H20" s="1091"/>
      <c r="I20" s="1091"/>
      <c r="J20" s="1091"/>
      <c r="K20" s="1091"/>
      <c r="L20" s="1091"/>
      <c r="M20" s="1093"/>
      <c r="N20" s="1091"/>
      <c r="O20" s="1092"/>
    </row>
    <row r="21" spans="3:15" ht="12">
      <c r="C21" s="1091"/>
      <c r="D21" s="1091"/>
      <c r="E21" s="1091"/>
      <c r="F21" s="1091"/>
      <c r="G21" s="1091"/>
      <c r="H21" s="1091"/>
      <c r="I21" s="1091"/>
      <c r="J21" s="1091"/>
      <c r="K21" s="1091"/>
      <c r="L21" s="1091"/>
      <c r="M21" s="1093"/>
      <c r="N21" s="1091"/>
      <c r="O21" s="1092"/>
    </row>
    <row r="22" spans="3:15" ht="12">
      <c r="C22" s="1091"/>
      <c r="D22" s="1091"/>
      <c r="E22" s="1091"/>
      <c r="F22" s="1091"/>
      <c r="G22" s="1091"/>
      <c r="H22" s="1091"/>
      <c r="I22" s="1091"/>
      <c r="J22" s="1091"/>
      <c r="K22" s="1091"/>
      <c r="L22" s="1091"/>
      <c r="M22" s="1093"/>
      <c r="N22" s="1091"/>
      <c r="O22" s="1092"/>
    </row>
    <row r="23" spans="3:15" ht="12">
      <c r="C23" s="1091"/>
      <c r="D23" s="1091"/>
      <c r="E23" s="1091"/>
      <c r="F23" s="1091"/>
      <c r="G23" s="1091"/>
      <c r="H23" s="1091"/>
      <c r="I23" s="1091"/>
      <c r="J23" s="1091"/>
      <c r="K23" s="1091"/>
      <c r="L23" s="1091"/>
      <c r="M23" s="1094"/>
      <c r="N23" s="1091"/>
      <c r="O23" s="1092"/>
    </row>
    <row r="24" spans="3:15" ht="12">
      <c r="C24" s="1091"/>
      <c r="D24" s="1091"/>
      <c r="E24" s="1091"/>
      <c r="F24" s="1091"/>
      <c r="G24" s="1091"/>
      <c r="H24" s="1091"/>
      <c r="I24" s="1091"/>
      <c r="J24" s="1091"/>
      <c r="K24" s="1091"/>
      <c r="L24" s="1091"/>
      <c r="M24" s="1091"/>
      <c r="N24" s="1091"/>
      <c r="O24" s="1092"/>
    </row>
    <row r="25" spans="3:15" ht="12">
      <c r="C25" s="1091"/>
      <c r="D25" s="1091"/>
      <c r="E25" s="1091"/>
      <c r="F25" s="1091"/>
      <c r="G25" s="1091"/>
      <c r="H25" s="1091"/>
      <c r="I25" s="1091"/>
      <c r="J25" s="1091"/>
      <c r="K25" s="1091"/>
      <c r="L25" s="1091"/>
      <c r="M25" s="1091"/>
      <c r="N25" s="1091"/>
      <c r="O25" s="1092"/>
    </row>
    <row r="26" spans="3:15" ht="12">
      <c r="C26" s="1091"/>
      <c r="D26" s="1091"/>
      <c r="E26" s="1091"/>
      <c r="F26" s="1091"/>
      <c r="G26" s="1091"/>
      <c r="H26" s="1091"/>
      <c r="I26" s="1091"/>
      <c r="J26" s="1091"/>
      <c r="K26" s="1091"/>
      <c r="L26" s="1091"/>
      <c r="M26" s="1091"/>
      <c r="N26" s="1091"/>
      <c r="O26" s="1092"/>
    </row>
    <row r="27" spans="3:15" ht="12">
      <c r="C27" s="1091"/>
      <c r="D27" s="1091"/>
      <c r="E27" s="1091"/>
      <c r="F27" s="1091"/>
      <c r="G27" s="1091"/>
      <c r="H27" s="1091"/>
      <c r="I27" s="1091"/>
      <c r="J27" s="1091"/>
      <c r="K27" s="1091"/>
      <c r="L27" s="1091"/>
      <c r="M27" s="1091"/>
      <c r="N27" s="1091"/>
      <c r="O27" s="1092"/>
    </row>
    <row r="28" spans="3:15" ht="12">
      <c r="C28" s="1091"/>
      <c r="D28" s="1091"/>
      <c r="E28" s="1091"/>
      <c r="F28" s="1091"/>
      <c r="G28" s="1091"/>
      <c r="H28" s="1091"/>
      <c r="I28" s="1091"/>
      <c r="J28" s="1091"/>
      <c r="K28" s="1091"/>
      <c r="L28" s="1091"/>
      <c r="M28" s="1091"/>
      <c r="N28" s="1091"/>
      <c r="O28" s="1092"/>
    </row>
  </sheetData>
  <sheetProtection/>
  <mergeCells count="5">
    <mergeCell ref="A1:O1"/>
    <mergeCell ref="A2:O2"/>
    <mergeCell ref="A5:A6"/>
    <mergeCell ref="B5:B6"/>
    <mergeCell ref="C5:N5"/>
  </mergeCells>
  <printOptions horizontalCentered="1"/>
  <pageMargins left="0.75" right="0.75" top="1" bottom="1" header="0.5" footer="0.5"/>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I18"/>
  <sheetViews>
    <sheetView zoomScalePageLayoutView="0" workbookViewId="0" topLeftCell="A1">
      <selection activeCell="G16" sqref="G16"/>
    </sheetView>
  </sheetViews>
  <sheetFormatPr defaultColWidth="11.00390625" defaultRowHeight="12.75"/>
  <cols>
    <col min="1" max="1" width="5.00390625" style="1028" customWidth="1"/>
    <col min="2" max="2" width="15.8515625" style="1028" customWidth="1"/>
    <col min="3" max="6" width="7.8515625" style="1028" customWidth="1"/>
    <col min="7" max="8" width="7.8515625" style="1095" customWidth="1"/>
    <col min="9" max="9" width="8.140625" style="1095" customWidth="1"/>
    <col min="10" max="16384" width="11.00390625" style="1028" customWidth="1"/>
  </cols>
  <sheetData>
    <row r="1" spans="2:8" ht="12.75">
      <c r="B1" s="2001" t="s">
        <v>1809</v>
      </c>
      <c r="C1" s="2001"/>
      <c r="D1" s="2001"/>
      <c r="E1" s="2001"/>
      <c r="F1" s="2001"/>
      <c r="G1" s="2001"/>
      <c r="H1" s="144"/>
    </row>
    <row r="2" spans="2:8" ht="16.5" customHeight="1">
      <c r="B2" s="1967" t="s">
        <v>1787</v>
      </c>
      <c r="C2" s="1967"/>
      <c r="D2" s="1967"/>
      <c r="E2" s="1967"/>
      <c r="F2" s="1967"/>
      <c r="G2" s="1967"/>
      <c r="H2" s="818"/>
    </row>
    <row r="3" spans="2:8" ht="15.75" customHeight="1">
      <c r="B3" s="2248" t="s">
        <v>1788</v>
      </c>
      <c r="C3" s="2248"/>
      <c r="D3" s="2248"/>
      <c r="E3" s="2248"/>
      <c r="F3" s="2248"/>
      <c r="G3" s="2248"/>
      <c r="H3" s="818"/>
    </row>
    <row r="4" spans="2:9" ht="13.5" thickBot="1">
      <c r="B4" s="887"/>
      <c r="C4" s="220"/>
      <c r="D4" s="220"/>
      <c r="E4" s="220"/>
      <c r="G4" s="1040" t="s">
        <v>1757</v>
      </c>
      <c r="I4" s="1585"/>
    </row>
    <row r="5" spans="2:9" ht="12.75">
      <c r="B5" s="1096" t="s">
        <v>1789</v>
      </c>
      <c r="C5" s="1097" t="s">
        <v>1586</v>
      </c>
      <c r="D5" s="1097" t="s">
        <v>1567</v>
      </c>
      <c r="E5" s="1098" t="s">
        <v>629</v>
      </c>
      <c r="F5" s="1098" t="s">
        <v>630</v>
      </c>
      <c r="G5" s="1099" t="s">
        <v>1249</v>
      </c>
      <c r="I5" s="1028"/>
    </row>
    <row r="6" spans="2:9" ht="15.75" customHeight="1">
      <c r="B6" s="1100" t="s">
        <v>1569</v>
      </c>
      <c r="C6" s="1080">
        <v>4.151581108829569</v>
      </c>
      <c r="D6" s="1080">
        <v>1.0163611046646555</v>
      </c>
      <c r="E6" s="1080">
        <v>2.4683254436238493</v>
      </c>
      <c r="F6" s="1080">
        <v>2.0735</v>
      </c>
      <c r="G6" s="1101">
        <v>4.0988</v>
      </c>
      <c r="I6" s="1028"/>
    </row>
    <row r="7" spans="2:9" ht="15.75" customHeight="1">
      <c r="B7" s="1100" t="s">
        <v>1570</v>
      </c>
      <c r="C7" s="1080">
        <v>2.6650996015936252</v>
      </c>
      <c r="D7" s="1080">
        <v>0.38693505507026205</v>
      </c>
      <c r="E7" s="1080">
        <v>3.8682395168318435</v>
      </c>
      <c r="F7" s="1080">
        <v>1.8315</v>
      </c>
      <c r="G7" s="1101">
        <v>2.1819</v>
      </c>
      <c r="I7" s="1028"/>
    </row>
    <row r="8" spans="2:9" ht="15.75" customHeight="1">
      <c r="B8" s="1100" t="s">
        <v>1571</v>
      </c>
      <c r="C8" s="1080">
        <v>3.597813121272366</v>
      </c>
      <c r="D8" s="1082">
        <v>0.8257719226018938</v>
      </c>
      <c r="E8" s="1080">
        <v>3.1771517899231903</v>
      </c>
      <c r="F8" s="1080">
        <v>2.1114</v>
      </c>
      <c r="G8" s="1101">
        <v>3.3517</v>
      </c>
      <c r="I8" s="1028"/>
    </row>
    <row r="9" spans="2:9" ht="15.75" customHeight="1">
      <c r="B9" s="1100" t="s">
        <v>1572</v>
      </c>
      <c r="C9" s="1080">
        <v>4.207682092282675</v>
      </c>
      <c r="D9" s="1080">
        <v>2.2410335689045935</v>
      </c>
      <c r="E9" s="1080">
        <v>2.358943324653615</v>
      </c>
      <c r="F9" s="1080">
        <v>1.2029</v>
      </c>
      <c r="G9" s="1102">
        <v>3.7336</v>
      </c>
      <c r="I9" s="1028"/>
    </row>
    <row r="10" spans="2:9" ht="15.75" customHeight="1">
      <c r="B10" s="1100" t="s">
        <v>1573</v>
      </c>
      <c r="C10" s="1080">
        <v>4.629822784810126</v>
      </c>
      <c r="D10" s="1080">
        <v>3.5449809402795425</v>
      </c>
      <c r="E10" s="1080">
        <v>0.9606522028369707</v>
      </c>
      <c r="F10" s="1080">
        <v>1.34</v>
      </c>
      <c r="G10" s="1102">
        <v>4.7295</v>
      </c>
      <c r="I10" s="1028"/>
    </row>
    <row r="11" spans="2:9" ht="15.75" customHeight="1">
      <c r="B11" s="1100" t="s">
        <v>1574</v>
      </c>
      <c r="C11" s="1080">
        <v>4.680861812778603</v>
      </c>
      <c r="D11" s="1103">
        <v>3.4931097008159564</v>
      </c>
      <c r="E11" s="1103">
        <v>1.222</v>
      </c>
      <c r="F11" s="1104">
        <v>3.0295</v>
      </c>
      <c r="G11" s="1105">
        <v>4.9269</v>
      </c>
      <c r="I11" s="1028"/>
    </row>
    <row r="12" spans="2:9" ht="15.75" customHeight="1">
      <c r="B12" s="1100" t="s">
        <v>1575</v>
      </c>
      <c r="C12" s="1080">
        <v>4.819987623762376</v>
      </c>
      <c r="D12" s="1103">
        <v>3.954523996852872</v>
      </c>
      <c r="E12" s="1104">
        <v>2.483</v>
      </c>
      <c r="F12" s="1104">
        <v>2.01308</v>
      </c>
      <c r="G12" s="1105">
        <v>7.55</v>
      </c>
      <c r="I12" s="1028"/>
    </row>
    <row r="13" spans="2:9" ht="15.75" customHeight="1">
      <c r="B13" s="1100" t="s">
        <v>1576</v>
      </c>
      <c r="C13" s="1080">
        <v>3.665607142857143</v>
      </c>
      <c r="D13" s="1103">
        <v>4.332315789473684</v>
      </c>
      <c r="E13" s="1104">
        <v>2.837</v>
      </c>
      <c r="F13" s="1104">
        <v>1.3863</v>
      </c>
      <c r="G13" s="1105">
        <v>5.066</v>
      </c>
      <c r="I13" s="1028"/>
    </row>
    <row r="14" spans="2:9" ht="15.75" customHeight="1">
      <c r="B14" s="1100" t="s">
        <v>1577</v>
      </c>
      <c r="C14" s="1080">
        <v>0.8290443686006825</v>
      </c>
      <c r="D14" s="1103">
        <v>4.502812465587491</v>
      </c>
      <c r="E14" s="1104">
        <v>1.965</v>
      </c>
      <c r="F14" s="1104">
        <v>1.6876</v>
      </c>
      <c r="G14" s="1105">
        <v>2.69</v>
      </c>
      <c r="I14" s="1028"/>
    </row>
    <row r="15" spans="2:9" ht="15.75" customHeight="1">
      <c r="B15" s="1100" t="s">
        <v>1163</v>
      </c>
      <c r="C15" s="1080">
        <v>1.0105181918412347</v>
      </c>
      <c r="D15" s="1103">
        <v>4.2827892720306515</v>
      </c>
      <c r="E15" s="1104">
        <v>3.516</v>
      </c>
      <c r="F15" s="1104">
        <v>3.3494</v>
      </c>
      <c r="G15" s="1105">
        <v>6.48</v>
      </c>
      <c r="I15" s="1028"/>
    </row>
    <row r="16" spans="2:9" ht="15.75" customHeight="1">
      <c r="B16" s="1100" t="s">
        <v>1164</v>
      </c>
      <c r="C16" s="1080">
        <v>0.9897522123893804</v>
      </c>
      <c r="D16" s="1103">
        <v>4.112680775052157</v>
      </c>
      <c r="E16" s="1104">
        <v>1.769</v>
      </c>
      <c r="F16" s="1104">
        <v>2.7218</v>
      </c>
      <c r="G16" s="1105">
        <v>4.64</v>
      </c>
      <c r="I16" s="1028"/>
    </row>
    <row r="17" spans="2:9" ht="15.75" customHeight="1">
      <c r="B17" s="1106" t="s">
        <v>1165</v>
      </c>
      <c r="C17" s="1107">
        <v>0.7114005153562226</v>
      </c>
      <c r="D17" s="1108">
        <v>4.71190657464941</v>
      </c>
      <c r="E17" s="1109">
        <v>2.133</v>
      </c>
      <c r="F17" s="1109">
        <v>3.0342345624701954</v>
      </c>
      <c r="G17" s="1110">
        <v>3.61</v>
      </c>
      <c r="I17" s="1028"/>
    </row>
    <row r="18" spans="2:9" ht="15.75" customHeight="1" thickBot="1">
      <c r="B18" s="1111" t="s">
        <v>1790</v>
      </c>
      <c r="C18" s="1112">
        <v>3.0301222744460543</v>
      </c>
      <c r="D18" s="1113">
        <v>3.3879368644199483</v>
      </c>
      <c r="E18" s="1114">
        <v>2.4746</v>
      </c>
      <c r="F18" s="1114">
        <v>2.2572540566778705</v>
      </c>
      <c r="G18" s="1115">
        <v>4.2</v>
      </c>
      <c r="I18" s="1028"/>
    </row>
  </sheetData>
  <sheetProtection/>
  <mergeCells count="3">
    <mergeCell ref="B1:G1"/>
    <mergeCell ref="B2:G2"/>
    <mergeCell ref="B3:G3"/>
  </mergeCells>
  <printOptions horizontalCentered="1"/>
  <pageMargins left="0.75" right="0.75" top="1" bottom="1" header="0.5" footer="0.5"/>
  <pageSetup horizontalDpi="600" verticalDpi="600" orientation="portrait" r:id="rId1"/>
</worksheet>
</file>

<file path=xl/worksheets/sheet48.xml><?xml version="1.0" encoding="utf-8"?>
<worksheet xmlns="http://schemas.openxmlformats.org/spreadsheetml/2006/main" xmlns:r="http://schemas.openxmlformats.org/officeDocument/2006/relationships">
  <dimension ref="B1:H27"/>
  <sheetViews>
    <sheetView zoomScalePageLayoutView="0" workbookViewId="0" topLeftCell="A1">
      <selection activeCell="B1" sqref="B1:G1"/>
    </sheetView>
  </sheetViews>
  <sheetFormatPr defaultColWidth="9.140625" defaultRowHeight="12.75"/>
  <cols>
    <col min="1" max="1" width="7.7109375" style="18" customWidth="1"/>
    <col min="2" max="2" width="25.421875" style="18" customWidth="1"/>
    <col min="3" max="3" width="14.8515625" style="18" customWidth="1"/>
    <col min="4" max="4" width="14.00390625" style="18" customWidth="1"/>
    <col min="5" max="5" width="14.57421875" style="18" customWidth="1"/>
    <col min="6" max="6" width="8.57421875" style="18" customWidth="1"/>
    <col min="7" max="7" width="8.8515625" style="18" customWidth="1"/>
    <col min="8" max="16384" width="9.140625" style="18" customWidth="1"/>
  </cols>
  <sheetData>
    <row r="1" spans="2:7" ht="12.75">
      <c r="B1" s="1966" t="s">
        <v>1810</v>
      </c>
      <c r="C1" s="1966"/>
      <c r="D1" s="1966"/>
      <c r="E1" s="1966"/>
      <c r="F1" s="1966"/>
      <c r="G1" s="1966"/>
    </row>
    <row r="2" spans="2:8" ht="15.75">
      <c r="B2" s="2253" t="s">
        <v>1319</v>
      </c>
      <c r="C2" s="2253"/>
      <c r="D2" s="2253"/>
      <c r="E2" s="2253"/>
      <c r="F2" s="2253"/>
      <c r="G2" s="2253"/>
      <c r="H2" s="705"/>
    </row>
    <row r="3" spans="2:7" ht="16.5" thickBot="1">
      <c r="B3" s="339"/>
      <c r="C3" s="339"/>
      <c r="D3" s="339"/>
      <c r="E3" s="339"/>
      <c r="F3" s="339"/>
      <c r="G3" s="339"/>
    </row>
    <row r="4" spans="2:7" ht="12.75">
      <c r="B4" s="422"/>
      <c r="C4" s="2254" t="s">
        <v>1240</v>
      </c>
      <c r="D4" s="2255"/>
      <c r="E4" s="2256"/>
      <c r="F4" s="2254" t="s">
        <v>1167</v>
      </c>
      <c r="G4" s="2257"/>
    </row>
    <row r="5" spans="2:7" ht="12.75">
      <c r="B5" s="423" t="s">
        <v>1247</v>
      </c>
      <c r="C5" s="151">
        <v>2006</v>
      </c>
      <c r="D5" s="150">
        <v>2007</v>
      </c>
      <c r="E5" s="151">
        <v>2008</v>
      </c>
      <c r="F5" s="2249" t="s">
        <v>1257</v>
      </c>
      <c r="G5" s="2251" t="s">
        <v>1251</v>
      </c>
    </row>
    <row r="6" spans="2:7" ht="12.75">
      <c r="B6" s="424"/>
      <c r="C6" s="150">
        <v>1</v>
      </c>
      <c r="D6" s="151">
        <v>2</v>
      </c>
      <c r="E6" s="151">
        <v>3</v>
      </c>
      <c r="F6" s="2250"/>
      <c r="G6" s="2252"/>
    </row>
    <row r="7" spans="2:7" ht="12.75">
      <c r="B7" s="616" t="s">
        <v>1252</v>
      </c>
      <c r="C7" s="1140">
        <v>386.83</v>
      </c>
      <c r="D7" s="1140">
        <v>683.95</v>
      </c>
      <c r="E7" s="1140">
        <v>963.36</v>
      </c>
      <c r="F7" s="154">
        <v>76.8089341571233</v>
      </c>
      <c r="G7" s="425">
        <v>40.852401491337076</v>
      </c>
    </row>
    <row r="8" spans="2:7" ht="12.75">
      <c r="B8" s="616" t="s">
        <v>1253</v>
      </c>
      <c r="C8" s="1156" t="s">
        <v>1460</v>
      </c>
      <c r="D8" s="1140">
        <v>175.08</v>
      </c>
      <c r="E8" s="1140">
        <v>253.42</v>
      </c>
      <c r="F8" s="154" t="s">
        <v>1460</v>
      </c>
      <c r="G8" s="426">
        <v>44.745259310029695</v>
      </c>
    </row>
    <row r="9" spans="2:7" ht="12.75">
      <c r="B9" s="616" t="s">
        <v>336</v>
      </c>
      <c r="C9" s="1156">
        <v>437.49</v>
      </c>
      <c r="D9" s="1140">
        <v>789.21</v>
      </c>
      <c r="E9" s="1140">
        <v>985.65</v>
      </c>
      <c r="F9" s="154">
        <v>80.39498045669615</v>
      </c>
      <c r="G9" s="426">
        <v>24.89071349830843</v>
      </c>
    </row>
    <row r="10" spans="2:7" ht="13.5" customHeight="1">
      <c r="B10" s="616" t="s">
        <v>1401</v>
      </c>
      <c r="C10" s="1157">
        <v>96763.74</v>
      </c>
      <c r="D10" s="1157">
        <v>186301.28</v>
      </c>
      <c r="E10" s="1140">
        <v>366247.56</v>
      </c>
      <c r="F10" s="154">
        <v>92.53211998626756</v>
      </c>
      <c r="G10" s="425">
        <v>96.58885864874358</v>
      </c>
    </row>
    <row r="11" spans="2:7" ht="23.25" customHeight="1">
      <c r="B11" s="617" t="s">
        <v>1402</v>
      </c>
      <c r="C11" s="1140">
        <v>19958</v>
      </c>
      <c r="D11" s="1140">
        <v>21746</v>
      </c>
      <c r="E11" s="1140">
        <v>29465</v>
      </c>
      <c r="F11" s="154">
        <v>8.95881350836757</v>
      </c>
      <c r="G11" s="425">
        <v>35.49618320610688</v>
      </c>
    </row>
    <row r="12" spans="2:7" ht="12.75">
      <c r="B12" s="618" t="s">
        <v>1254</v>
      </c>
      <c r="C12" s="1158">
        <v>135</v>
      </c>
      <c r="D12" s="1158">
        <v>135</v>
      </c>
      <c r="E12" s="1158">
        <v>142</v>
      </c>
      <c r="F12" s="155" t="s">
        <v>1460</v>
      </c>
      <c r="G12" s="426" t="s">
        <v>1460</v>
      </c>
    </row>
    <row r="13" spans="2:7" ht="12.75">
      <c r="B13" s="618" t="s">
        <v>1420</v>
      </c>
      <c r="C13" s="1158">
        <v>226540</v>
      </c>
      <c r="D13" s="1158">
        <v>243504</v>
      </c>
      <c r="E13" s="1158">
        <v>321131</v>
      </c>
      <c r="F13" s="155">
        <v>7.488302286571908</v>
      </c>
      <c r="G13" s="426">
        <v>31.87914777580656</v>
      </c>
    </row>
    <row r="14" spans="2:7" ht="12.75">
      <c r="B14" s="616" t="s">
        <v>1176</v>
      </c>
      <c r="C14" s="1158">
        <v>21</v>
      </c>
      <c r="D14" s="1158">
        <v>20</v>
      </c>
      <c r="E14" s="1158">
        <v>23</v>
      </c>
      <c r="F14" s="155" t="s">
        <v>1460</v>
      </c>
      <c r="G14" s="426" t="s">
        <v>1460</v>
      </c>
    </row>
    <row r="15" spans="2:7" ht="12.75">
      <c r="B15" s="618" t="s">
        <v>1177</v>
      </c>
      <c r="C15" s="1158">
        <v>85</v>
      </c>
      <c r="D15" s="1158">
        <v>94</v>
      </c>
      <c r="E15" s="1158">
        <v>110</v>
      </c>
      <c r="F15" s="155" t="s">
        <v>1460</v>
      </c>
      <c r="G15" s="426" t="s">
        <v>1460</v>
      </c>
    </row>
    <row r="16" spans="2:7" ht="12.75">
      <c r="B16" s="618" t="s">
        <v>1178</v>
      </c>
      <c r="C16" s="1158">
        <v>5838</v>
      </c>
      <c r="D16" s="1158">
        <v>8698</v>
      </c>
      <c r="E16" s="1158">
        <v>14756</v>
      </c>
      <c r="F16" s="154">
        <v>48.98937992463172</v>
      </c>
      <c r="G16" s="425">
        <v>69.6481949873534</v>
      </c>
    </row>
    <row r="17" spans="2:7" ht="14.25" customHeight="1">
      <c r="B17" s="619" t="s">
        <v>337</v>
      </c>
      <c r="C17" s="739"/>
      <c r="D17" s="739"/>
      <c r="E17" s="739"/>
      <c r="F17" s="156"/>
      <c r="G17" s="427"/>
    </row>
    <row r="18" spans="2:7" ht="16.5" customHeight="1">
      <c r="B18" s="620" t="s">
        <v>1255</v>
      </c>
      <c r="C18" s="157">
        <v>836.33</v>
      </c>
      <c r="D18" s="157">
        <v>3832.95</v>
      </c>
      <c r="E18" s="157">
        <v>3327.88</v>
      </c>
      <c r="F18" s="154">
        <v>358.30593186899904</v>
      </c>
      <c r="G18" s="425">
        <v>-13.177056836118382</v>
      </c>
    </row>
    <row r="19" spans="2:7" ht="12" customHeight="1">
      <c r="B19" s="618" t="s">
        <v>338</v>
      </c>
      <c r="C19" s="157">
        <v>327.89</v>
      </c>
      <c r="D19" s="157">
        <v>1432.05</v>
      </c>
      <c r="E19" s="157">
        <v>2648.24</v>
      </c>
      <c r="F19" s="154">
        <v>336.74707981335206</v>
      </c>
      <c r="G19" s="425">
        <v>84.92650396285046</v>
      </c>
    </row>
    <row r="20" spans="2:7" ht="24.75" customHeight="1">
      <c r="B20" s="620" t="s">
        <v>339</v>
      </c>
      <c r="C20" s="1140">
        <v>0.3388562699209435</v>
      </c>
      <c r="D20" s="1140">
        <v>0.7686742678311174</v>
      </c>
      <c r="E20" s="1140">
        <v>0.723073759180812</v>
      </c>
      <c r="F20" s="155" t="s">
        <v>1460</v>
      </c>
      <c r="G20" s="426" t="s">
        <v>1460</v>
      </c>
    </row>
    <row r="21" spans="2:7" ht="23.25" customHeight="1">
      <c r="B21" s="620" t="s">
        <v>340</v>
      </c>
      <c r="C21" s="157">
        <v>14.794457338384905</v>
      </c>
      <c r="D21" s="157">
        <v>25.622934225293225</v>
      </c>
      <c r="E21" s="157">
        <v>44.6199886697977</v>
      </c>
      <c r="F21" s="155" t="s">
        <v>1460</v>
      </c>
      <c r="G21" s="426" t="s">
        <v>1460</v>
      </c>
    </row>
    <row r="22" spans="2:7" ht="22.5" customHeight="1">
      <c r="B22" s="621" t="s">
        <v>1256</v>
      </c>
      <c r="C22" s="157">
        <v>35.3</v>
      </c>
      <c r="D22" s="157">
        <v>85.6</v>
      </c>
      <c r="E22" s="157">
        <v>104.5</v>
      </c>
      <c r="F22" s="155" t="s">
        <v>1460</v>
      </c>
      <c r="G22" s="426" t="s">
        <v>1460</v>
      </c>
    </row>
    <row r="23" spans="2:7" ht="18.75" customHeight="1" thickBot="1">
      <c r="B23" s="622" t="s">
        <v>1403</v>
      </c>
      <c r="C23" s="740">
        <v>654054</v>
      </c>
      <c r="D23" s="740">
        <v>727088</v>
      </c>
      <c r="E23" s="740">
        <v>820815</v>
      </c>
      <c r="F23" s="428" t="s">
        <v>1460</v>
      </c>
      <c r="G23" s="429" t="s">
        <v>1460</v>
      </c>
    </row>
    <row r="24" spans="2:7" ht="9" customHeight="1">
      <c r="B24" s="672"/>
      <c r="C24" s="738"/>
      <c r="D24" s="152"/>
      <c r="E24" s="152"/>
      <c r="F24" s="153"/>
      <c r="G24" s="153"/>
    </row>
    <row r="25" ht="12.75">
      <c r="B25" s="18" t="s">
        <v>986</v>
      </c>
    </row>
    <row r="26" ht="12.75">
      <c r="B26" s="670" t="s">
        <v>1290</v>
      </c>
    </row>
    <row r="27" ht="12.75">
      <c r="B27" s="670" t="s">
        <v>1291</v>
      </c>
    </row>
  </sheetData>
  <sheetProtection/>
  <mergeCells count="6">
    <mergeCell ref="F5:F6"/>
    <mergeCell ref="G5:G6"/>
    <mergeCell ref="B1:G1"/>
    <mergeCell ref="B2:G2"/>
    <mergeCell ref="C4:E4"/>
    <mergeCell ref="F4:G4"/>
  </mergeCells>
  <printOptions horizontalCentered="1"/>
  <pageMargins left="0.75" right="0.75" top="1" bottom="1" header="0.5" footer="0.5"/>
  <pageSetup horizontalDpi="600" verticalDpi="600" orientation="landscape" r:id="rId1"/>
</worksheet>
</file>

<file path=xl/worksheets/sheet49.xml><?xml version="1.0" encoding="utf-8"?>
<worksheet xmlns="http://schemas.openxmlformats.org/spreadsheetml/2006/main" xmlns:r="http://schemas.openxmlformats.org/officeDocument/2006/relationships">
  <dimension ref="A1:H144"/>
  <sheetViews>
    <sheetView zoomScale="75" zoomScaleNormal="75" zoomScalePageLayoutView="0" workbookViewId="0" topLeftCell="B1">
      <selection activeCell="H11" sqref="H11"/>
    </sheetView>
  </sheetViews>
  <sheetFormatPr defaultColWidth="9.140625" defaultRowHeight="12.75"/>
  <cols>
    <col min="1" max="1" width="0.13671875" style="18" hidden="1" customWidth="1"/>
    <col min="2" max="2" width="41.00390625" style="18" customWidth="1"/>
    <col min="3" max="3" width="16.00390625" style="18" bestFit="1" customWidth="1"/>
    <col min="4" max="4" width="20.00390625" style="18" bestFit="1" customWidth="1"/>
    <col min="5" max="5" width="19.00390625" style="18" bestFit="1" customWidth="1"/>
    <col min="6" max="6" width="18.00390625" style="18" bestFit="1" customWidth="1"/>
    <col min="7" max="16384" width="9.140625" style="18" customWidth="1"/>
  </cols>
  <sheetData>
    <row r="1" spans="2:6" ht="12.75">
      <c r="B1" s="1966" t="s">
        <v>758</v>
      </c>
      <c r="C1" s="1966"/>
      <c r="D1" s="1966"/>
      <c r="E1" s="1966"/>
      <c r="F1" s="1966"/>
    </row>
    <row r="2" spans="2:8" ht="15.75">
      <c r="B2" s="2253" t="s">
        <v>1320</v>
      </c>
      <c r="C2" s="2253"/>
      <c r="D2" s="2253"/>
      <c r="E2" s="2253"/>
      <c r="F2" s="2253"/>
      <c r="H2" s="705"/>
    </row>
    <row r="3" spans="2:6" ht="16.5" thickBot="1">
      <c r="B3" s="2263" t="s">
        <v>1531</v>
      </c>
      <c r="C3" s="2263"/>
      <c r="D3" s="2263"/>
      <c r="E3" s="2263"/>
      <c r="F3" s="2263"/>
    </row>
    <row r="4" spans="1:6" ht="12.75" customHeight="1">
      <c r="A4" s="1349" t="s">
        <v>998</v>
      </c>
      <c r="B4" s="2258" t="s">
        <v>1179</v>
      </c>
      <c r="C4" s="798" t="s">
        <v>1258</v>
      </c>
      <c r="D4" s="2258" t="s">
        <v>1180</v>
      </c>
      <c r="E4" s="2259" t="s">
        <v>1461</v>
      </c>
      <c r="F4" s="2261" t="s">
        <v>1462</v>
      </c>
    </row>
    <row r="5" spans="1:6" ht="12.75">
      <c r="A5" s="1350"/>
      <c r="B5" s="2164"/>
      <c r="C5" s="700" t="s">
        <v>1181</v>
      </c>
      <c r="D5" s="2164"/>
      <c r="E5" s="2260"/>
      <c r="F5" s="2262"/>
    </row>
    <row r="6" spans="1:6" ht="25.5">
      <c r="A6" s="1350">
        <v>1</v>
      </c>
      <c r="B6" s="1664" t="s">
        <v>1342</v>
      </c>
      <c r="C6" s="1355">
        <v>25</v>
      </c>
      <c r="D6" s="799" t="s">
        <v>1259</v>
      </c>
      <c r="E6" s="800" t="s">
        <v>1463</v>
      </c>
      <c r="F6" s="1362" t="s">
        <v>1464</v>
      </c>
    </row>
    <row r="7" spans="1:6" ht="25.5">
      <c r="A7" s="1351">
        <v>2</v>
      </c>
      <c r="B7" s="1664" t="s">
        <v>1260</v>
      </c>
      <c r="C7" s="1355">
        <v>25</v>
      </c>
      <c r="D7" s="799" t="s">
        <v>1261</v>
      </c>
      <c r="E7" s="800" t="s">
        <v>1465</v>
      </c>
      <c r="F7" s="1362" t="s">
        <v>1464</v>
      </c>
    </row>
    <row r="8" spans="1:6" ht="12.75">
      <c r="A8" s="1351">
        <v>3</v>
      </c>
      <c r="B8" s="1664" t="s">
        <v>1343</v>
      </c>
      <c r="C8" s="1356">
        <v>4.9</v>
      </c>
      <c r="D8" s="799" t="s">
        <v>1344</v>
      </c>
      <c r="E8" s="801" t="s">
        <v>1466</v>
      </c>
      <c r="F8" s="1362" t="s">
        <v>1467</v>
      </c>
    </row>
    <row r="9" spans="1:6" ht="25.5">
      <c r="A9" s="1351">
        <v>4</v>
      </c>
      <c r="B9" s="1664" t="s">
        <v>1345</v>
      </c>
      <c r="C9" s="1356">
        <v>24</v>
      </c>
      <c r="D9" s="802" t="s">
        <v>1346</v>
      </c>
      <c r="E9" s="800" t="s">
        <v>1468</v>
      </c>
      <c r="F9" s="1362" t="s">
        <v>1464</v>
      </c>
    </row>
    <row r="10" spans="1:6" ht="25.5">
      <c r="A10" s="1351">
        <v>5</v>
      </c>
      <c r="B10" s="1664" t="s">
        <v>52</v>
      </c>
      <c r="C10" s="1356">
        <v>125</v>
      </c>
      <c r="D10" s="802" t="s">
        <v>1347</v>
      </c>
      <c r="E10" s="800" t="s">
        <v>1489</v>
      </c>
      <c r="F10" s="1362" t="s">
        <v>1490</v>
      </c>
    </row>
    <row r="11" spans="1:6" ht="25.5">
      <c r="A11" s="1351">
        <v>6</v>
      </c>
      <c r="B11" s="1664" t="s">
        <v>1348</v>
      </c>
      <c r="C11" s="1356">
        <v>22.5</v>
      </c>
      <c r="D11" s="802" t="s">
        <v>1355</v>
      </c>
      <c r="E11" s="800" t="s">
        <v>1491</v>
      </c>
      <c r="F11" s="1362" t="s">
        <v>1464</v>
      </c>
    </row>
    <row r="12" spans="1:6" ht="25.5">
      <c r="A12" s="1351">
        <v>7</v>
      </c>
      <c r="B12" s="1664" t="s">
        <v>22</v>
      </c>
      <c r="C12" s="1356">
        <v>48</v>
      </c>
      <c r="D12" s="802" t="s">
        <v>1356</v>
      </c>
      <c r="E12" s="800" t="s">
        <v>1492</v>
      </c>
      <c r="F12" s="1362" t="s">
        <v>1464</v>
      </c>
    </row>
    <row r="13" spans="1:6" ht="12.75">
      <c r="A13" s="1351">
        <v>8</v>
      </c>
      <c r="B13" s="1664" t="s">
        <v>1515</v>
      </c>
      <c r="C13" s="1355">
        <v>128</v>
      </c>
      <c r="D13" s="804" t="s">
        <v>1516</v>
      </c>
      <c r="E13" s="800" t="s">
        <v>4</v>
      </c>
      <c r="F13" s="1362" t="s">
        <v>1490</v>
      </c>
    </row>
    <row r="14" spans="1:6" ht="12.75">
      <c r="A14" s="1351">
        <v>9</v>
      </c>
      <c r="B14" s="1338" t="s">
        <v>320</v>
      </c>
      <c r="C14" s="1338">
        <v>20</v>
      </c>
      <c r="D14" s="1360" t="s">
        <v>321</v>
      </c>
      <c r="E14" s="1360" t="s">
        <v>322</v>
      </c>
      <c r="F14" s="1363" t="s">
        <v>1464</v>
      </c>
    </row>
    <row r="15" spans="1:6" ht="12.75">
      <c r="A15" s="1351">
        <v>10</v>
      </c>
      <c r="B15" s="1338" t="s">
        <v>323</v>
      </c>
      <c r="C15" s="1338">
        <v>20</v>
      </c>
      <c r="D15" s="1360" t="s">
        <v>321</v>
      </c>
      <c r="E15" s="1360" t="s">
        <v>324</v>
      </c>
      <c r="F15" s="1363" t="s">
        <v>325</v>
      </c>
    </row>
    <row r="16" spans="1:6" ht="12.75">
      <c r="A16" s="1351">
        <v>11</v>
      </c>
      <c r="B16" s="1338" t="s">
        <v>326</v>
      </c>
      <c r="C16" s="1338">
        <v>96</v>
      </c>
      <c r="D16" s="1360" t="s">
        <v>327</v>
      </c>
      <c r="E16" s="1360" t="s">
        <v>328</v>
      </c>
      <c r="F16" s="1363" t="s">
        <v>1464</v>
      </c>
    </row>
    <row r="17" spans="1:6" ht="12.75">
      <c r="A17" s="1351">
        <v>12</v>
      </c>
      <c r="B17" s="1338" t="s">
        <v>329</v>
      </c>
      <c r="C17" s="1338">
        <v>24.75</v>
      </c>
      <c r="D17" s="1360" t="s">
        <v>36</v>
      </c>
      <c r="E17" s="1360" t="s">
        <v>330</v>
      </c>
      <c r="F17" s="1363" t="s">
        <v>331</v>
      </c>
    </row>
    <row r="18" spans="1:6" ht="12.75">
      <c r="A18" s="1351">
        <v>13</v>
      </c>
      <c r="B18" s="1338" t="s">
        <v>332</v>
      </c>
      <c r="C18" s="1338">
        <v>22.5</v>
      </c>
      <c r="D18" s="1360" t="s">
        <v>36</v>
      </c>
      <c r="E18" s="1360" t="s">
        <v>333</v>
      </c>
      <c r="F18" s="1363" t="s">
        <v>1490</v>
      </c>
    </row>
    <row r="19" spans="1:6" ht="12.75">
      <c r="A19" s="1351">
        <v>14</v>
      </c>
      <c r="B19" s="1338" t="s">
        <v>334</v>
      </c>
      <c r="C19" s="1338">
        <v>12</v>
      </c>
      <c r="D19" s="1360" t="s">
        <v>437</v>
      </c>
      <c r="E19" s="1360" t="s">
        <v>438</v>
      </c>
      <c r="F19" s="1363" t="s">
        <v>1490</v>
      </c>
    </row>
    <row r="20" spans="1:6" ht="12.75">
      <c r="A20" s="1351">
        <v>15</v>
      </c>
      <c r="B20" s="1338" t="s">
        <v>439</v>
      </c>
      <c r="C20" s="1338">
        <v>20</v>
      </c>
      <c r="D20" s="1360" t="s">
        <v>437</v>
      </c>
      <c r="E20" s="1360" t="s">
        <v>440</v>
      </c>
      <c r="F20" s="1363" t="s">
        <v>1496</v>
      </c>
    </row>
    <row r="21" spans="1:6" ht="12.75">
      <c r="A21" s="1351">
        <v>16</v>
      </c>
      <c r="B21" s="1338" t="s">
        <v>441</v>
      </c>
      <c r="C21" s="1338">
        <v>15</v>
      </c>
      <c r="D21" s="1360" t="s">
        <v>47</v>
      </c>
      <c r="E21" s="1360" t="s">
        <v>442</v>
      </c>
      <c r="F21" s="1363" t="s">
        <v>1490</v>
      </c>
    </row>
    <row r="22" spans="1:6" ht="12.75">
      <c r="A22" s="1351">
        <v>17</v>
      </c>
      <c r="B22" s="1338" t="s">
        <v>341</v>
      </c>
      <c r="C22" s="1370">
        <v>300</v>
      </c>
      <c r="D22" s="1360" t="s">
        <v>342</v>
      </c>
      <c r="E22" s="1360" t="s">
        <v>343</v>
      </c>
      <c r="F22" s="1363" t="s">
        <v>1467</v>
      </c>
    </row>
    <row r="23" spans="1:6" ht="12.75">
      <c r="A23" s="1351">
        <v>18</v>
      </c>
      <c r="B23" s="1338" t="s">
        <v>344</v>
      </c>
      <c r="C23" s="1370">
        <v>80</v>
      </c>
      <c r="D23" s="1360" t="s">
        <v>345</v>
      </c>
      <c r="E23" s="1363"/>
      <c r="F23" s="1363" t="s">
        <v>346</v>
      </c>
    </row>
    <row r="24" spans="1:6" ht="12.75">
      <c r="A24" s="1351"/>
      <c r="B24" s="1665" t="s">
        <v>1265</v>
      </c>
      <c r="C24" s="1357">
        <f>SUM(C6:C23)</f>
        <v>1012.65</v>
      </c>
      <c r="D24" s="803"/>
      <c r="E24" s="801"/>
      <c r="F24" s="1362"/>
    </row>
    <row r="25" spans="1:6" ht="12.75">
      <c r="A25" s="1351"/>
      <c r="B25" s="1373" t="s">
        <v>285</v>
      </c>
      <c r="C25" s="1358"/>
      <c r="D25" s="803"/>
      <c r="E25" s="801"/>
      <c r="F25" s="1362"/>
    </row>
    <row r="26" spans="1:6" ht="25.5">
      <c r="A26" s="1351">
        <v>1</v>
      </c>
      <c r="B26" s="1664" t="s">
        <v>1262</v>
      </c>
      <c r="C26" s="1355">
        <v>24</v>
      </c>
      <c r="D26" s="799" t="s">
        <v>1263</v>
      </c>
      <c r="E26" s="800" t="s">
        <v>1493</v>
      </c>
      <c r="F26" s="1362" t="s">
        <v>1467</v>
      </c>
    </row>
    <row r="27" spans="1:6" ht="25.5">
      <c r="A27" s="1351">
        <v>2</v>
      </c>
      <c r="B27" s="1664" t="s">
        <v>1357</v>
      </c>
      <c r="C27" s="1355">
        <v>39.52</v>
      </c>
      <c r="D27" s="804" t="s">
        <v>1358</v>
      </c>
      <c r="E27" s="800" t="s">
        <v>1494</v>
      </c>
      <c r="F27" s="1362" t="s">
        <v>1467</v>
      </c>
    </row>
    <row r="28" spans="1:6" ht="25.5">
      <c r="A28" s="1351">
        <v>3</v>
      </c>
      <c r="B28" s="1664" t="s">
        <v>1359</v>
      </c>
      <c r="C28" s="1355">
        <v>240</v>
      </c>
      <c r="D28" s="804" t="s">
        <v>1360</v>
      </c>
      <c r="E28" s="800" t="s">
        <v>1495</v>
      </c>
      <c r="F28" s="1362" t="s">
        <v>1496</v>
      </c>
    </row>
    <row r="29" spans="1:6" ht="25.5">
      <c r="A29" s="1351">
        <v>4</v>
      </c>
      <c r="B29" s="1664" t="s">
        <v>1406</v>
      </c>
      <c r="C29" s="1355">
        <v>50</v>
      </c>
      <c r="D29" s="804" t="s">
        <v>1407</v>
      </c>
      <c r="E29" s="800" t="s">
        <v>1497</v>
      </c>
      <c r="F29" s="1362" t="s">
        <v>1464</v>
      </c>
    </row>
    <row r="30" spans="1:6" ht="25.5">
      <c r="A30" s="1351">
        <v>5</v>
      </c>
      <c r="B30" s="1664" t="s">
        <v>1408</v>
      </c>
      <c r="C30" s="1355">
        <v>47.5</v>
      </c>
      <c r="D30" s="804" t="s">
        <v>1409</v>
      </c>
      <c r="E30" s="800" t="s">
        <v>1498</v>
      </c>
      <c r="F30" s="1362" t="s">
        <v>1490</v>
      </c>
    </row>
    <row r="31" spans="1:6" ht="25.5">
      <c r="A31" s="1351">
        <v>6</v>
      </c>
      <c r="B31" s="1664" t="s">
        <v>1410</v>
      </c>
      <c r="C31" s="1355">
        <v>30.03</v>
      </c>
      <c r="D31" s="804" t="s">
        <v>1411</v>
      </c>
      <c r="E31" s="800" t="s">
        <v>1499</v>
      </c>
      <c r="F31" s="1362" t="s">
        <v>1467</v>
      </c>
    </row>
    <row r="32" spans="1:6" ht="25.5">
      <c r="A32" s="1351">
        <v>7</v>
      </c>
      <c r="B32" s="1664" t="s">
        <v>1412</v>
      </c>
      <c r="C32" s="1355">
        <v>161</v>
      </c>
      <c r="D32" s="805" t="s">
        <v>1411</v>
      </c>
      <c r="E32" s="800" t="s">
        <v>1500</v>
      </c>
      <c r="F32" s="1362" t="s">
        <v>1490</v>
      </c>
    </row>
    <row r="33" spans="1:6" ht="26.25" customHeight="1">
      <c r="A33" s="1351">
        <v>8</v>
      </c>
      <c r="B33" s="1666" t="s">
        <v>1421</v>
      </c>
      <c r="C33" s="1355">
        <v>14.4</v>
      </c>
      <c r="D33" s="799" t="s">
        <v>1422</v>
      </c>
      <c r="E33" s="800" t="s">
        <v>1501</v>
      </c>
      <c r="F33" s="1362" t="s">
        <v>1467</v>
      </c>
    </row>
    <row r="34" spans="1:6" ht="26.25" customHeight="1">
      <c r="A34" s="1351">
        <v>9</v>
      </c>
      <c r="B34" s="1666" t="s">
        <v>1423</v>
      </c>
      <c r="C34" s="1355">
        <v>806.4</v>
      </c>
      <c r="D34" s="799" t="s">
        <v>1424</v>
      </c>
      <c r="E34" s="800" t="s">
        <v>1502</v>
      </c>
      <c r="F34" s="1364" t="s">
        <v>1464</v>
      </c>
    </row>
    <row r="35" spans="1:6" ht="26.25" customHeight="1">
      <c r="A35" s="1351">
        <v>10</v>
      </c>
      <c r="B35" s="1666" t="s">
        <v>1425</v>
      </c>
      <c r="C35" s="1355">
        <v>800</v>
      </c>
      <c r="D35" s="799" t="s">
        <v>1424</v>
      </c>
      <c r="E35" s="800" t="s">
        <v>1503</v>
      </c>
      <c r="F35" s="1364" t="s">
        <v>1504</v>
      </c>
    </row>
    <row r="36" spans="1:6" ht="27.75" customHeight="1">
      <c r="A36" s="1351">
        <v>11</v>
      </c>
      <c r="B36" s="1666" t="s">
        <v>1505</v>
      </c>
      <c r="C36" s="1355">
        <v>201.28</v>
      </c>
      <c r="D36" s="802" t="s">
        <v>1506</v>
      </c>
      <c r="E36" s="800" t="s">
        <v>1507</v>
      </c>
      <c r="F36" s="1364" t="s">
        <v>1490</v>
      </c>
    </row>
    <row r="37" spans="1:6" ht="26.25" customHeight="1">
      <c r="A37" s="1351">
        <v>12</v>
      </c>
      <c r="B37" s="1666" t="s">
        <v>1508</v>
      </c>
      <c r="C37" s="1355">
        <v>23.56</v>
      </c>
      <c r="D37" s="802" t="s">
        <v>1509</v>
      </c>
      <c r="E37" s="800" t="s">
        <v>3</v>
      </c>
      <c r="F37" s="1364" t="s">
        <v>1490</v>
      </c>
    </row>
    <row r="38" spans="1:6" ht="26.25" customHeight="1">
      <c r="A38" s="1351">
        <v>13</v>
      </c>
      <c r="B38" s="1667" t="s">
        <v>1517</v>
      </c>
      <c r="C38" s="1355">
        <v>50</v>
      </c>
      <c r="D38" s="802" t="s">
        <v>1518</v>
      </c>
      <c r="E38" s="800" t="s">
        <v>1520</v>
      </c>
      <c r="F38" s="1364" t="s">
        <v>1490</v>
      </c>
    </row>
    <row r="39" spans="1:6" ht="26.25" customHeight="1">
      <c r="A39" s="1351">
        <v>14</v>
      </c>
      <c r="B39" s="1667" t="s">
        <v>1521</v>
      </c>
      <c r="C39" s="1355">
        <v>50</v>
      </c>
      <c r="D39" s="802" t="s">
        <v>1518</v>
      </c>
      <c r="E39" s="800" t="s">
        <v>1522</v>
      </c>
      <c r="F39" s="1364" t="s">
        <v>1490</v>
      </c>
    </row>
    <row r="40" spans="1:6" ht="26.25" customHeight="1">
      <c r="A40" s="1351">
        <v>15</v>
      </c>
      <c r="B40" s="1667" t="s">
        <v>1523</v>
      </c>
      <c r="C40" s="1355">
        <v>138</v>
      </c>
      <c r="D40" s="802" t="s">
        <v>1524</v>
      </c>
      <c r="E40" s="800" t="s">
        <v>1525</v>
      </c>
      <c r="F40" s="1364" t="s">
        <v>1464</v>
      </c>
    </row>
    <row r="41" spans="1:6" ht="26.25" customHeight="1">
      <c r="A41" s="1351">
        <v>16</v>
      </c>
      <c r="B41" s="1667" t="s">
        <v>1828</v>
      </c>
      <c r="C41" s="1355">
        <v>158.4</v>
      </c>
      <c r="D41" s="802" t="s">
        <v>1829</v>
      </c>
      <c r="E41" s="800" t="s">
        <v>0</v>
      </c>
      <c r="F41" s="1364" t="s">
        <v>1467</v>
      </c>
    </row>
    <row r="42" spans="1:6" ht="26.25" customHeight="1">
      <c r="A42" s="1351">
        <v>17</v>
      </c>
      <c r="B42" s="1667" t="s">
        <v>1</v>
      </c>
      <c r="C42" s="1355">
        <v>250</v>
      </c>
      <c r="D42" s="802" t="s">
        <v>2</v>
      </c>
      <c r="E42" s="800"/>
      <c r="F42" s="1364" t="s">
        <v>1490</v>
      </c>
    </row>
    <row r="43" spans="1:6" ht="26.25" customHeight="1">
      <c r="A43" s="1351">
        <v>18</v>
      </c>
      <c r="B43" s="1667" t="s">
        <v>9</v>
      </c>
      <c r="C43" s="1355">
        <v>180</v>
      </c>
      <c r="D43" s="802" t="s">
        <v>10</v>
      </c>
      <c r="E43" s="800" t="s">
        <v>11</v>
      </c>
      <c r="F43" s="1364" t="s">
        <v>1467</v>
      </c>
    </row>
    <row r="44" spans="1:6" ht="26.25" customHeight="1">
      <c r="A44" s="1351">
        <v>19</v>
      </c>
      <c r="B44" s="1667" t="s">
        <v>12</v>
      </c>
      <c r="C44" s="1355">
        <v>183</v>
      </c>
      <c r="D44" s="802" t="s">
        <v>13</v>
      </c>
      <c r="E44" s="800" t="s">
        <v>14</v>
      </c>
      <c r="F44" s="1364" t="s">
        <v>1464</v>
      </c>
    </row>
    <row r="45" spans="1:6" ht="26.25" customHeight="1">
      <c r="A45" s="1351">
        <v>20</v>
      </c>
      <c r="B45" s="1667" t="s">
        <v>15</v>
      </c>
      <c r="C45" s="1355">
        <v>64</v>
      </c>
      <c r="D45" s="802" t="s">
        <v>13</v>
      </c>
      <c r="E45" s="800" t="s">
        <v>16</v>
      </c>
      <c r="F45" s="1364" t="s">
        <v>1467</v>
      </c>
    </row>
    <row r="46" spans="1:6" ht="26.25" customHeight="1">
      <c r="A46" s="1351">
        <v>21</v>
      </c>
      <c r="B46" s="1667" t="s">
        <v>17</v>
      </c>
      <c r="C46" s="1355">
        <v>27.83</v>
      </c>
      <c r="D46" s="802" t="s">
        <v>18</v>
      </c>
      <c r="E46" s="800" t="s">
        <v>19</v>
      </c>
      <c r="F46" s="1364" t="s">
        <v>1504</v>
      </c>
    </row>
    <row r="47" spans="1:6" ht="26.25" customHeight="1">
      <c r="A47" s="1351">
        <v>22</v>
      </c>
      <c r="B47" s="1667" t="s">
        <v>25</v>
      </c>
      <c r="C47" s="1355">
        <v>600</v>
      </c>
      <c r="D47" s="802" t="s">
        <v>26</v>
      </c>
      <c r="E47" s="800" t="s">
        <v>27</v>
      </c>
      <c r="F47" s="1364" t="s">
        <v>1490</v>
      </c>
    </row>
    <row r="48" spans="1:6" ht="26.25" customHeight="1">
      <c r="A48" s="1351">
        <v>23</v>
      </c>
      <c r="B48" s="1667" t="s">
        <v>28</v>
      </c>
      <c r="C48" s="1355">
        <v>96</v>
      </c>
      <c r="D48" s="802" t="s">
        <v>29</v>
      </c>
      <c r="E48" s="800" t="s">
        <v>30</v>
      </c>
      <c r="F48" s="1364" t="s">
        <v>1467</v>
      </c>
    </row>
    <row r="49" spans="1:6" ht="26.25" customHeight="1">
      <c r="A49" s="1351">
        <v>24</v>
      </c>
      <c r="B49" s="1667" t="s">
        <v>31</v>
      </c>
      <c r="C49" s="1355">
        <v>50</v>
      </c>
      <c r="D49" s="802" t="s">
        <v>32</v>
      </c>
      <c r="E49" s="800" t="s">
        <v>33</v>
      </c>
      <c r="F49" s="1364" t="s">
        <v>1490</v>
      </c>
    </row>
    <row r="50" spans="1:6" ht="26.25" customHeight="1">
      <c r="A50" s="1351">
        <v>25</v>
      </c>
      <c r="B50" s="1667" t="s">
        <v>34</v>
      </c>
      <c r="C50" s="1355">
        <v>160</v>
      </c>
      <c r="D50" s="802" t="s">
        <v>35</v>
      </c>
      <c r="E50" s="800" t="s">
        <v>36</v>
      </c>
      <c r="F50" s="1364" t="s">
        <v>1496</v>
      </c>
    </row>
    <row r="51" spans="1:6" ht="26.25" customHeight="1">
      <c r="A51" s="1351">
        <v>26</v>
      </c>
      <c r="B51" s="1667" t="s">
        <v>37</v>
      </c>
      <c r="C51" s="1355">
        <v>150</v>
      </c>
      <c r="D51" s="802" t="s">
        <v>38</v>
      </c>
      <c r="E51" s="800" t="s">
        <v>39</v>
      </c>
      <c r="F51" s="1364" t="s">
        <v>1490</v>
      </c>
    </row>
    <row r="52" spans="1:6" ht="26.25" customHeight="1">
      <c r="A52" s="1351">
        <v>27</v>
      </c>
      <c r="B52" s="1667" t="s">
        <v>40</v>
      </c>
      <c r="C52" s="1355">
        <v>60</v>
      </c>
      <c r="D52" s="802" t="s">
        <v>38</v>
      </c>
      <c r="E52" s="800" t="s">
        <v>41</v>
      </c>
      <c r="F52" s="1364" t="s">
        <v>1467</v>
      </c>
    </row>
    <row r="53" spans="1:6" ht="26.25" customHeight="1">
      <c r="A53" s="1351">
        <v>28</v>
      </c>
      <c r="B53" s="1667" t="s">
        <v>42</v>
      </c>
      <c r="C53" s="1355">
        <v>75</v>
      </c>
      <c r="D53" s="802" t="s">
        <v>38</v>
      </c>
      <c r="E53" s="800" t="s">
        <v>41</v>
      </c>
      <c r="F53" s="1364" t="s">
        <v>1467</v>
      </c>
    </row>
    <row r="54" spans="1:6" ht="26.25" customHeight="1">
      <c r="A54" s="1351">
        <v>29</v>
      </c>
      <c r="B54" s="1667" t="s">
        <v>43</v>
      </c>
      <c r="C54" s="1355">
        <v>30</v>
      </c>
      <c r="D54" s="802" t="s">
        <v>44</v>
      </c>
      <c r="E54" s="800" t="s">
        <v>45</v>
      </c>
      <c r="F54" s="1364" t="s">
        <v>1467</v>
      </c>
    </row>
    <row r="55" spans="1:6" ht="26.25" customHeight="1">
      <c r="A55" s="1351">
        <v>30</v>
      </c>
      <c r="B55" s="1667" t="s">
        <v>46</v>
      </c>
      <c r="C55" s="1355">
        <v>60.14</v>
      </c>
      <c r="D55" s="802" t="s">
        <v>44</v>
      </c>
      <c r="E55" s="800" t="s">
        <v>47</v>
      </c>
      <c r="F55" s="1364" t="s">
        <v>1490</v>
      </c>
    </row>
    <row r="56" spans="1:6" ht="26.25" customHeight="1">
      <c r="A56" s="1351">
        <v>31</v>
      </c>
      <c r="B56" s="1667" t="s">
        <v>48</v>
      </c>
      <c r="C56" s="1355">
        <v>224.81</v>
      </c>
      <c r="D56" s="802" t="s">
        <v>49</v>
      </c>
      <c r="E56" s="800" t="s">
        <v>50</v>
      </c>
      <c r="F56" s="1364" t="s">
        <v>1464</v>
      </c>
    </row>
    <row r="57" spans="1:6" ht="26.25" customHeight="1">
      <c r="A57" s="1351">
        <v>32</v>
      </c>
      <c r="B57" s="1338" t="s">
        <v>443</v>
      </c>
      <c r="C57" s="1338">
        <v>504</v>
      </c>
      <c r="D57" s="1360" t="s">
        <v>321</v>
      </c>
      <c r="E57" s="1360" t="s">
        <v>444</v>
      </c>
      <c r="F57" s="1363" t="s">
        <v>1467</v>
      </c>
    </row>
    <row r="58" spans="1:6" ht="26.25" customHeight="1">
      <c r="A58" s="1351">
        <v>33</v>
      </c>
      <c r="B58" s="1338" t="s">
        <v>445</v>
      </c>
      <c r="C58" s="1338">
        <v>150</v>
      </c>
      <c r="D58" s="1360" t="s">
        <v>321</v>
      </c>
      <c r="E58" s="1360" t="s">
        <v>50</v>
      </c>
      <c r="F58" s="1363" t="s">
        <v>325</v>
      </c>
    </row>
    <row r="59" spans="1:6" ht="26.25" customHeight="1">
      <c r="A59" s="1351">
        <v>34</v>
      </c>
      <c r="B59" s="1338" t="s">
        <v>446</v>
      </c>
      <c r="C59" s="1338">
        <v>80.44</v>
      </c>
      <c r="D59" s="1360" t="s">
        <v>36</v>
      </c>
      <c r="E59" s="1360" t="s">
        <v>438</v>
      </c>
      <c r="F59" s="1363" t="s">
        <v>1490</v>
      </c>
    </row>
    <row r="60" spans="1:6" ht="26.25" customHeight="1">
      <c r="A60" s="1351">
        <v>35</v>
      </c>
      <c r="B60" s="1338" t="s">
        <v>447</v>
      </c>
      <c r="C60" s="1338">
        <v>10</v>
      </c>
      <c r="D60" s="1360" t="s">
        <v>36</v>
      </c>
      <c r="E60" s="1360" t="s">
        <v>448</v>
      </c>
      <c r="F60" s="1363" t="s">
        <v>1467</v>
      </c>
    </row>
    <row r="61" spans="1:6" ht="26.25" customHeight="1">
      <c r="A61" s="1351">
        <v>36</v>
      </c>
      <c r="B61" s="1338" t="s">
        <v>449</v>
      </c>
      <c r="C61" s="1338">
        <v>16.8</v>
      </c>
      <c r="D61" s="1360" t="s">
        <v>47</v>
      </c>
      <c r="E61" s="1360" t="s">
        <v>450</v>
      </c>
      <c r="F61" s="1363" t="s">
        <v>1464</v>
      </c>
    </row>
    <row r="62" spans="1:6" ht="26.25" customHeight="1">
      <c r="A62" s="1351">
        <v>37</v>
      </c>
      <c r="B62" s="1338" t="s">
        <v>451</v>
      </c>
      <c r="C62" s="1338">
        <v>39</v>
      </c>
      <c r="D62" s="1360" t="s">
        <v>47</v>
      </c>
      <c r="E62" s="1360" t="s">
        <v>452</v>
      </c>
      <c r="F62" s="1363" t="s">
        <v>1490</v>
      </c>
    </row>
    <row r="63" spans="1:6" ht="26.25" customHeight="1">
      <c r="A63" s="1351">
        <v>38</v>
      </c>
      <c r="B63" s="1338" t="s">
        <v>453</v>
      </c>
      <c r="C63" s="1338">
        <v>72.6</v>
      </c>
      <c r="D63" s="1360" t="s">
        <v>454</v>
      </c>
      <c r="E63" s="1360" t="s">
        <v>455</v>
      </c>
      <c r="F63" s="1363" t="s">
        <v>1467</v>
      </c>
    </row>
    <row r="64" spans="1:6" ht="26.25" customHeight="1">
      <c r="A64" s="1351">
        <v>39</v>
      </c>
      <c r="B64" s="1338" t="s">
        <v>456</v>
      </c>
      <c r="C64" s="1338">
        <v>37.01</v>
      </c>
      <c r="D64" s="1360" t="s">
        <v>457</v>
      </c>
      <c r="E64" s="1360" t="s">
        <v>458</v>
      </c>
      <c r="F64" s="1363" t="s">
        <v>1467</v>
      </c>
    </row>
    <row r="65" spans="1:6" ht="26.25" customHeight="1">
      <c r="A65" s="1351">
        <v>40</v>
      </c>
      <c r="B65" s="1338" t="s">
        <v>459</v>
      </c>
      <c r="C65" s="1338">
        <v>150.07</v>
      </c>
      <c r="D65" s="1360" t="s">
        <v>457</v>
      </c>
      <c r="E65" s="1360" t="s">
        <v>460</v>
      </c>
      <c r="F65" s="1363" t="s">
        <v>1464</v>
      </c>
    </row>
    <row r="66" spans="1:6" ht="26.25" customHeight="1">
      <c r="A66" s="1349">
        <v>41</v>
      </c>
      <c r="B66" s="1338" t="s">
        <v>461</v>
      </c>
      <c r="C66" s="1338">
        <v>37.8</v>
      </c>
      <c r="D66" s="1360" t="s">
        <v>462</v>
      </c>
      <c r="E66" s="1360" t="s">
        <v>330</v>
      </c>
      <c r="F66" s="1363" t="s">
        <v>1490</v>
      </c>
    </row>
    <row r="67" spans="1:6" ht="26.25" customHeight="1">
      <c r="A67" s="1339">
        <v>42</v>
      </c>
      <c r="B67" s="1338" t="s">
        <v>347</v>
      </c>
      <c r="C67" s="1370">
        <v>30</v>
      </c>
      <c r="D67" s="1360" t="s">
        <v>464</v>
      </c>
      <c r="E67" s="1360" t="s">
        <v>345</v>
      </c>
      <c r="F67" s="1363" t="s">
        <v>1496</v>
      </c>
    </row>
    <row r="68" spans="1:6" ht="26.25" customHeight="1">
      <c r="A68" s="1339">
        <v>43</v>
      </c>
      <c r="B68" s="1338" t="s">
        <v>348</v>
      </c>
      <c r="C68" s="1370">
        <v>70.49</v>
      </c>
      <c r="D68" s="1360" t="s">
        <v>349</v>
      </c>
      <c r="E68" s="1360" t="s">
        <v>458</v>
      </c>
      <c r="F68" s="1363" t="s">
        <v>1504</v>
      </c>
    </row>
    <row r="69" spans="1:6" ht="26.25" customHeight="1">
      <c r="A69" s="1339">
        <v>44</v>
      </c>
      <c r="B69" s="1338" t="s">
        <v>350</v>
      </c>
      <c r="C69" s="1370">
        <v>37.95</v>
      </c>
      <c r="D69" s="1360" t="s">
        <v>438</v>
      </c>
      <c r="E69" s="1360" t="s">
        <v>351</v>
      </c>
      <c r="F69" s="1363" t="s">
        <v>1490</v>
      </c>
    </row>
    <row r="70" spans="1:6" ht="26.25" customHeight="1">
      <c r="A70" s="1339">
        <v>45</v>
      </c>
      <c r="B70" s="1338" t="s">
        <v>352</v>
      </c>
      <c r="C70" s="1370">
        <v>55</v>
      </c>
      <c r="D70" s="1360" t="s">
        <v>455</v>
      </c>
      <c r="E70" s="1363"/>
      <c r="F70" s="1363" t="s">
        <v>1496</v>
      </c>
    </row>
    <row r="71" spans="1:6" ht="26.25" customHeight="1">
      <c r="A71" s="1339">
        <v>46</v>
      </c>
      <c r="B71" s="1338" t="s">
        <v>353</v>
      </c>
      <c r="C71" s="1370">
        <v>694.94</v>
      </c>
      <c r="D71" s="1360" t="s">
        <v>342</v>
      </c>
      <c r="E71" s="1360" t="s">
        <v>354</v>
      </c>
      <c r="F71" s="1363" t="s">
        <v>1467</v>
      </c>
    </row>
    <row r="72" spans="1:6" ht="26.25" customHeight="1">
      <c r="A72" s="1339">
        <v>47</v>
      </c>
      <c r="B72" s="1338" t="s">
        <v>355</v>
      </c>
      <c r="C72" s="1370">
        <v>492.99</v>
      </c>
      <c r="D72" s="1360" t="s">
        <v>356</v>
      </c>
      <c r="E72" s="1360" t="s">
        <v>357</v>
      </c>
      <c r="F72" s="1363" t="s">
        <v>1464</v>
      </c>
    </row>
    <row r="73" spans="1:6" ht="26.25" customHeight="1">
      <c r="A73" s="1339">
        <v>48</v>
      </c>
      <c r="B73" s="1338" t="s">
        <v>358</v>
      </c>
      <c r="C73" s="1370">
        <v>31.25</v>
      </c>
      <c r="D73" s="1360" t="s">
        <v>356</v>
      </c>
      <c r="E73" s="1363"/>
      <c r="F73" s="1363" t="s">
        <v>1490</v>
      </c>
    </row>
    <row r="74" spans="1:6" ht="26.25" customHeight="1">
      <c r="A74" s="1339">
        <v>49</v>
      </c>
      <c r="B74" s="1338" t="s">
        <v>359</v>
      </c>
      <c r="C74" s="1370">
        <v>50</v>
      </c>
      <c r="D74" s="1360" t="s">
        <v>330</v>
      </c>
      <c r="E74" s="1360" t="s">
        <v>357</v>
      </c>
      <c r="F74" s="1363" t="s">
        <v>1464</v>
      </c>
    </row>
    <row r="75" spans="1:6" ht="12.75">
      <c r="A75" s="1349"/>
      <c r="B75" s="1668" t="s">
        <v>1264</v>
      </c>
      <c r="C75" s="502">
        <f>SUM(C26:C74)</f>
        <v>7605.210000000001</v>
      </c>
      <c r="D75" s="802"/>
      <c r="E75" s="801"/>
      <c r="F75" s="1364"/>
    </row>
    <row r="76" spans="1:6" ht="12.75">
      <c r="A76" s="1350"/>
      <c r="B76" s="1337" t="s">
        <v>287</v>
      </c>
      <c r="C76" s="1344"/>
      <c r="D76" s="802"/>
      <c r="E76" s="1361"/>
      <c r="F76" s="1365"/>
    </row>
    <row r="77" spans="1:6" ht="12.75">
      <c r="A77" s="1354">
        <v>1</v>
      </c>
      <c r="B77" s="1669" t="s">
        <v>1526</v>
      </c>
      <c r="C77" s="1143">
        <v>1500</v>
      </c>
      <c r="D77" s="800" t="s">
        <v>1527</v>
      </c>
      <c r="E77" s="1361" t="s">
        <v>1528</v>
      </c>
      <c r="F77" s="1365" t="s">
        <v>1464</v>
      </c>
    </row>
    <row r="78" spans="1:6" ht="12.75">
      <c r="A78" s="1352">
        <v>2</v>
      </c>
      <c r="B78" s="1669" t="s">
        <v>9</v>
      </c>
      <c r="C78" s="1143">
        <v>400</v>
      </c>
      <c r="D78" s="1207" t="s">
        <v>26</v>
      </c>
      <c r="E78" s="1361" t="s">
        <v>51</v>
      </c>
      <c r="F78" s="1365" t="s">
        <v>1464</v>
      </c>
    </row>
    <row r="79" spans="1:6" ht="12.75">
      <c r="A79" s="1352">
        <v>3</v>
      </c>
      <c r="B79" s="1338" t="s">
        <v>463</v>
      </c>
      <c r="C79" s="1338">
        <v>500</v>
      </c>
      <c r="D79" s="1360" t="s">
        <v>47</v>
      </c>
      <c r="E79" s="1360" t="s">
        <v>464</v>
      </c>
      <c r="F79" s="1363" t="s">
        <v>1490</v>
      </c>
    </row>
    <row r="80" spans="1:6" ht="12.75">
      <c r="A80" s="1374">
        <v>4</v>
      </c>
      <c r="B80" s="1338" t="s">
        <v>360</v>
      </c>
      <c r="C80" s="1370">
        <v>250</v>
      </c>
      <c r="D80" s="1360" t="s">
        <v>361</v>
      </c>
      <c r="E80" s="1360" t="s">
        <v>452</v>
      </c>
      <c r="F80" s="1363" t="s">
        <v>1490</v>
      </c>
    </row>
    <row r="81" spans="1:6" ht="12.75">
      <c r="A81" s="1374">
        <v>5</v>
      </c>
      <c r="B81" s="1338" t="s">
        <v>362</v>
      </c>
      <c r="C81" s="1370">
        <v>300</v>
      </c>
      <c r="D81" s="1360" t="s">
        <v>333</v>
      </c>
      <c r="E81" s="1360" t="s">
        <v>363</v>
      </c>
      <c r="F81" s="1363" t="s">
        <v>1467</v>
      </c>
    </row>
    <row r="82" spans="1:6" ht="12.75">
      <c r="A82" s="1351"/>
      <c r="B82" s="1337" t="s">
        <v>465</v>
      </c>
      <c r="C82" s="1375">
        <f>SUM(C77:C81)</f>
        <v>2950</v>
      </c>
      <c r="D82" s="1371"/>
      <c r="E82" s="1372"/>
      <c r="F82" s="1338"/>
    </row>
    <row r="83" spans="1:6" ht="12.75">
      <c r="A83" s="1353"/>
      <c r="B83" s="1345"/>
      <c r="C83" s="1346"/>
      <c r="D83" s="1347"/>
      <c r="E83" s="31"/>
      <c r="F83" s="1348"/>
    </row>
    <row r="84" spans="1:6" ht="12.75">
      <c r="A84" s="1353"/>
      <c r="B84" s="1345"/>
      <c r="C84" s="1346"/>
      <c r="D84" s="1347"/>
      <c r="E84" s="31"/>
      <c r="F84" s="1348"/>
    </row>
    <row r="85" spans="1:6" ht="12.75">
      <c r="A85" s="1340"/>
      <c r="B85" s="1376" t="s">
        <v>286</v>
      </c>
      <c r="C85" s="1359"/>
      <c r="D85" s="1341"/>
      <c r="E85" s="31"/>
      <c r="F85" s="1348"/>
    </row>
    <row r="86" spans="1:6" ht="63.75">
      <c r="A86" s="1377" t="s">
        <v>998</v>
      </c>
      <c r="B86" s="1377" t="s">
        <v>542</v>
      </c>
      <c r="C86" s="1378" t="s">
        <v>543</v>
      </c>
      <c r="D86" s="1378" t="s">
        <v>544</v>
      </c>
      <c r="E86" s="1377" t="s">
        <v>632</v>
      </c>
      <c r="F86" s="1377" t="s">
        <v>364</v>
      </c>
    </row>
    <row r="87" spans="1:6" ht="12.75">
      <c r="A87" s="1379">
        <v>1</v>
      </c>
      <c r="B87" s="1670" t="s">
        <v>365</v>
      </c>
      <c r="C87" s="1381">
        <v>166139</v>
      </c>
      <c r="D87" s="1381">
        <v>100</v>
      </c>
      <c r="E87" s="1382">
        <v>16.6139</v>
      </c>
      <c r="F87" s="1380" t="s">
        <v>366</v>
      </c>
    </row>
    <row r="88" spans="1:6" ht="12.75">
      <c r="A88" s="1379">
        <v>2</v>
      </c>
      <c r="B88" s="1670" t="s">
        <v>367</v>
      </c>
      <c r="C88" s="1381">
        <v>224400</v>
      </c>
      <c r="D88" s="1381">
        <v>100</v>
      </c>
      <c r="E88" s="1382">
        <v>22.44</v>
      </c>
      <c r="F88" s="1380" t="s">
        <v>368</v>
      </c>
    </row>
    <row r="89" spans="1:6" ht="12.75">
      <c r="A89" s="1379">
        <v>3</v>
      </c>
      <c r="B89" s="1670" t="s">
        <v>369</v>
      </c>
      <c r="C89" s="1381">
        <v>126306</v>
      </c>
      <c r="D89" s="1381">
        <v>100</v>
      </c>
      <c r="E89" s="1382">
        <v>12.6306</v>
      </c>
      <c r="F89" s="1380" t="s">
        <v>370</v>
      </c>
    </row>
    <row r="90" spans="1:6" ht="12.75">
      <c r="A90" s="1379">
        <v>4</v>
      </c>
      <c r="B90" s="1670" t="s">
        <v>371</v>
      </c>
      <c r="C90" s="1381">
        <v>40000</v>
      </c>
      <c r="D90" s="1381">
        <v>100</v>
      </c>
      <c r="E90" s="1382">
        <v>4</v>
      </c>
      <c r="F90" s="1380" t="s">
        <v>370</v>
      </c>
    </row>
    <row r="91" spans="1:6" ht="11.25" customHeight="1">
      <c r="A91" s="1379">
        <v>5</v>
      </c>
      <c r="B91" s="1670" t="s">
        <v>372</v>
      </c>
      <c r="C91" s="1381">
        <v>22434</v>
      </c>
      <c r="D91" s="1381">
        <v>100</v>
      </c>
      <c r="E91" s="1382">
        <v>2.2434</v>
      </c>
      <c r="F91" s="1380" t="s">
        <v>373</v>
      </c>
    </row>
    <row r="92" spans="1:6" ht="12.75">
      <c r="A92" s="1379">
        <v>6</v>
      </c>
      <c r="B92" s="1670" t="s">
        <v>374</v>
      </c>
      <c r="C92" s="1381">
        <v>50600</v>
      </c>
      <c r="D92" s="1381">
        <v>100</v>
      </c>
      <c r="E92" s="1382">
        <v>5.06</v>
      </c>
      <c r="F92" s="1380" t="s">
        <v>375</v>
      </c>
    </row>
    <row r="93" spans="1:7" ht="12.75">
      <c r="A93" s="1379">
        <v>7</v>
      </c>
      <c r="B93" s="1670" t="s">
        <v>376</v>
      </c>
      <c r="C93" s="1381">
        <v>1134000</v>
      </c>
      <c r="D93" s="1381">
        <v>100</v>
      </c>
      <c r="E93" s="1382">
        <v>113.4</v>
      </c>
      <c r="F93" s="1380" t="s">
        <v>377</v>
      </c>
      <c r="G93" s="760"/>
    </row>
    <row r="94" spans="1:7" ht="14.25" customHeight="1">
      <c r="A94" s="1379">
        <v>8</v>
      </c>
      <c r="B94" s="1670" t="s">
        <v>378</v>
      </c>
      <c r="C94" s="1381">
        <v>1975616</v>
      </c>
      <c r="D94" s="1381">
        <v>100</v>
      </c>
      <c r="E94" s="1382">
        <v>197.5616</v>
      </c>
      <c r="F94" s="1380" t="s">
        <v>377</v>
      </c>
      <c r="G94" s="806"/>
    </row>
    <row r="95" spans="1:7" ht="15" customHeight="1">
      <c r="A95" s="1379">
        <v>9</v>
      </c>
      <c r="B95" s="1670" t="s">
        <v>379</v>
      </c>
      <c r="C95" s="1381">
        <v>49931</v>
      </c>
      <c r="D95" s="1381">
        <v>100</v>
      </c>
      <c r="E95" s="1382">
        <v>4.9931</v>
      </c>
      <c r="F95" s="1380" t="s">
        <v>380</v>
      </c>
      <c r="G95" s="806"/>
    </row>
    <row r="96" spans="1:7" ht="12.75">
      <c r="A96" s="1379">
        <v>10</v>
      </c>
      <c r="B96" s="1670" t="s">
        <v>381</v>
      </c>
      <c r="C96" s="1381">
        <v>2012815</v>
      </c>
      <c r="D96" s="1381">
        <v>100</v>
      </c>
      <c r="E96" s="1382">
        <v>201.2815</v>
      </c>
      <c r="F96" s="1380" t="s">
        <v>382</v>
      </c>
      <c r="G96" s="806"/>
    </row>
    <row r="97" spans="1:7" ht="12.75">
      <c r="A97" s="1379">
        <v>11</v>
      </c>
      <c r="B97" s="1670" t="s">
        <v>383</v>
      </c>
      <c r="C97" s="1381">
        <v>44662</v>
      </c>
      <c r="D97" s="1381">
        <v>100</v>
      </c>
      <c r="E97" s="1382">
        <v>4.4662</v>
      </c>
      <c r="F97" s="1380" t="s">
        <v>382</v>
      </c>
      <c r="G97" s="806"/>
    </row>
    <row r="98" spans="1:7" ht="16.5" customHeight="1">
      <c r="A98" s="1379">
        <v>12</v>
      </c>
      <c r="B98" s="1670" t="s">
        <v>384</v>
      </c>
      <c r="C98" s="1381">
        <v>67973</v>
      </c>
      <c r="D98" s="1381">
        <v>100</v>
      </c>
      <c r="E98" s="1382">
        <v>6.7973</v>
      </c>
      <c r="F98" s="1380" t="s">
        <v>385</v>
      </c>
      <c r="G98" s="806"/>
    </row>
    <row r="99" spans="1:6" ht="12.75">
      <c r="A99" s="1379">
        <v>13</v>
      </c>
      <c r="B99" s="1670" t="s">
        <v>386</v>
      </c>
      <c r="C99" s="1381">
        <v>1320000</v>
      </c>
      <c r="D99" s="1381">
        <v>100</v>
      </c>
      <c r="E99" s="1382">
        <v>132</v>
      </c>
      <c r="F99" s="1380" t="s">
        <v>387</v>
      </c>
    </row>
    <row r="100" spans="1:6" ht="12.75">
      <c r="A100" s="1379">
        <v>14</v>
      </c>
      <c r="B100" s="1670" t="s">
        <v>388</v>
      </c>
      <c r="C100" s="1381">
        <v>900000</v>
      </c>
      <c r="D100" s="1381">
        <v>100</v>
      </c>
      <c r="E100" s="1382">
        <v>90</v>
      </c>
      <c r="F100" s="1380" t="s">
        <v>389</v>
      </c>
    </row>
    <row r="101" spans="1:6" ht="12.75">
      <c r="A101" s="1379">
        <v>15</v>
      </c>
      <c r="B101" s="1670" t="s">
        <v>390</v>
      </c>
      <c r="C101" s="1381">
        <v>100000</v>
      </c>
      <c r="D101" s="1381">
        <v>100</v>
      </c>
      <c r="E101" s="1382">
        <v>10</v>
      </c>
      <c r="F101" s="1380" t="s">
        <v>391</v>
      </c>
    </row>
    <row r="102" spans="1:6" ht="12.75">
      <c r="A102" s="1379">
        <v>16</v>
      </c>
      <c r="B102" s="1670" t="s">
        <v>392</v>
      </c>
      <c r="C102" s="1381">
        <v>50000</v>
      </c>
      <c r="D102" s="1381">
        <v>100</v>
      </c>
      <c r="E102" s="1382">
        <v>5</v>
      </c>
      <c r="F102" s="1380" t="s">
        <v>393</v>
      </c>
    </row>
    <row r="103" spans="1:6" ht="12.75">
      <c r="A103" s="1379">
        <v>17</v>
      </c>
      <c r="B103" s="1670" t="s">
        <v>394</v>
      </c>
      <c r="C103" s="1381">
        <v>210000</v>
      </c>
      <c r="D103" s="1381">
        <v>100</v>
      </c>
      <c r="E103" s="1382">
        <v>21</v>
      </c>
      <c r="F103" s="1380" t="s">
        <v>393</v>
      </c>
    </row>
    <row r="104" spans="1:6" ht="12.75">
      <c r="A104" s="1379">
        <v>18</v>
      </c>
      <c r="B104" s="1670" t="s">
        <v>395</v>
      </c>
      <c r="C104" s="1381">
        <v>2075292</v>
      </c>
      <c r="D104" s="1381">
        <v>100</v>
      </c>
      <c r="E104" s="1382">
        <v>207.5292</v>
      </c>
      <c r="F104" s="1380" t="s">
        <v>393</v>
      </c>
    </row>
    <row r="105" spans="1:6" ht="12.75">
      <c r="A105" s="1379">
        <v>19</v>
      </c>
      <c r="B105" s="1670" t="s">
        <v>396</v>
      </c>
      <c r="C105" s="1381">
        <v>218400</v>
      </c>
      <c r="D105" s="1381">
        <v>100</v>
      </c>
      <c r="E105" s="1382">
        <v>21.84</v>
      </c>
      <c r="F105" s="1380" t="s">
        <v>397</v>
      </c>
    </row>
    <row r="106" spans="1:6" ht="12.75">
      <c r="A106" s="1379">
        <v>20</v>
      </c>
      <c r="B106" s="1670" t="s">
        <v>398</v>
      </c>
      <c r="C106" s="1381">
        <v>112000</v>
      </c>
      <c r="D106" s="1381">
        <v>100</v>
      </c>
      <c r="E106" s="1382">
        <v>11.2</v>
      </c>
      <c r="F106" s="1380" t="s">
        <v>399</v>
      </c>
    </row>
    <row r="107" spans="1:6" ht="12.75">
      <c r="A107" s="1379">
        <v>21</v>
      </c>
      <c r="B107" s="1670" t="s">
        <v>400</v>
      </c>
      <c r="C107" s="1381">
        <v>140000</v>
      </c>
      <c r="D107" s="1381">
        <v>100</v>
      </c>
      <c r="E107" s="1382">
        <v>14</v>
      </c>
      <c r="F107" s="1380" t="s">
        <v>399</v>
      </c>
    </row>
    <row r="108" spans="1:6" ht="12.75">
      <c r="A108" s="1379">
        <v>22</v>
      </c>
      <c r="B108" s="1670" t="s">
        <v>401</v>
      </c>
      <c r="C108" s="1381">
        <v>1500000</v>
      </c>
      <c r="D108" s="1381">
        <v>100</v>
      </c>
      <c r="E108" s="1382">
        <v>150</v>
      </c>
      <c r="F108" s="1380" t="s">
        <v>402</v>
      </c>
    </row>
    <row r="109" spans="1:6" ht="12.75">
      <c r="A109" s="1379">
        <v>23</v>
      </c>
      <c r="B109" s="1670" t="s">
        <v>403</v>
      </c>
      <c r="C109" s="1381">
        <v>58000</v>
      </c>
      <c r="D109" s="1381">
        <v>100</v>
      </c>
      <c r="E109" s="1382">
        <v>5.8</v>
      </c>
      <c r="F109" s="1380" t="s">
        <v>402</v>
      </c>
    </row>
    <row r="110" spans="1:6" ht="12.75">
      <c r="A110" s="1379">
        <v>24</v>
      </c>
      <c r="B110" s="1670" t="s">
        <v>404</v>
      </c>
      <c r="C110" s="1381">
        <v>336000</v>
      </c>
      <c r="D110" s="1381">
        <v>100</v>
      </c>
      <c r="E110" s="1382">
        <v>33.6</v>
      </c>
      <c r="F110" s="1380" t="s">
        <v>402</v>
      </c>
    </row>
    <row r="111" spans="1:6" ht="12.75">
      <c r="A111" s="1379">
        <v>25</v>
      </c>
      <c r="B111" s="1670" t="s">
        <v>42</v>
      </c>
      <c r="C111" s="1381">
        <v>150000</v>
      </c>
      <c r="D111" s="1381">
        <v>100</v>
      </c>
      <c r="E111" s="1382">
        <v>15</v>
      </c>
      <c r="F111" s="1380" t="s">
        <v>402</v>
      </c>
    </row>
    <row r="112" spans="1:6" ht="12.75">
      <c r="A112" s="1379">
        <v>26</v>
      </c>
      <c r="B112" s="1670" t="s">
        <v>405</v>
      </c>
      <c r="C112" s="1381">
        <v>2027025</v>
      </c>
      <c r="D112" s="1381">
        <v>100</v>
      </c>
      <c r="E112" s="1382">
        <v>202.7025</v>
      </c>
      <c r="F112" s="1380" t="s">
        <v>406</v>
      </c>
    </row>
    <row r="113" spans="1:6" ht="12.75">
      <c r="A113" s="1379">
        <v>27</v>
      </c>
      <c r="B113" s="1670" t="s">
        <v>407</v>
      </c>
      <c r="C113" s="1381">
        <v>151002</v>
      </c>
      <c r="D113" s="1381">
        <v>100</v>
      </c>
      <c r="E113" s="1382">
        <v>15.1002</v>
      </c>
      <c r="F113" s="1380" t="s">
        <v>406</v>
      </c>
    </row>
    <row r="114" spans="1:6" ht="12.75">
      <c r="A114" s="1379">
        <v>28</v>
      </c>
      <c r="B114" s="1670" t="s">
        <v>408</v>
      </c>
      <c r="C114" s="1381">
        <v>66000</v>
      </c>
      <c r="D114" s="1381">
        <v>100</v>
      </c>
      <c r="E114" s="1382">
        <v>6.6</v>
      </c>
      <c r="F114" s="1380" t="s">
        <v>406</v>
      </c>
    </row>
    <row r="115" spans="1:6" ht="12.75">
      <c r="A115" s="1379">
        <v>29</v>
      </c>
      <c r="B115" s="1670" t="s">
        <v>409</v>
      </c>
      <c r="C115" s="1381">
        <v>322560</v>
      </c>
      <c r="D115" s="1381">
        <v>100</v>
      </c>
      <c r="E115" s="1382">
        <v>32.256</v>
      </c>
      <c r="F115" s="1380" t="s">
        <v>406</v>
      </c>
    </row>
    <row r="116" spans="1:6" ht="12.75">
      <c r="A116" s="1379">
        <v>30</v>
      </c>
      <c r="B116" s="1670" t="s">
        <v>410</v>
      </c>
      <c r="C116" s="1381">
        <v>200000</v>
      </c>
      <c r="D116" s="1381">
        <v>100</v>
      </c>
      <c r="E116" s="1382">
        <v>20</v>
      </c>
      <c r="F116" s="1380" t="s">
        <v>411</v>
      </c>
    </row>
    <row r="117" spans="1:6" ht="12.75">
      <c r="A117" s="1379">
        <v>31</v>
      </c>
      <c r="B117" s="1670" t="s">
        <v>412</v>
      </c>
      <c r="C117" s="1381">
        <v>253125</v>
      </c>
      <c r="D117" s="1381">
        <v>100</v>
      </c>
      <c r="E117" s="1382">
        <v>25.3125</v>
      </c>
      <c r="F117" s="1380" t="s">
        <v>411</v>
      </c>
    </row>
    <row r="118" spans="1:6" ht="12.75">
      <c r="A118" s="1379">
        <v>32</v>
      </c>
      <c r="B118" s="1670" t="s">
        <v>413</v>
      </c>
      <c r="C118" s="1381">
        <v>54121</v>
      </c>
      <c r="D118" s="1381">
        <v>100</v>
      </c>
      <c r="E118" s="1382">
        <v>5.4121</v>
      </c>
      <c r="F118" s="1380" t="s">
        <v>411</v>
      </c>
    </row>
    <row r="119" spans="1:6" ht="12.75">
      <c r="A119" s="1379">
        <v>33</v>
      </c>
      <c r="B119" s="1670" t="s">
        <v>414</v>
      </c>
      <c r="C119" s="1381">
        <v>43200</v>
      </c>
      <c r="D119" s="1381">
        <v>100</v>
      </c>
      <c r="E119" s="1382">
        <v>4.32</v>
      </c>
      <c r="F119" s="1380" t="s">
        <v>415</v>
      </c>
    </row>
    <row r="120" spans="1:6" ht="12.75">
      <c r="A120" s="1379">
        <v>34</v>
      </c>
      <c r="B120" s="1670" t="s">
        <v>416</v>
      </c>
      <c r="C120" s="1381">
        <v>60200</v>
      </c>
      <c r="D120" s="1381">
        <v>100</v>
      </c>
      <c r="E120" s="1382">
        <v>6.02</v>
      </c>
      <c r="F120" s="1380" t="s">
        <v>415</v>
      </c>
    </row>
    <row r="121" spans="1:6" ht="12.75">
      <c r="A121" s="1379">
        <v>35</v>
      </c>
      <c r="B121" s="1670" t="s">
        <v>417</v>
      </c>
      <c r="C121" s="1381">
        <v>165881</v>
      </c>
      <c r="D121" s="1381">
        <v>100</v>
      </c>
      <c r="E121" s="1382">
        <v>16.5881</v>
      </c>
      <c r="F121" s="1380" t="s">
        <v>415</v>
      </c>
    </row>
    <row r="122" spans="1:6" ht="12.75">
      <c r="A122" s="1379">
        <v>36</v>
      </c>
      <c r="B122" s="1670" t="s">
        <v>418</v>
      </c>
      <c r="C122" s="1381">
        <v>66000</v>
      </c>
      <c r="D122" s="1381">
        <v>100</v>
      </c>
      <c r="E122" s="1382">
        <v>6.6</v>
      </c>
      <c r="F122" s="1380" t="s">
        <v>415</v>
      </c>
    </row>
    <row r="123" spans="1:6" ht="12.75">
      <c r="A123" s="1379">
        <v>37</v>
      </c>
      <c r="B123" s="1670" t="s">
        <v>419</v>
      </c>
      <c r="C123" s="1381">
        <v>523051</v>
      </c>
      <c r="D123" s="1381">
        <v>100</v>
      </c>
      <c r="E123" s="1382">
        <v>52.3051</v>
      </c>
      <c r="F123" s="1380" t="s">
        <v>420</v>
      </c>
    </row>
    <row r="124" spans="1:6" ht="12.75">
      <c r="A124" s="1379">
        <v>38</v>
      </c>
      <c r="B124" s="1670" t="s">
        <v>421</v>
      </c>
      <c r="C124" s="1381">
        <v>49500</v>
      </c>
      <c r="D124" s="1381">
        <v>100</v>
      </c>
      <c r="E124" s="1382">
        <v>4.95</v>
      </c>
      <c r="F124" s="1380" t="s">
        <v>420</v>
      </c>
    </row>
    <row r="125" spans="1:6" ht="12.75">
      <c r="A125" s="1379">
        <v>39</v>
      </c>
      <c r="B125" s="1670" t="s">
        <v>422</v>
      </c>
      <c r="C125" s="1381">
        <v>66813</v>
      </c>
      <c r="D125" s="1381">
        <v>100</v>
      </c>
      <c r="E125" s="1382">
        <v>6.6813</v>
      </c>
      <c r="F125" s="1380" t="s">
        <v>420</v>
      </c>
    </row>
    <row r="126" spans="1:6" ht="12.75">
      <c r="A126" s="1379">
        <v>40</v>
      </c>
      <c r="B126" s="1670" t="s">
        <v>423</v>
      </c>
      <c r="C126" s="1381">
        <v>320000</v>
      </c>
      <c r="D126" s="1381">
        <v>100</v>
      </c>
      <c r="E126" s="1382">
        <v>32</v>
      </c>
      <c r="F126" s="1380" t="s">
        <v>420</v>
      </c>
    </row>
    <row r="127" spans="1:6" ht="12.75">
      <c r="A127" s="1379">
        <v>41</v>
      </c>
      <c r="B127" s="1670" t="s">
        <v>424</v>
      </c>
      <c r="C127" s="1381">
        <v>240000</v>
      </c>
      <c r="D127" s="1381">
        <v>100</v>
      </c>
      <c r="E127" s="1382">
        <v>24</v>
      </c>
      <c r="F127" s="1380" t="s">
        <v>425</v>
      </c>
    </row>
    <row r="128" spans="1:6" ht="12.75">
      <c r="A128" s="1379">
        <v>42</v>
      </c>
      <c r="B128" s="1670" t="s">
        <v>545</v>
      </c>
      <c r="C128" s="1381">
        <v>75725</v>
      </c>
      <c r="D128" s="1381">
        <v>100</v>
      </c>
      <c r="E128" s="1382">
        <v>7.5725</v>
      </c>
      <c r="F128" s="1380" t="s">
        <v>426</v>
      </c>
    </row>
    <row r="129" spans="1:6" ht="12.75">
      <c r="A129" s="1379">
        <v>43</v>
      </c>
      <c r="B129" s="1342" t="s">
        <v>461</v>
      </c>
      <c r="C129" s="1381">
        <v>330000</v>
      </c>
      <c r="D129" s="1381">
        <v>100</v>
      </c>
      <c r="E129" s="1382">
        <v>33</v>
      </c>
      <c r="F129" s="1380" t="s">
        <v>427</v>
      </c>
    </row>
    <row r="130" spans="1:6" ht="12.75">
      <c r="A130" s="1379">
        <v>44</v>
      </c>
      <c r="B130" s="1343" t="s">
        <v>546</v>
      </c>
      <c r="C130" s="1381">
        <v>2256759</v>
      </c>
      <c r="D130" s="1381">
        <v>100</v>
      </c>
      <c r="E130" s="1382">
        <v>225.6759</v>
      </c>
      <c r="F130" s="1380" t="s">
        <v>428</v>
      </c>
    </row>
    <row r="131" spans="1:6" ht="12.75">
      <c r="A131" s="1379">
        <v>45</v>
      </c>
      <c r="B131" s="1343" t="s">
        <v>547</v>
      </c>
      <c r="C131" s="1381">
        <v>262500</v>
      </c>
      <c r="D131" s="1381">
        <v>100</v>
      </c>
      <c r="E131" s="1382">
        <v>26.25</v>
      </c>
      <c r="F131" s="1380" t="s">
        <v>428</v>
      </c>
    </row>
    <row r="132" spans="1:6" ht="12.75">
      <c r="A132" s="1379">
        <v>46</v>
      </c>
      <c r="B132" s="1343" t="s">
        <v>429</v>
      </c>
      <c r="C132" s="1381">
        <v>40000</v>
      </c>
      <c r="D132" s="1381">
        <v>100</v>
      </c>
      <c r="E132" s="1382">
        <v>4</v>
      </c>
      <c r="F132" s="1380" t="s">
        <v>430</v>
      </c>
    </row>
    <row r="133" spans="1:6" ht="12.75">
      <c r="A133" s="1379">
        <v>47</v>
      </c>
      <c r="B133" s="1670" t="s">
        <v>431</v>
      </c>
      <c r="C133" s="1381">
        <v>64221</v>
      </c>
      <c r="D133" s="1381">
        <v>100</v>
      </c>
      <c r="E133" s="1382">
        <v>6.4221</v>
      </c>
      <c r="F133" s="1380" t="s">
        <v>430</v>
      </c>
    </row>
    <row r="134" spans="1:6" ht="12.75">
      <c r="A134" s="1379">
        <v>48</v>
      </c>
      <c r="B134" s="1670" t="s">
        <v>1512</v>
      </c>
      <c r="C134" s="1381">
        <v>200000</v>
      </c>
      <c r="D134" s="1381">
        <v>100</v>
      </c>
      <c r="E134" s="1382">
        <v>20</v>
      </c>
      <c r="F134" s="1380" t="s">
        <v>430</v>
      </c>
    </row>
    <row r="135" spans="1:6" ht="12.75">
      <c r="A135" s="1379">
        <v>49</v>
      </c>
      <c r="B135" s="1670" t="s">
        <v>369</v>
      </c>
      <c r="C135" s="1381">
        <v>100878</v>
      </c>
      <c r="D135" s="1381">
        <v>100</v>
      </c>
      <c r="E135" s="1382">
        <v>10.0878</v>
      </c>
      <c r="F135" s="1380" t="s">
        <v>432</v>
      </c>
    </row>
    <row r="136" spans="1:6" ht="12.75">
      <c r="A136" s="1379">
        <v>50</v>
      </c>
      <c r="B136" s="1670" t="s">
        <v>433</v>
      </c>
      <c r="C136" s="1381">
        <v>66686</v>
      </c>
      <c r="D136" s="1381">
        <v>100</v>
      </c>
      <c r="E136" s="1382">
        <v>6.6686</v>
      </c>
      <c r="F136" s="1380" t="s">
        <v>432</v>
      </c>
    </row>
    <row r="137" spans="1:6" ht="12.75">
      <c r="A137" s="1379" t="s">
        <v>628</v>
      </c>
      <c r="B137" s="1670"/>
      <c r="C137" s="1381"/>
      <c r="D137" s="1381"/>
      <c r="E137" s="1382">
        <v>2108.9814999999994</v>
      </c>
      <c r="F137" s="1380"/>
    </row>
    <row r="138" spans="1:6" ht="12.75">
      <c r="A138" s="1341"/>
      <c r="B138" s="1383"/>
      <c r="C138" s="1384"/>
      <c r="D138" s="1385"/>
      <c r="E138" s="1376"/>
      <c r="F138" s="1341"/>
    </row>
    <row r="139" spans="1:6" ht="12.75">
      <c r="A139" s="1386" t="s">
        <v>1510</v>
      </c>
      <c r="B139" s="8"/>
      <c r="C139" s="8"/>
      <c r="D139" s="8"/>
      <c r="E139" s="8"/>
      <c r="F139" s="8"/>
    </row>
    <row r="140" spans="1:6" ht="16.5" customHeight="1">
      <c r="A140" s="1160" t="s">
        <v>1464</v>
      </c>
      <c r="B140" s="2264" t="s">
        <v>434</v>
      </c>
      <c r="C140" s="2265"/>
      <c r="D140" s="2265"/>
      <c r="E140" s="2265"/>
      <c r="F140" s="2265"/>
    </row>
    <row r="141" spans="1:6" ht="16.5" customHeight="1">
      <c r="A141" s="1160" t="s">
        <v>1467</v>
      </c>
      <c r="B141" s="2264" t="s">
        <v>1511</v>
      </c>
      <c r="C141" s="2265"/>
      <c r="D141" s="2265"/>
      <c r="E141" s="2265"/>
      <c r="F141" s="2265"/>
    </row>
    <row r="142" spans="1:6" ht="16.5" customHeight="1">
      <c r="A142" s="1160" t="s">
        <v>1496</v>
      </c>
      <c r="B142" s="2264" t="s">
        <v>1512</v>
      </c>
      <c r="C142" s="2265"/>
      <c r="D142" s="2265"/>
      <c r="E142" s="2265"/>
      <c r="F142" s="2265"/>
    </row>
    <row r="143" spans="1:6" ht="16.5" customHeight="1">
      <c r="A143" s="1160" t="s">
        <v>1490</v>
      </c>
      <c r="B143" s="2264" t="s">
        <v>1513</v>
      </c>
      <c r="C143" s="2265"/>
      <c r="D143" s="2265"/>
      <c r="E143" s="2265"/>
      <c r="F143" s="2265"/>
    </row>
    <row r="144" spans="1:6" ht="16.5" customHeight="1">
      <c r="A144" s="1160" t="s">
        <v>1504</v>
      </c>
      <c r="B144" s="2264" t="s">
        <v>1514</v>
      </c>
      <c r="C144" s="2265"/>
      <c r="D144" s="2265"/>
      <c r="E144" s="2265"/>
      <c r="F144" s="2265"/>
    </row>
  </sheetData>
  <sheetProtection/>
  <mergeCells count="12">
    <mergeCell ref="B144:F144"/>
    <mergeCell ref="B140:F140"/>
    <mergeCell ref="B141:F141"/>
    <mergeCell ref="B142:F142"/>
    <mergeCell ref="B143:F143"/>
    <mergeCell ref="B4:B5"/>
    <mergeCell ref="D4:D5"/>
    <mergeCell ref="B1:F1"/>
    <mergeCell ref="B2:F2"/>
    <mergeCell ref="E4:E5"/>
    <mergeCell ref="F4:F5"/>
    <mergeCell ref="B3:F3"/>
  </mergeCells>
  <printOptions horizontalCentered="1"/>
  <pageMargins left="0.43" right="0.21" top="0.25" bottom="0.25" header="0.34" footer="0.27"/>
  <pageSetup horizontalDpi="300" verticalDpi="300" orientation="portrait" paperSize="9" scale="60" r:id="rId1"/>
</worksheet>
</file>

<file path=xl/worksheets/sheet5.xml><?xml version="1.0" encoding="utf-8"?>
<worksheet xmlns="http://schemas.openxmlformats.org/spreadsheetml/2006/main" xmlns:r="http://schemas.openxmlformats.org/officeDocument/2006/relationships">
  <dimension ref="A1:M91"/>
  <sheetViews>
    <sheetView zoomScalePageLayoutView="0" workbookViewId="0" topLeftCell="A1">
      <selection activeCell="A1" sqref="A1:L1"/>
    </sheetView>
  </sheetViews>
  <sheetFormatPr defaultColWidth="9.140625" defaultRowHeight="12.75"/>
  <cols>
    <col min="1" max="1" width="30.28125" style="18" customWidth="1"/>
    <col min="2" max="2" width="7.8515625" style="18" customWidth="1"/>
    <col min="3" max="3" width="7.421875" style="18" bestFit="1" customWidth="1"/>
    <col min="4" max="4" width="8.7109375" style="18" bestFit="1" customWidth="1"/>
    <col min="5" max="5" width="7.421875" style="18" bestFit="1" customWidth="1"/>
    <col min="6" max="6" width="0" style="18" hidden="1" customWidth="1"/>
    <col min="7" max="7" width="8.7109375" style="18" bestFit="1" customWidth="1"/>
    <col min="8" max="8" width="8.8515625" style="18" bestFit="1" customWidth="1"/>
    <col min="9" max="10" width="8.421875" style="18" customWidth="1"/>
    <col min="11" max="11" width="8.28125" style="18" customWidth="1"/>
    <col min="12" max="12" width="8.421875" style="18" customWidth="1"/>
    <col min="13" max="16384" width="9.140625" style="18" customWidth="1"/>
  </cols>
  <sheetData>
    <row r="1" spans="1:13" ht="12.75">
      <c r="A1" s="1966" t="s">
        <v>1182</v>
      </c>
      <c r="B1" s="1966"/>
      <c r="C1" s="1966"/>
      <c r="D1" s="1966"/>
      <c r="E1" s="1966"/>
      <c r="F1" s="1966"/>
      <c r="G1" s="1966"/>
      <c r="H1" s="1966"/>
      <c r="I1" s="1966"/>
      <c r="J1" s="1966"/>
      <c r="K1" s="1966"/>
      <c r="L1" s="1966"/>
      <c r="M1" s="1587"/>
    </row>
    <row r="2" spans="1:12" ht="15.75">
      <c r="A2" s="1967" t="s">
        <v>271</v>
      </c>
      <c r="B2" s="1967"/>
      <c r="C2" s="1967"/>
      <c r="D2" s="1967"/>
      <c r="E2" s="1967"/>
      <c r="F2" s="1967"/>
      <c r="G2" s="1967"/>
      <c r="H2" s="1967"/>
      <c r="I2" s="1967"/>
      <c r="J2" s="1967"/>
      <c r="K2" s="1967"/>
      <c r="L2" s="1967"/>
    </row>
    <row r="3" spans="1:12" ht="12.75">
      <c r="A3" s="1985" t="s">
        <v>833</v>
      </c>
      <c r="B3" s="1985"/>
      <c r="C3" s="1985"/>
      <c r="D3" s="1985"/>
      <c r="E3" s="1985"/>
      <c r="F3" s="1985"/>
      <c r="G3" s="1985"/>
      <c r="H3" s="1985"/>
      <c r="I3" s="1985"/>
      <c r="J3" s="1985"/>
      <c r="K3" s="1985"/>
      <c r="L3" s="1985"/>
    </row>
    <row r="4" spans="1:12" ht="13.5" thickBot="1">
      <c r="A4" s="1981" t="s">
        <v>1388</v>
      </c>
      <c r="B4" s="1981"/>
      <c r="C4" s="1981"/>
      <c r="D4" s="1981"/>
      <c r="E4" s="1981"/>
      <c r="F4" s="1981"/>
      <c r="G4" s="1981"/>
      <c r="H4" s="1981"/>
      <c r="I4" s="1981"/>
      <c r="J4" s="1981"/>
      <c r="K4" s="1981"/>
      <c r="L4" s="1981"/>
    </row>
    <row r="5" spans="1:12" ht="12.75">
      <c r="A5" s="207"/>
      <c r="B5" s="208" t="s">
        <v>834</v>
      </c>
      <c r="C5" s="209" t="s">
        <v>629</v>
      </c>
      <c r="D5" s="1979" t="s">
        <v>630</v>
      </c>
      <c r="E5" s="1980"/>
      <c r="F5" s="1979" t="s">
        <v>1292</v>
      </c>
      <c r="G5" s="1978"/>
      <c r="H5" s="1980"/>
      <c r="I5" s="210"/>
      <c r="J5" s="1978" t="s">
        <v>1167</v>
      </c>
      <c r="K5" s="1978"/>
      <c r="L5" s="211"/>
    </row>
    <row r="6" spans="1:12" ht="12.75">
      <c r="A6" s="212" t="s">
        <v>1325</v>
      </c>
      <c r="B6" s="213" t="s">
        <v>835</v>
      </c>
      <c r="C6" s="1322" t="s">
        <v>1353</v>
      </c>
      <c r="D6" s="1322" t="s">
        <v>1151</v>
      </c>
      <c r="E6" s="1322" t="s">
        <v>1353</v>
      </c>
      <c r="F6" s="1322" t="s">
        <v>24</v>
      </c>
      <c r="G6" s="1322" t="s">
        <v>1151</v>
      </c>
      <c r="H6" s="1322" t="s">
        <v>1353</v>
      </c>
      <c r="I6" s="214" t="s">
        <v>836</v>
      </c>
      <c r="J6" s="214" t="s">
        <v>836</v>
      </c>
      <c r="K6" s="214" t="s">
        <v>837</v>
      </c>
      <c r="L6" s="215" t="s">
        <v>837</v>
      </c>
    </row>
    <row r="7" spans="1:12" ht="12.75">
      <c r="A7" s="216">
        <v>1</v>
      </c>
      <c r="B7" s="217">
        <v>2</v>
      </c>
      <c r="C7" s="218" t="s">
        <v>838</v>
      </c>
      <c r="D7" s="637">
        <v>4</v>
      </c>
      <c r="E7" s="796">
        <v>5</v>
      </c>
      <c r="F7" s="753">
        <v>6</v>
      </c>
      <c r="G7" s="637">
        <v>7</v>
      </c>
      <c r="H7" s="218">
        <v>8</v>
      </c>
      <c r="I7" s="218" t="s">
        <v>839</v>
      </c>
      <c r="J7" s="218" t="s">
        <v>840</v>
      </c>
      <c r="K7" s="218" t="s">
        <v>841</v>
      </c>
      <c r="L7" s="219" t="s">
        <v>842</v>
      </c>
    </row>
    <row r="8" spans="1:12" ht="12.75">
      <c r="A8" s="122"/>
      <c r="B8" s="108"/>
      <c r="C8" s="176"/>
      <c r="D8" s="176"/>
      <c r="E8" s="176"/>
      <c r="F8" s="176"/>
      <c r="G8" s="176"/>
      <c r="H8" s="177"/>
      <c r="I8" s="176"/>
      <c r="J8" s="176"/>
      <c r="K8" s="176"/>
      <c r="L8" s="178"/>
    </row>
    <row r="9" spans="1:12" ht="12.75">
      <c r="A9" s="179" t="s">
        <v>843</v>
      </c>
      <c r="B9" s="180">
        <v>100</v>
      </c>
      <c r="C9" s="76">
        <v>180.6</v>
      </c>
      <c r="D9" s="76">
        <v>187.6</v>
      </c>
      <c r="E9" s="76">
        <v>189.8</v>
      </c>
      <c r="F9" s="76">
        <v>204.6</v>
      </c>
      <c r="G9" s="76">
        <v>208.3</v>
      </c>
      <c r="H9" s="181">
        <v>212.7</v>
      </c>
      <c r="I9" s="182">
        <v>5.094130675526046</v>
      </c>
      <c r="J9" s="182">
        <v>1.1727078891258031</v>
      </c>
      <c r="K9" s="182">
        <v>12.065331928345628</v>
      </c>
      <c r="L9" s="183">
        <v>2.1123379740758423</v>
      </c>
    </row>
    <row r="10" spans="1:12" ht="12.75">
      <c r="A10" s="184"/>
      <c r="B10" s="185"/>
      <c r="C10" s="186"/>
      <c r="D10" s="186"/>
      <c r="E10" s="186"/>
      <c r="F10" s="186"/>
      <c r="G10" s="186"/>
      <c r="H10" s="187"/>
      <c r="I10" s="188"/>
      <c r="J10" s="188"/>
      <c r="K10" s="188"/>
      <c r="L10" s="189"/>
    </row>
    <row r="11" spans="1:12" ht="12.75">
      <c r="A11" s="179" t="s">
        <v>844</v>
      </c>
      <c r="B11" s="180">
        <v>53.2</v>
      </c>
      <c r="C11" s="76">
        <v>172.9</v>
      </c>
      <c r="D11" s="76">
        <v>180.8</v>
      </c>
      <c r="E11" s="76">
        <v>184.8</v>
      </c>
      <c r="F11" s="76">
        <v>203.6</v>
      </c>
      <c r="G11" s="76">
        <v>204.3</v>
      </c>
      <c r="H11" s="181">
        <v>208.6</v>
      </c>
      <c r="I11" s="182">
        <v>6.882591093117412</v>
      </c>
      <c r="J11" s="182">
        <v>2.212389380530965</v>
      </c>
      <c r="K11" s="182">
        <v>12.878787878787861</v>
      </c>
      <c r="L11" s="183">
        <v>2.104747919725881</v>
      </c>
    </row>
    <row r="12" spans="1:12" ht="12.75">
      <c r="A12" s="175"/>
      <c r="B12" s="185"/>
      <c r="C12" s="186"/>
      <c r="D12" s="186"/>
      <c r="E12" s="186"/>
      <c r="F12" s="186"/>
      <c r="G12" s="186"/>
      <c r="H12" s="187"/>
      <c r="I12" s="190"/>
      <c r="J12" s="190"/>
      <c r="K12" s="190"/>
      <c r="L12" s="191"/>
    </row>
    <row r="13" spans="1:12" ht="12.75">
      <c r="A13" s="184" t="s">
        <v>845</v>
      </c>
      <c r="B13" s="192">
        <v>18</v>
      </c>
      <c r="C13" s="186">
        <v>170.1</v>
      </c>
      <c r="D13" s="186">
        <v>178.5</v>
      </c>
      <c r="E13" s="186">
        <v>180.8</v>
      </c>
      <c r="F13" s="186">
        <v>215.2</v>
      </c>
      <c r="G13" s="186">
        <v>216.3</v>
      </c>
      <c r="H13" s="187">
        <v>220.5</v>
      </c>
      <c r="I13" s="190">
        <v>6.290417401528515</v>
      </c>
      <c r="J13" s="190">
        <v>1.2885154061624604</v>
      </c>
      <c r="K13" s="190">
        <v>21.957964601769902</v>
      </c>
      <c r="L13" s="191">
        <v>1.9417475728155296</v>
      </c>
    </row>
    <row r="14" spans="1:12" ht="12.75">
      <c r="A14" s="184" t="s">
        <v>846</v>
      </c>
      <c r="B14" s="192" t="s">
        <v>1152</v>
      </c>
      <c r="C14" s="186">
        <v>166.7</v>
      </c>
      <c r="D14" s="186">
        <v>172</v>
      </c>
      <c r="E14" s="186">
        <v>175.1</v>
      </c>
      <c r="F14" s="186">
        <v>213.1</v>
      </c>
      <c r="G14" s="186">
        <v>215.2</v>
      </c>
      <c r="H14" s="187">
        <v>220.1</v>
      </c>
      <c r="I14" s="190">
        <v>5.038992201559694</v>
      </c>
      <c r="J14" s="190">
        <v>1.8023255813953512</v>
      </c>
      <c r="K14" s="190">
        <v>25.699600228440886</v>
      </c>
      <c r="L14" s="191">
        <v>2.2769516728624524</v>
      </c>
    </row>
    <row r="15" spans="1:12" ht="12.75">
      <c r="A15" s="184" t="s">
        <v>847</v>
      </c>
      <c r="B15" s="193">
        <v>1.79</v>
      </c>
      <c r="C15" s="186">
        <v>214.6</v>
      </c>
      <c r="D15" s="186">
        <v>231.4</v>
      </c>
      <c r="E15" s="186">
        <v>230</v>
      </c>
      <c r="F15" s="186">
        <v>264.2</v>
      </c>
      <c r="G15" s="186">
        <v>256</v>
      </c>
      <c r="H15" s="187">
        <v>254.9</v>
      </c>
      <c r="I15" s="190">
        <v>7.176141658900278</v>
      </c>
      <c r="J15" s="190">
        <v>-0.605012964563528</v>
      </c>
      <c r="K15" s="190">
        <v>10.826086956521735</v>
      </c>
      <c r="L15" s="191">
        <v>-0.4296875</v>
      </c>
    </row>
    <row r="16" spans="1:12" ht="12.75" customHeight="1" hidden="1">
      <c r="A16" s="184" t="s">
        <v>848</v>
      </c>
      <c r="B16" s="193">
        <v>2.05</v>
      </c>
      <c r="C16" s="186">
        <v>154.6</v>
      </c>
      <c r="D16" s="186">
        <v>174.2</v>
      </c>
      <c r="E16" s="186">
        <v>175</v>
      </c>
      <c r="F16" s="186">
        <v>183.5</v>
      </c>
      <c r="G16" s="186">
        <v>185.7</v>
      </c>
      <c r="H16" s="187">
        <v>188.4</v>
      </c>
      <c r="I16" s="190">
        <v>13.19534282018111</v>
      </c>
      <c r="J16" s="190">
        <v>0.45924225028703347</v>
      </c>
      <c r="K16" s="190">
        <v>7.657142857142844</v>
      </c>
      <c r="L16" s="191">
        <v>1.4539579967689917</v>
      </c>
    </row>
    <row r="17" spans="1:12" ht="12.75" customHeight="1" hidden="1">
      <c r="A17" s="184" t="s">
        <v>849</v>
      </c>
      <c r="B17" s="193">
        <v>2.73</v>
      </c>
      <c r="C17" s="186">
        <v>171.2</v>
      </c>
      <c r="D17" s="186">
        <v>185.8</v>
      </c>
      <c r="E17" s="186">
        <v>189.2</v>
      </c>
      <c r="F17" s="186">
        <v>205</v>
      </c>
      <c r="G17" s="186">
        <v>206.5</v>
      </c>
      <c r="H17" s="187">
        <v>214.4</v>
      </c>
      <c r="I17" s="190">
        <v>10.514018691588788</v>
      </c>
      <c r="J17" s="190">
        <v>1.8299246501614448</v>
      </c>
      <c r="K17" s="190">
        <v>13.31923890063426</v>
      </c>
      <c r="L17" s="191">
        <v>3.825665859564168</v>
      </c>
    </row>
    <row r="18" spans="1:12" ht="12.75">
      <c r="A18" s="184" t="s">
        <v>850</v>
      </c>
      <c r="B18" s="193">
        <v>7.89</v>
      </c>
      <c r="C18" s="186">
        <v>160.9</v>
      </c>
      <c r="D18" s="186">
        <v>164</v>
      </c>
      <c r="E18" s="186">
        <v>182.4</v>
      </c>
      <c r="F18" s="186">
        <v>164.7</v>
      </c>
      <c r="G18" s="186">
        <v>158.6</v>
      </c>
      <c r="H18" s="187">
        <v>168.3</v>
      </c>
      <c r="I18" s="190">
        <v>13.362336855189554</v>
      </c>
      <c r="J18" s="190">
        <v>11.219512195121965</v>
      </c>
      <c r="K18" s="190">
        <v>-7.73026315789474</v>
      </c>
      <c r="L18" s="191">
        <v>6.116015132408577</v>
      </c>
    </row>
    <row r="19" spans="1:12" ht="12.75">
      <c r="A19" s="184" t="s">
        <v>852</v>
      </c>
      <c r="B19" s="193">
        <v>6.25</v>
      </c>
      <c r="C19" s="186">
        <v>153.6</v>
      </c>
      <c r="D19" s="186">
        <v>155.9</v>
      </c>
      <c r="E19" s="186">
        <v>178.5</v>
      </c>
      <c r="F19" s="186">
        <v>152.2</v>
      </c>
      <c r="G19" s="186">
        <v>143</v>
      </c>
      <c r="H19" s="187">
        <v>155.3</v>
      </c>
      <c r="I19" s="190">
        <v>16.2109375</v>
      </c>
      <c r="J19" s="190">
        <v>14.496472097498398</v>
      </c>
      <c r="K19" s="190">
        <v>-12.997198879551817</v>
      </c>
      <c r="L19" s="191">
        <v>8.601398601398614</v>
      </c>
    </row>
    <row r="20" spans="1:12" ht="12.75" customHeight="1" hidden="1">
      <c r="A20" s="184" t="s">
        <v>853</v>
      </c>
      <c r="B20" s="193">
        <v>5.15</v>
      </c>
      <c r="C20" s="186">
        <v>150.9</v>
      </c>
      <c r="D20" s="186">
        <v>155.6</v>
      </c>
      <c r="E20" s="186">
        <v>180.8</v>
      </c>
      <c r="F20" s="186">
        <v>153.4</v>
      </c>
      <c r="G20" s="186">
        <v>139.9</v>
      </c>
      <c r="H20" s="187">
        <v>152.9</v>
      </c>
      <c r="I20" s="190">
        <v>19.81444665341286</v>
      </c>
      <c r="J20" s="190">
        <v>16.19537275064269</v>
      </c>
      <c r="K20" s="190">
        <v>-15.431415929203538</v>
      </c>
      <c r="L20" s="191">
        <v>9.292351679771272</v>
      </c>
    </row>
    <row r="21" spans="1:12" ht="12.75" customHeight="1" hidden="1">
      <c r="A21" s="184" t="s">
        <v>854</v>
      </c>
      <c r="B21" s="193">
        <v>1.1</v>
      </c>
      <c r="C21" s="186">
        <v>188.3</v>
      </c>
      <c r="D21" s="186">
        <v>174.1</v>
      </c>
      <c r="E21" s="186">
        <v>183.6</v>
      </c>
      <c r="F21" s="186">
        <v>155.2</v>
      </c>
      <c r="G21" s="186">
        <v>172.2</v>
      </c>
      <c r="H21" s="187">
        <v>182.8</v>
      </c>
      <c r="I21" s="190">
        <v>-2.4960169941582677</v>
      </c>
      <c r="J21" s="190">
        <v>5.456634118322796</v>
      </c>
      <c r="K21" s="190">
        <v>-0.43572984749454235</v>
      </c>
      <c r="L21" s="191">
        <v>6.155632984901288</v>
      </c>
    </row>
    <row r="22" spans="1:12" ht="12.75" customHeight="1" hidden="1">
      <c r="A22" s="184" t="s">
        <v>855</v>
      </c>
      <c r="B22" s="193">
        <v>1.65</v>
      </c>
      <c r="C22" s="186">
        <v>187.8</v>
      </c>
      <c r="D22" s="186">
        <v>194.7</v>
      </c>
      <c r="E22" s="186">
        <v>195.3</v>
      </c>
      <c r="F22" s="186">
        <v>212.9</v>
      </c>
      <c r="G22" s="186">
        <v>219.9</v>
      </c>
      <c r="H22" s="187">
        <v>218.5</v>
      </c>
      <c r="I22" s="190">
        <v>3.993610223642179</v>
      </c>
      <c r="J22" s="190">
        <v>0.3081664098613288</v>
      </c>
      <c r="K22" s="190">
        <v>11.879160266257031</v>
      </c>
      <c r="L22" s="191">
        <v>-0.6366530241018609</v>
      </c>
    </row>
    <row r="23" spans="1:12" ht="12.75" customHeight="1" hidden="1">
      <c r="A23" s="184" t="s">
        <v>856</v>
      </c>
      <c r="B23" s="193">
        <v>1.59</v>
      </c>
      <c r="C23" s="186">
        <v>187</v>
      </c>
      <c r="D23" s="186">
        <v>196.1</v>
      </c>
      <c r="E23" s="186">
        <v>196.9</v>
      </c>
      <c r="F23" s="186">
        <v>214.8</v>
      </c>
      <c r="G23" s="186">
        <v>222.1</v>
      </c>
      <c r="H23" s="187">
        <v>220.6</v>
      </c>
      <c r="I23" s="190">
        <v>5.294117647058826</v>
      </c>
      <c r="J23" s="190">
        <v>0.40795512493625097</v>
      </c>
      <c r="K23" s="190">
        <v>12.036566785170137</v>
      </c>
      <c r="L23" s="191">
        <v>-0.6753714542998637</v>
      </c>
    </row>
    <row r="24" spans="1:12" ht="12.75" customHeight="1" hidden="1">
      <c r="A24" s="184" t="s">
        <v>857</v>
      </c>
      <c r="B24" s="185">
        <v>0.05</v>
      </c>
      <c r="C24" s="186">
        <v>208.3</v>
      </c>
      <c r="D24" s="186">
        <v>154</v>
      </c>
      <c r="E24" s="186">
        <v>150.5</v>
      </c>
      <c r="F24" s="186">
        <v>159.1</v>
      </c>
      <c r="G24" s="186">
        <v>160.6</v>
      </c>
      <c r="H24" s="187">
        <v>164.2</v>
      </c>
      <c r="I24" s="190">
        <v>-27.748439750360063</v>
      </c>
      <c r="J24" s="190">
        <v>-2.2727272727272663</v>
      </c>
      <c r="K24" s="190">
        <v>9.102990033222596</v>
      </c>
      <c r="L24" s="191">
        <v>2.2415940224159243</v>
      </c>
    </row>
    <row r="25" spans="1:12" ht="12.75" customHeight="1" hidden="1">
      <c r="A25" s="184" t="s">
        <v>858</v>
      </c>
      <c r="B25" s="192">
        <v>1.85</v>
      </c>
      <c r="C25" s="186">
        <v>159.9</v>
      </c>
      <c r="D25" s="186">
        <v>190.4</v>
      </c>
      <c r="E25" s="186">
        <v>187.8</v>
      </c>
      <c r="F25" s="186">
        <v>186.6</v>
      </c>
      <c r="G25" s="186">
        <v>190.9</v>
      </c>
      <c r="H25" s="187">
        <v>201.7</v>
      </c>
      <c r="I25" s="190">
        <v>17.448405253283312</v>
      </c>
      <c r="J25" s="190">
        <v>-1.3655462184873954</v>
      </c>
      <c r="K25" s="190">
        <v>7.401490947816811</v>
      </c>
      <c r="L25" s="191">
        <v>5.657412257726563</v>
      </c>
    </row>
    <row r="26" spans="1:12" ht="12.75">
      <c r="A26" s="184" t="s">
        <v>859</v>
      </c>
      <c r="B26" s="192">
        <v>5.21</v>
      </c>
      <c r="C26" s="186">
        <v>183.9</v>
      </c>
      <c r="D26" s="186">
        <v>190.8</v>
      </c>
      <c r="E26" s="186">
        <v>190.1</v>
      </c>
      <c r="F26" s="186">
        <v>213</v>
      </c>
      <c r="G26" s="186">
        <v>214.9</v>
      </c>
      <c r="H26" s="187">
        <v>213.1</v>
      </c>
      <c r="I26" s="190">
        <v>3.3713974986405475</v>
      </c>
      <c r="J26" s="190">
        <v>-0.36687631027254497</v>
      </c>
      <c r="K26" s="190">
        <v>12.09889531825354</v>
      </c>
      <c r="L26" s="191">
        <v>-0.837598883201494</v>
      </c>
    </row>
    <row r="27" spans="1:12" ht="12.75">
      <c r="A27" s="184" t="s">
        <v>860</v>
      </c>
      <c r="B27" s="192">
        <v>4.05</v>
      </c>
      <c r="C27" s="186">
        <v>163.7</v>
      </c>
      <c r="D27" s="186">
        <v>169.9</v>
      </c>
      <c r="E27" s="186">
        <v>177.9</v>
      </c>
      <c r="F27" s="186">
        <v>187.2</v>
      </c>
      <c r="G27" s="186">
        <v>187.7</v>
      </c>
      <c r="H27" s="187">
        <v>187.9</v>
      </c>
      <c r="I27" s="190">
        <v>8.674404398289568</v>
      </c>
      <c r="J27" s="190">
        <v>4.7086521483225425</v>
      </c>
      <c r="K27" s="190">
        <v>5.621135469364802</v>
      </c>
      <c r="L27" s="191">
        <v>0.10655301012253915</v>
      </c>
    </row>
    <row r="28" spans="1:12" ht="12.75">
      <c r="A28" s="184" t="s">
        <v>861</v>
      </c>
      <c r="B28" s="192">
        <v>3.07</v>
      </c>
      <c r="C28" s="186">
        <v>148.4</v>
      </c>
      <c r="D28" s="186">
        <v>163.2</v>
      </c>
      <c r="E28" s="186">
        <v>163.4</v>
      </c>
      <c r="F28" s="186">
        <v>209.2</v>
      </c>
      <c r="G28" s="186">
        <v>211</v>
      </c>
      <c r="H28" s="187">
        <v>219.1</v>
      </c>
      <c r="I28" s="190">
        <v>10.107816711590289</v>
      </c>
      <c r="J28" s="190">
        <v>0.12254901960784537</v>
      </c>
      <c r="K28" s="190">
        <v>34.08812729498163</v>
      </c>
      <c r="L28" s="191">
        <v>3.8388625592417043</v>
      </c>
    </row>
    <row r="29" spans="1:12" ht="12.75">
      <c r="A29" s="184" t="s">
        <v>862</v>
      </c>
      <c r="B29" s="192">
        <v>1.21</v>
      </c>
      <c r="C29" s="186">
        <v>164.7</v>
      </c>
      <c r="D29" s="186">
        <v>137.2</v>
      </c>
      <c r="E29" s="186">
        <v>134.9</v>
      </c>
      <c r="F29" s="186">
        <v>140.2</v>
      </c>
      <c r="G29" s="186">
        <v>144.8</v>
      </c>
      <c r="H29" s="187">
        <v>146.6</v>
      </c>
      <c r="I29" s="190">
        <v>-18.093503339404975</v>
      </c>
      <c r="J29" s="190">
        <v>-1.6763848396501402</v>
      </c>
      <c r="K29" s="190">
        <v>8.67309117865085</v>
      </c>
      <c r="L29" s="191">
        <v>1.2430939226519229</v>
      </c>
    </row>
    <row r="30" spans="1:12" ht="12.75">
      <c r="A30" s="184" t="s">
        <v>863</v>
      </c>
      <c r="B30" s="193">
        <v>2.28</v>
      </c>
      <c r="C30" s="186">
        <v>183.8</v>
      </c>
      <c r="D30" s="186">
        <v>188</v>
      </c>
      <c r="E30" s="186">
        <v>188</v>
      </c>
      <c r="F30" s="186">
        <v>195.3</v>
      </c>
      <c r="G30" s="186">
        <v>195.9</v>
      </c>
      <c r="H30" s="187">
        <v>197</v>
      </c>
      <c r="I30" s="190">
        <v>2.2850924918389524</v>
      </c>
      <c r="J30" s="190">
        <v>0</v>
      </c>
      <c r="K30" s="190">
        <v>4.7872340425531945</v>
      </c>
      <c r="L30" s="191">
        <v>0.5615109749872431</v>
      </c>
    </row>
    <row r="31" spans="1:12" ht="12.75">
      <c r="A31" s="184" t="s">
        <v>864</v>
      </c>
      <c r="B31" s="193">
        <v>0.75</v>
      </c>
      <c r="C31" s="186">
        <v>142.6</v>
      </c>
      <c r="D31" s="186">
        <v>144.5</v>
      </c>
      <c r="E31" s="186">
        <v>144.8</v>
      </c>
      <c r="F31" s="186">
        <v>149.9</v>
      </c>
      <c r="G31" s="186">
        <v>152</v>
      </c>
      <c r="H31" s="187">
        <v>156.1</v>
      </c>
      <c r="I31" s="190">
        <v>1.542776998597489</v>
      </c>
      <c r="J31" s="190">
        <v>0.20761245674741247</v>
      </c>
      <c r="K31" s="190">
        <v>7.803867403314911</v>
      </c>
      <c r="L31" s="191">
        <v>2.69736842105263</v>
      </c>
    </row>
    <row r="32" spans="1:12" ht="12.75" customHeight="1" hidden="1">
      <c r="A32" s="184" t="s">
        <v>865</v>
      </c>
      <c r="B32" s="193">
        <v>1.53</v>
      </c>
      <c r="C32" s="186">
        <v>199.9</v>
      </c>
      <c r="D32" s="186">
        <v>205.3</v>
      </c>
      <c r="E32" s="186">
        <v>205.3</v>
      </c>
      <c r="F32" s="186">
        <v>213</v>
      </c>
      <c r="G32" s="186">
        <v>213</v>
      </c>
      <c r="H32" s="187">
        <v>213</v>
      </c>
      <c r="I32" s="190">
        <v>2.701350675337679</v>
      </c>
      <c r="J32" s="190">
        <v>0</v>
      </c>
      <c r="K32" s="190">
        <v>3.750608865075506</v>
      </c>
      <c r="L32" s="191">
        <v>0</v>
      </c>
    </row>
    <row r="33" spans="1:12" ht="12.75" customHeight="1" hidden="1">
      <c r="A33" s="184" t="s">
        <v>866</v>
      </c>
      <c r="B33" s="193">
        <v>6.91</v>
      </c>
      <c r="C33" s="186">
        <v>206.6</v>
      </c>
      <c r="D33" s="186">
        <v>214.9</v>
      </c>
      <c r="E33" s="186">
        <v>215</v>
      </c>
      <c r="F33" s="186">
        <v>234.7</v>
      </c>
      <c r="G33" s="186">
        <v>238.9</v>
      </c>
      <c r="H33" s="187">
        <v>240.7</v>
      </c>
      <c r="I33" s="190">
        <v>4.0658276863504454</v>
      </c>
      <c r="J33" s="190">
        <v>0.046533271288964784</v>
      </c>
      <c r="K33" s="190">
        <v>11.95348837209302</v>
      </c>
      <c r="L33" s="191">
        <v>0.7534533277521831</v>
      </c>
    </row>
    <row r="34" spans="1:12" ht="12.75">
      <c r="A34" s="175"/>
      <c r="B34" s="193"/>
      <c r="C34" s="186"/>
      <c r="D34" s="186"/>
      <c r="E34" s="186"/>
      <c r="F34" s="186"/>
      <c r="G34" s="186"/>
      <c r="H34" s="187"/>
      <c r="I34" s="188"/>
      <c r="J34" s="188"/>
      <c r="K34" s="188"/>
      <c r="L34" s="189"/>
    </row>
    <row r="35" spans="1:12" ht="12.75">
      <c r="A35" s="194" t="s">
        <v>867</v>
      </c>
      <c r="B35" s="180">
        <v>46.8</v>
      </c>
      <c r="C35" s="76">
        <v>189.6</v>
      </c>
      <c r="D35" s="76">
        <v>195.4</v>
      </c>
      <c r="E35" s="76">
        <v>195.4</v>
      </c>
      <c r="F35" s="76">
        <v>205.7</v>
      </c>
      <c r="G35" s="76">
        <v>212.9</v>
      </c>
      <c r="H35" s="181">
        <v>217.5</v>
      </c>
      <c r="I35" s="1323">
        <v>3.0590717299578074</v>
      </c>
      <c r="J35" s="1323">
        <v>0</v>
      </c>
      <c r="K35" s="1323">
        <v>11.31013306038895</v>
      </c>
      <c r="L35" s="1324">
        <v>2.1606387975575387</v>
      </c>
    </row>
    <row r="36" spans="1:12" ht="12.75">
      <c r="A36" s="175"/>
      <c r="B36" s="192"/>
      <c r="C36" s="186"/>
      <c r="D36" s="186"/>
      <c r="E36" s="186"/>
      <c r="F36" s="186"/>
      <c r="G36" s="186"/>
      <c r="H36" s="187"/>
      <c r="I36" s="190"/>
      <c r="J36" s="190"/>
      <c r="K36" s="190"/>
      <c r="L36" s="191"/>
    </row>
    <row r="37" spans="1:12" ht="12.75">
      <c r="A37" s="184" t="s">
        <v>868</v>
      </c>
      <c r="B37" s="192">
        <v>8.92</v>
      </c>
      <c r="C37" s="186">
        <v>145.9</v>
      </c>
      <c r="D37" s="186">
        <v>149.3</v>
      </c>
      <c r="E37" s="186">
        <v>149.3</v>
      </c>
      <c r="F37" s="186">
        <v>153.6</v>
      </c>
      <c r="G37" s="186">
        <v>153.8</v>
      </c>
      <c r="H37" s="187">
        <v>154.5</v>
      </c>
      <c r="I37" s="190">
        <v>2.3303632625085697</v>
      </c>
      <c r="J37" s="190">
        <v>0</v>
      </c>
      <c r="K37" s="190">
        <v>3.48292029470862</v>
      </c>
      <c r="L37" s="1172">
        <v>0.45513654096227185</v>
      </c>
    </row>
    <row r="38" spans="1:12" ht="12.75">
      <c r="A38" s="184" t="s">
        <v>869</v>
      </c>
      <c r="B38" s="192" t="s">
        <v>1153</v>
      </c>
      <c r="C38" s="186">
        <v>134.2</v>
      </c>
      <c r="D38" s="186">
        <v>134.5</v>
      </c>
      <c r="E38" s="186">
        <v>134.6</v>
      </c>
      <c r="F38" s="186">
        <v>136.7</v>
      </c>
      <c r="G38" s="186">
        <v>137</v>
      </c>
      <c r="H38" s="187">
        <v>138.2</v>
      </c>
      <c r="I38" s="190">
        <v>0.2980625931445502</v>
      </c>
      <c r="J38" s="190">
        <v>0.07434944237918728</v>
      </c>
      <c r="K38" s="190">
        <v>2.6745913818722045</v>
      </c>
      <c r="L38" s="1172">
        <v>0.8759124087591061</v>
      </c>
    </row>
    <row r="39" spans="1:12" ht="12.75">
      <c r="A39" s="184" t="s">
        <v>870</v>
      </c>
      <c r="B39" s="192" t="s">
        <v>1154</v>
      </c>
      <c r="C39" s="186">
        <v>145</v>
      </c>
      <c r="D39" s="186">
        <v>148.9</v>
      </c>
      <c r="E39" s="186">
        <v>149</v>
      </c>
      <c r="F39" s="186">
        <v>153.4</v>
      </c>
      <c r="G39" s="186">
        <v>153.6</v>
      </c>
      <c r="H39" s="187">
        <v>154</v>
      </c>
      <c r="I39" s="190">
        <v>2.7586206896551744</v>
      </c>
      <c r="J39" s="190">
        <v>0.06715916722632187</v>
      </c>
      <c r="K39" s="190">
        <v>3.3557046979865817</v>
      </c>
      <c r="L39" s="1172">
        <v>0.2604166666666714</v>
      </c>
    </row>
    <row r="40" spans="1:12" ht="12.75">
      <c r="A40" s="184" t="s">
        <v>871</v>
      </c>
      <c r="B40" s="193">
        <v>0.89</v>
      </c>
      <c r="C40" s="186">
        <v>187.5</v>
      </c>
      <c r="D40" s="186">
        <v>194.8</v>
      </c>
      <c r="E40" s="186">
        <v>194.8</v>
      </c>
      <c r="F40" s="186">
        <v>204.5</v>
      </c>
      <c r="G40" s="186">
        <v>204.5</v>
      </c>
      <c r="H40" s="187">
        <v>204.5</v>
      </c>
      <c r="I40" s="190">
        <v>3.893333333333345</v>
      </c>
      <c r="J40" s="190">
        <v>0</v>
      </c>
      <c r="K40" s="190">
        <v>4.9794661190965</v>
      </c>
      <c r="L40" s="1173">
        <v>0</v>
      </c>
    </row>
    <row r="41" spans="1:12" ht="12.75" customHeight="1" hidden="1">
      <c r="A41" s="184" t="s">
        <v>872</v>
      </c>
      <c r="B41" s="193">
        <v>2.2</v>
      </c>
      <c r="C41" s="186">
        <v>139.5</v>
      </c>
      <c r="D41" s="186">
        <v>146.7</v>
      </c>
      <c r="E41" s="186">
        <v>146.7</v>
      </c>
      <c r="F41" s="186">
        <v>154.2</v>
      </c>
      <c r="G41" s="186">
        <v>154.2</v>
      </c>
      <c r="H41" s="187">
        <v>154.2</v>
      </c>
      <c r="I41" s="190">
        <v>5.161290322580641</v>
      </c>
      <c r="J41" s="190">
        <v>0</v>
      </c>
      <c r="K41" s="190">
        <v>5.11247443762781</v>
      </c>
      <c r="L41" s="1173">
        <v>0</v>
      </c>
    </row>
    <row r="42" spans="1:12" ht="12.75">
      <c r="A42" s="184" t="s">
        <v>873</v>
      </c>
      <c r="B42" s="193">
        <v>14.87</v>
      </c>
      <c r="C42" s="186">
        <v>211.7</v>
      </c>
      <c r="D42" s="186">
        <v>217.1</v>
      </c>
      <c r="E42" s="186">
        <v>217.2</v>
      </c>
      <c r="F42" s="186">
        <v>232.2</v>
      </c>
      <c r="G42" s="186">
        <v>253.4</v>
      </c>
      <c r="H42" s="187">
        <v>255</v>
      </c>
      <c r="I42" s="190">
        <v>2.5980160604629248</v>
      </c>
      <c r="J42" s="190">
        <v>0.0460617227084299</v>
      </c>
      <c r="K42" s="190">
        <v>17.403314917127076</v>
      </c>
      <c r="L42" s="1173">
        <v>0.6314127861089247</v>
      </c>
    </row>
    <row r="43" spans="1:12" ht="12.75">
      <c r="A43" s="184" t="s">
        <v>874</v>
      </c>
      <c r="B43" s="193">
        <v>3.5</v>
      </c>
      <c r="C43" s="186">
        <v>143.1</v>
      </c>
      <c r="D43" s="186">
        <v>152</v>
      </c>
      <c r="E43" s="186">
        <v>152</v>
      </c>
      <c r="F43" s="186">
        <v>160.1</v>
      </c>
      <c r="G43" s="186">
        <v>160.1</v>
      </c>
      <c r="H43" s="187">
        <v>160.1</v>
      </c>
      <c r="I43" s="190">
        <v>6.219426974143943</v>
      </c>
      <c r="J43" s="190">
        <v>0</v>
      </c>
      <c r="K43" s="190">
        <v>5.328947368421041</v>
      </c>
      <c r="L43" s="1173">
        <v>0</v>
      </c>
    </row>
    <row r="44" spans="1:12" ht="12.75" customHeight="1" hidden="1">
      <c r="A44" s="184" t="s">
        <v>875</v>
      </c>
      <c r="B44" s="193">
        <v>4.19</v>
      </c>
      <c r="C44" s="186">
        <v>161.8</v>
      </c>
      <c r="D44" s="186">
        <v>168.5</v>
      </c>
      <c r="E44" s="186">
        <v>168.5</v>
      </c>
      <c r="F44" s="186">
        <v>176.9</v>
      </c>
      <c r="G44" s="186">
        <v>176.9</v>
      </c>
      <c r="H44" s="187">
        <v>176.9</v>
      </c>
      <c r="I44" s="190">
        <v>4.140914709517915</v>
      </c>
      <c r="J44" s="190">
        <v>0</v>
      </c>
      <c r="K44" s="190">
        <v>4.985163204747778</v>
      </c>
      <c r="L44" s="1173">
        <v>0</v>
      </c>
    </row>
    <row r="45" spans="1:12" ht="12.75" customHeight="1" hidden="1">
      <c r="A45" s="184" t="s">
        <v>876</v>
      </c>
      <c r="B45" s="193">
        <v>1.26</v>
      </c>
      <c r="C45" s="186">
        <v>144.1</v>
      </c>
      <c r="D45" s="186">
        <v>158.3</v>
      </c>
      <c r="E45" s="186">
        <v>160</v>
      </c>
      <c r="F45" s="186">
        <v>178.1</v>
      </c>
      <c r="G45" s="186">
        <v>187.6</v>
      </c>
      <c r="H45" s="187">
        <v>192</v>
      </c>
      <c r="I45" s="190">
        <v>11.034004163775151</v>
      </c>
      <c r="J45" s="190">
        <v>1.0739102969046002</v>
      </c>
      <c r="K45" s="190">
        <v>20</v>
      </c>
      <c r="L45" s="1173">
        <v>2.3454157782516063</v>
      </c>
    </row>
    <row r="46" spans="1:12" ht="12.75" customHeight="1" hidden="1">
      <c r="A46" s="184" t="s">
        <v>877</v>
      </c>
      <c r="B46" s="192" t="s">
        <v>1155</v>
      </c>
      <c r="C46" s="186">
        <v>300.8</v>
      </c>
      <c r="D46" s="186">
        <v>301.9</v>
      </c>
      <c r="E46" s="186">
        <v>301.9</v>
      </c>
      <c r="F46" s="186">
        <v>324.8</v>
      </c>
      <c r="G46" s="186">
        <v>375.6</v>
      </c>
      <c r="H46" s="187">
        <v>378.1</v>
      </c>
      <c r="I46" s="190">
        <v>0.36569148936169427</v>
      </c>
      <c r="J46" s="190">
        <v>0</v>
      </c>
      <c r="K46" s="190">
        <v>25.240145743623742</v>
      </c>
      <c r="L46" s="1172">
        <v>0.6656017039403679</v>
      </c>
    </row>
    <row r="47" spans="1:12" ht="12.75">
      <c r="A47" s="184" t="s">
        <v>878</v>
      </c>
      <c r="B47" s="193">
        <v>4.03</v>
      </c>
      <c r="C47" s="186">
        <v>253.6</v>
      </c>
      <c r="D47" s="186">
        <v>255.1</v>
      </c>
      <c r="E47" s="186">
        <v>255.1</v>
      </c>
      <c r="F47" s="186">
        <v>257.6</v>
      </c>
      <c r="G47" s="186">
        <v>261.6</v>
      </c>
      <c r="H47" s="187">
        <v>309</v>
      </c>
      <c r="I47" s="190">
        <v>0.5914826498422769</v>
      </c>
      <c r="J47" s="190">
        <v>0</v>
      </c>
      <c r="K47" s="190">
        <v>21.12896903175225</v>
      </c>
      <c r="L47" s="1173">
        <v>18.119266055045856</v>
      </c>
    </row>
    <row r="48" spans="1:12" ht="12.75">
      <c r="A48" s="184" t="s">
        <v>879</v>
      </c>
      <c r="B48" s="193">
        <v>3.61</v>
      </c>
      <c r="C48" s="186">
        <v>268.4</v>
      </c>
      <c r="D48" s="186">
        <v>270.1</v>
      </c>
      <c r="E48" s="186">
        <v>270.1</v>
      </c>
      <c r="F48" s="186">
        <v>272.8</v>
      </c>
      <c r="G48" s="186">
        <v>277.4</v>
      </c>
      <c r="H48" s="187">
        <v>330.6</v>
      </c>
      <c r="I48" s="190">
        <v>0.6333830104322118</v>
      </c>
      <c r="J48" s="190">
        <v>0</v>
      </c>
      <c r="K48" s="190">
        <v>22.39911144020732</v>
      </c>
      <c r="L48" s="1173">
        <v>19.17808219178083</v>
      </c>
    </row>
    <row r="49" spans="1:12" ht="12.75" customHeight="1" hidden="1">
      <c r="A49" s="184" t="s">
        <v>880</v>
      </c>
      <c r="B49" s="193">
        <v>2.54</v>
      </c>
      <c r="C49" s="186">
        <v>300.3</v>
      </c>
      <c r="D49" s="186">
        <v>302.5</v>
      </c>
      <c r="E49" s="186">
        <v>302.5</v>
      </c>
      <c r="F49" s="186">
        <v>302.4</v>
      </c>
      <c r="G49" s="186">
        <v>302.4</v>
      </c>
      <c r="H49" s="187">
        <v>374.6</v>
      </c>
      <c r="I49" s="190">
        <v>0.73260073260073</v>
      </c>
      <c r="J49" s="190">
        <v>0</v>
      </c>
      <c r="K49" s="190">
        <v>23.83471074380165</v>
      </c>
      <c r="L49" s="1173">
        <v>23.875661375661394</v>
      </c>
    </row>
    <row r="50" spans="1:12" ht="12.75" customHeight="1" hidden="1">
      <c r="A50" s="184" t="s">
        <v>881</v>
      </c>
      <c r="B50" s="193">
        <v>1.07</v>
      </c>
      <c r="C50" s="186">
        <v>183</v>
      </c>
      <c r="D50" s="186">
        <v>184.6</v>
      </c>
      <c r="E50" s="186">
        <v>184.6</v>
      </c>
      <c r="F50" s="186">
        <v>197.2</v>
      </c>
      <c r="G50" s="186">
        <v>212.6</v>
      </c>
      <c r="H50" s="187">
        <v>212.6</v>
      </c>
      <c r="I50" s="190">
        <v>0.8743169398907042</v>
      </c>
      <c r="J50" s="190">
        <v>0</v>
      </c>
      <c r="K50" s="190">
        <v>15.167930660888416</v>
      </c>
      <c r="L50" s="1173">
        <v>0</v>
      </c>
    </row>
    <row r="51" spans="1:12" ht="12.75" customHeight="1" hidden="1">
      <c r="A51" s="184" t="s">
        <v>882</v>
      </c>
      <c r="B51" s="193">
        <v>0.42</v>
      </c>
      <c r="C51" s="186">
        <v>126.6</v>
      </c>
      <c r="D51" s="186">
        <v>126.6</v>
      </c>
      <c r="E51" s="186">
        <v>126.6</v>
      </c>
      <c r="F51" s="186">
        <v>126.6</v>
      </c>
      <c r="G51" s="186">
        <v>126.6</v>
      </c>
      <c r="H51" s="187">
        <v>126.6</v>
      </c>
      <c r="I51" s="190">
        <v>0</v>
      </c>
      <c r="J51" s="190">
        <v>0</v>
      </c>
      <c r="K51" s="190">
        <v>0</v>
      </c>
      <c r="L51" s="1173">
        <v>0</v>
      </c>
    </row>
    <row r="52" spans="1:12" ht="12.75" customHeight="1" hidden="1">
      <c r="A52" s="184" t="s">
        <v>883</v>
      </c>
      <c r="B52" s="193">
        <v>8.03</v>
      </c>
      <c r="C52" s="186">
        <v>177.7</v>
      </c>
      <c r="D52" s="186">
        <v>183.2</v>
      </c>
      <c r="E52" s="186">
        <v>183.2</v>
      </c>
      <c r="F52" s="186">
        <v>192.3</v>
      </c>
      <c r="G52" s="186">
        <v>192.3</v>
      </c>
      <c r="H52" s="187">
        <v>192.3</v>
      </c>
      <c r="I52" s="190">
        <v>3.0951041080472805</v>
      </c>
      <c r="J52" s="190">
        <v>0</v>
      </c>
      <c r="K52" s="190">
        <v>4.967248908296966</v>
      </c>
      <c r="L52" s="1173">
        <v>0</v>
      </c>
    </row>
    <row r="53" spans="1:12" ht="12.75">
      <c r="A53" s="184" t="s">
        <v>884</v>
      </c>
      <c r="B53" s="193">
        <v>6.21</v>
      </c>
      <c r="C53" s="186">
        <v>183.4</v>
      </c>
      <c r="D53" s="186">
        <v>189.4</v>
      </c>
      <c r="E53" s="186">
        <v>189.4</v>
      </c>
      <c r="F53" s="186">
        <v>200.2</v>
      </c>
      <c r="G53" s="186">
        <v>200.2</v>
      </c>
      <c r="H53" s="187">
        <v>200.2</v>
      </c>
      <c r="I53" s="190">
        <v>3.271537622682658</v>
      </c>
      <c r="J53" s="190">
        <v>0</v>
      </c>
      <c r="K53" s="190">
        <v>5.702217529039061</v>
      </c>
      <c r="L53" s="1173">
        <v>0</v>
      </c>
    </row>
    <row r="54" spans="1:12" ht="12.75" customHeight="1" hidden="1">
      <c r="A54" s="184" t="s">
        <v>885</v>
      </c>
      <c r="B54" s="193">
        <v>1.82</v>
      </c>
      <c r="C54" s="186">
        <v>157.8</v>
      </c>
      <c r="D54" s="186">
        <v>161.5</v>
      </c>
      <c r="E54" s="186">
        <v>161.5</v>
      </c>
      <c r="F54" s="186">
        <v>164.8</v>
      </c>
      <c r="G54" s="186">
        <v>164.8</v>
      </c>
      <c r="H54" s="187">
        <v>164.8</v>
      </c>
      <c r="I54" s="190">
        <v>2.344740177439803</v>
      </c>
      <c r="J54" s="190">
        <v>0</v>
      </c>
      <c r="K54" s="190">
        <v>2.043343653250787</v>
      </c>
      <c r="L54" s="1173">
        <v>0</v>
      </c>
    </row>
    <row r="55" spans="1:12" ht="12.75" customHeight="1" hidden="1">
      <c r="A55" s="184" t="s">
        <v>886</v>
      </c>
      <c r="B55" s="193">
        <v>7.09</v>
      </c>
      <c r="C55" s="186">
        <v>200.3</v>
      </c>
      <c r="D55" s="186">
        <v>212</v>
      </c>
      <c r="E55" s="186">
        <v>212</v>
      </c>
      <c r="F55" s="186">
        <v>224.5</v>
      </c>
      <c r="G55" s="186">
        <v>225.1</v>
      </c>
      <c r="H55" s="187">
        <v>224.9</v>
      </c>
      <c r="I55" s="190">
        <v>5.841238142785812</v>
      </c>
      <c r="J55" s="190">
        <v>0</v>
      </c>
      <c r="K55" s="190">
        <v>6.084905660377359</v>
      </c>
      <c r="L55" s="1173">
        <v>-0.08884940026653965</v>
      </c>
    </row>
    <row r="56" spans="1:12" ht="12.75">
      <c r="A56" s="184" t="s">
        <v>887</v>
      </c>
      <c r="B56" s="193">
        <v>4.78</v>
      </c>
      <c r="C56" s="186">
        <v>221.2</v>
      </c>
      <c r="D56" s="186">
        <v>237</v>
      </c>
      <c r="E56" s="186">
        <v>237</v>
      </c>
      <c r="F56" s="186">
        <v>248.2</v>
      </c>
      <c r="G56" s="186">
        <v>248.2</v>
      </c>
      <c r="H56" s="187">
        <v>248.2</v>
      </c>
      <c r="I56" s="190">
        <v>7.142857142857139</v>
      </c>
      <c r="J56" s="190">
        <v>0</v>
      </c>
      <c r="K56" s="190">
        <v>4.725738396624465</v>
      </c>
      <c r="L56" s="1173">
        <v>0</v>
      </c>
    </row>
    <row r="57" spans="1:12" ht="12.75" customHeight="1" hidden="1">
      <c r="A57" s="184" t="s">
        <v>888</v>
      </c>
      <c r="B57" s="193">
        <v>1.63</v>
      </c>
      <c r="C57" s="186">
        <v>149.7</v>
      </c>
      <c r="D57" s="186">
        <v>149.5</v>
      </c>
      <c r="E57" s="186">
        <v>149.5</v>
      </c>
      <c r="F57" s="186">
        <v>164.7</v>
      </c>
      <c r="G57" s="186">
        <v>164.7</v>
      </c>
      <c r="H57" s="187">
        <v>164.7</v>
      </c>
      <c r="I57" s="190">
        <v>-0.13360053440213449</v>
      </c>
      <c r="J57" s="190">
        <v>0</v>
      </c>
      <c r="K57" s="190">
        <v>10.167224080267559</v>
      </c>
      <c r="L57" s="1173">
        <v>0</v>
      </c>
    </row>
    <row r="58" spans="1:12" ht="12.75" customHeight="1" hidden="1">
      <c r="A58" s="184" t="s">
        <v>889</v>
      </c>
      <c r="B58" s="193">
        <v>0.68</v>
      </c>
      <c r="C58" s="186">
        <v>181.2</v>
      </c>
      <c r="D58" s="186">
        <v>193.9</v>
      </c>
      <c r="E58" s="186">
        <v>193.9</v>
      </c>
      <c r="F58" s="186">
        <v>211.1</v>
      </c>
      <c r="G58" s="186">
        <v>216</v>
      </c>
      <c r="H58" s="187">
        <v>212.1</v>
      </c>
      <c r="I58" s="190">
        <v>7.00883002207506</v>
      </c>
      <c r="J58" s="190">
        <v>0</v>
      </c>
      <c r="K58" s="190">
        <v>9.386281588447659</v>
      </c>
      <c r="L58" s="1173">
        <v>-1.8055555555555571</v>
      </c>
    </row>
    <row r="59" spans="1:12" ht="12.75" customHeight="1" hidden="1">
      <c r="A59" s="195" t="s">
        <v>890</v>
      </c>
      <c r="B59" s="196">
        <v>1.66</v>
      </c>
      <c r="C59" s="197">
        <v>164.6</v>
      </c>
      <c r="D59" s="197">
        <v>173.2</v>
      </c>
      <c r="E59" s="197">
        <v>173.2</v>
      </c>
      <c r="F59" s="197">
        <v>191.4</v>
      </c>
      <c r="G59" s="197">
        <v>191.4</v>
      </c>
      <c r="H59" s="198">
        <v>191.4</v>
      </c>
      <c r="I59" s="199">
        <v>5.2247873633049835</v>
      </c>
      <c r="J59" s="199">
        <v>0</v>
      </c>
      <c r="K59" s="199">
        <v>10.508083140877616</v>
      </c>
      <c r="L59" s="1174">
        <v>0</v>
      </c>
    </row>
    <row r="60" spans="1:12" ht="12.75">
      <c r="A60" s="200" t="s">
        <v>1301</v>
      </c>
      <c r="B60" s="193">
        <v>2.7129871270971364</v>
      </c>
      <c r="C60" s="186">
        <v>448.7</v>
      </c>
      <c r="D60" s="186">
        <v>449.1</v>
      </c>
      <c r="E60" s="186">
        <v>449.1</v>
      </c>
      <c r="F60" s="186">
        <v>490.2</v>
      </c>
      <c r="G60" s="186">
        <v>609.8</v>
      </c>
      <c r="H60" s="187">
        <v>610.1</v>
      </c>
      <c r="I60" s="190">
        <v>0.08914642299977515</v>
      </c>
      <c r="J60" s="190">
        <v>0</v>
      </c>
      <c r="K60" s="190">
        <v>35.84947673124026</v>
      </c>
      <c r="L60" s="1173">
        <v>0.04919645785503235</v>
      </c>
    </row>
    <row r="61" spans="1:12" ht="13.5" thickBot="1">
      <c r="A61" s="201" t="s">
        <v>1302</v>
      </c>
      <c r="B61" s="202">
        <v>97.28701000738475</v>
      </c>
      <c r="C61" s="203">
        <v>173.4</v>
      </c>
      <c r="D61" s="203">
        <v>180.5</v>
      </c>
      <c r="E61" s="203">
        <v>182.7</v>
      </c>
      <c r="F61" s="203">
        <v>196.8</v>
      </c>
      <c r="G61" s="203">
        <v>197.4</v>
      </c>
      <c r="H61" s="204">
        <v>201.9</v>
      </c>
      <c r="I61" s="205">
        <v>5.36332179930794</v>
      </c>
      <c r="J61" s="205">
        <v>1.218836565096936</v>
      </c>
      <c r="K61" s="205">
        <v>10.509031198686387</v>
      </c>
      <c r="L61" s="1175">
        <v>2.2796352583586525</v>
      </c>
    </row>
    <row r="62" spans="1:12" ht="13.5" thickTop="1">
      <c r="A62" s="1975" t="s">
        <v>891</v>
      </c>
      <c r="B62" s="1976"/>
      <c r="C62" s="1976"/>
      <c r="D62" s="1976"/>
      <c r="E62" s="1976"/>
      <c r="F62" s="1976"/>
      <c r="G62" s="1976"/>
      <c r="H62" s="1976"/>
      <c r="I62" s="1976"/>
      <c r="J62" s="1976"/>
      <c r="K62" s="1976"/>
      <c r="L62" s="1977"/>
    </row>
    <row r="63" spans="1:12" ht="12.75">
      <c r="A63" s="1387" t="s">
        <v>1005</v>
      </c>
      <c r="B63" s="1388">
        <v>100</v>
      </c>
      <c r="C63" s="1389">
        <v>171.2</v>
      </c>
      <c r="D63" s="1389">
        <v>179.4</v>
      </c>
      <c r="E63" s="1389">
        <v>179.6</v>
      </c>
      <c r="F63" s="1389">
        <v>193.1</v>
      </c>
      <c r="G63" s="1389">
        <v>194.6</v>
      </c>
      <c r="H63" s="1390">
        <v>197.9</v>
      </c>
      <c r="I63" s="1391">
        <v>4.90654205607477</v>
      </c>
      <c r="J63" s="1391">
        <v>0.11148272017835836</v>
      </c>
      <c r="K63" s="1391">
        <v>10.189309576837417</v>
      </c>
      <c r="L63" s="1392">
        <v>1.6957862281603298</v>
      </c>
    </row>
    <row r="64" spans="1:12" ht="12.75">
      <c r="A64" s="1393" t="s">
        <v>1293</v>
      </c>
      <c r="B64" s="1394">
        <v>51.53</v>
      </c>
      <c r="C64" s="1395">
        <v>161.9</v>
      </c>
      <c r="D64" s="1395">
        <v>170.6</v>
      </c>
      <c r="E64" s="1395">
        <v>171.1</v>
      </c>
      <c r="F64" s="1395">
        <v>189.5</v>
      </c>
      <c r="G64" s="1395">
        <v>192.3</v>
      </c>
      <c r="H64" s="1396">
        <v>191.7</v>
      </c>
      <c r="I64" s="1397">
        <v>5.682520074119822</v>
      </c>
      <c r="J64" s="1397">
        <v>0.2930832356389317</v>
      </c>
      <c r="K64" s="1397">
        <v>12.039742840444177</v>
      </c>
      <c r="L64" s="1398">
        <v>-0.31201248049923436</v>
      </c>
    </row>
    <row r="65" spans="1:12" ht="12.75">
      <c r="A65" s="1399" t="s">
        <v>1294</v>
      </c>
      <c r="B65" s="1400">
        <v>48.47</v>
      </c>
      <c r="C65" s="1401">
        <v>181</v>
      </c>
      <c r="D65" s="1401">
        <v>188.7</v>
      </c>
      <c r="E65" s="1401">
        <v>188.7</v>
      </c>
      <c r="F65" s="1401">
        <v>196.8</v>
      </c>
      <c r="G65" s="1401">
        <v>196.9</v>
      </c>
      <c r="H65" s="1402">
        <v>204.6</v>
      </c>
      <c r="I65" s="1403">
        <v>4.254143646408835</v>
      </c>
      <c r="J65" s="1403">
        <v>0</v>
      </c>
      <c r="K65" s="1403">
        <v>8.42607313195549</v>
      </c>
      <c r="L65" s="1404">
        <v>3.91061452513965</v>
      </c>
    </row>
    <row r="66" spans="1:12" ht="12.75">
      <c r="A66" s="1405" t="s">
        <v>1295</v>
      </c>
      <c r="B66" s="1406">
        <v>81.26</v>
      </c>
      <c r="C66" s="1395">
        <v>165.7</v>
      </c>
      <c r="D66" s="1395">
        <v>173.2</v>
      </c>
      <c r="E66" s="1395">
        <v>173.7</v>
      </c>
      <c r="F66" s="1395">
        <v>187.3</v>
      </c>
      <c r="G66" s="1395">
        <v>189</v>
      </c>
      <c r="H66" s="1396">
        <v>188.6</v>
      </c>
      <c r="I66" s="1397">
        <v>4.828002414001205</v>
      </c>
      <c r="J66" s="1397">
        <v>0.2886836027713713</v>
      </c>
      <c r="K66" s="1397">
        <v>8.57800805987334</v>
      </c>
      <c r="L66" s="1398">
        <v>-0.21164021164021563</v>
      </c>
    </row>
    <row r="67" spans="1:12" ht="12.75">
      <c r="A67" s="1405" t="s">
        <v>1296</v>
      </c>
      <c r="B67" s="1407">
        <v>18.74</v>
      </c>
      <c r="C67" s="1401">
        <v>195</v>
      </c>
      <c r="D67" s="1401">
        <v>205.9</v>
      </c>
      <c r="E67" s="1401">
        <v>205.3</v>
      </c>
      <c r="F67" s="1401">
        <v>217.9</v>
      </c>
      <c r="G67" s="1401">
        <v>218.7</v>
      </c>
      <c r="H67" s="1402">
        <v>238.3</v>
      </c>
      <c r="I67" s="1403">
        <v>5.282051282051285</v>
      </c>
      <c r="J67" s="1403">
        <v>-0.29140359397766247</v>
      </c>
      <c r="K67" s="1403">
        <v>16.074037993180696</v>
      </c>
      <c r="L67" s="1404">
        <v>8.962048468221326</v>
      </c>
    </row>
    <row r="68" spans="1:12" ht="12.75">
      <c r="A68" s="1393" t="s">
        <v>1297</v>
      </c>
      <c r="B68" s="1406">
        <v>68.86</v>
      </c>
      <c r="C68" s="1395">
        <v>167.1</v>
      </c>
      <c r="D68" s="1395">
        <v>175.3</v>
      </c>
      <c r="E68" s="1395">
        <v>175.8</v>
      </c>
      <c r="F68" s="1395">
        <v>192</v>
      </c>
      <c r="G68" s="1395">
        <v>193.4</v>
      </c>
      <c r="H68" s="1396">
        <v>198.3</v>
      </c>
      <c r="I68" s="1397">
        <v>5.2064631956911995</v>
      </c>
      <c r="J68" s="1397">
        <v>0.28522532800911904</v>
      </c>
      <c r="K68" s="1397">
        <v>12.798634812286693</v>
      </c>
      <c r="L68" s="1398">
        <v>2.533609100310244</v>
      </c>
    </row>
    <row r="69" spans="1:12" ht="12.75">
      <c r="A69" s="1399" t="s">
        <v>1298</v>
      </c>
      <c r="B69" s="1407">
        <v>31.14</v>
      </c>
      <c r="C69" s="1401">
        <v>180.1</v>
      </c>
      <c r="D69" s="1401">
        <v>188.4</v>
      </c>
      <c r="E69" s="1401">
        <v>188.2</v>
      </c>
      <c r="F69" s="1401">
        <v>195.4</v>
      </c>
      <c r="G69" s="1401">
        <v>197.1</v>
      </c>
      <c r="H69" s="1402">
        <v>197.1</v>
      </c>
      <c r="I69" s="1403">
        <v>4.497501388117712</v>
      </c>
      <c r="J69" s="1403">
        <v>-0.10615711252654592</v>
      </c>
      <c r="K69" s="1403">
        <v>4.729011689691816</v>
      </c>
      <c r="L69" s="1404">
        <v>0</v>
      </c>
    </row>
    <row r="70" spans="1:12" ht="12.75">
      <c r="A70" s="1405" t="s">
        <v>1299</v>
      </c>
      <c r="B70" s="1406">
        <v>17.03</v>
      </c>
      <c r="C70" s="1395">
        <v>214.6</v>
      </c>
      <c r="D70" s="1395">
        <v>221.8</v>
      </c>
      <c r="E70" s="1395">
        <v>221.6</v>
      </c>
      <c r="F70" s="1395">
        <v>235.8</v>
      </c>
      <c r="G70" s="1395">
        <v>237.6</v>
      </c>
      <c r="H70" s="1396">
        <v>259</v>
      </c>
      <c r="I70" s="1397">
        <v>3.2618825722273925</v>
      </c>
      <c r="J70" s="1397">
        <v>-0.09017132551849727</v>
      </c>
      <c r="K70" s="1397">
        <v>16.87725631768953</v>
      </c>
      <c r="L70" s="1398">
        <v>9.006734006734021</v>
      </c>
    </row>
    <row r="71" spans="1:12" ht="12.75">
      <c r="A71" s="1408" t="s">
        <v>1300</v>
      </c>
      <c r="B71" s="1407">
        <v>82.97</v>
      </c>
      <c r="C71" s="1401">
        <v>162.2</v>
      </c>
      <c r="D71" s="1401">
        <v>170.6</v>
      </c>
      <c r="E71" s="1401">
        <v>171</v>
      </c>
      <c r="F71" s="1401">
        <v>184.3</v>
      </c>
      <c r="G71" s="1401">
        <v>185.7</v>
      </c>
      <c r="H71" s="1402">
        <v>185.4</v>
      </c>
      <c r="I71" s="1403">
        <v>5.425400739827381</v>
      </c>
      <c r="J71" s="1403">
        <v>0.23446658851113966</v>
      </c>
      <c r="K71" s="1403">
        <v>8.421052631578945</v>
      </c>
      <c r="L71" s="1404">
        <v>-0.16155088852988797</v>
      </c>
    </row>
    <row r="72" spans="1:12" ht="12.75">
      <c r="A72" s="1409" t="s">
        <v>1301</v>
      </c>
      <c r="B72" s="1410">
        <v>3.0403594784183583</v>
      </c>
      <c r="C72" s="1411">
        <v>418.3</v>
      </c>
      <c r="D72" s="1411">
        <v>418.3</v>
      </c>
      <c r="E72" s="1411">
        <v>418.3</v>
      </c>
      <c r="F72" s="1411">
        <v>460.7</v>
      </c>
      <c r="G72" s="1411">
        <v>460.8</v>
      </c>
      <c r="H72" s="1412">
        <v>577.1</v>
      </c>
      <c r="I72" s="1397">
        <v>0</v>
      </c>
      <c r="J72" s="1397">
        <v>0</v>
      </c>
      <c r="K72" s="1397">
        <v>37.96318431747551</v>
      </c>
      <c r="L72" s="1398">
        <v>25.238715277777786</v>
      </c>
    </row>
    <row r="73" spans="1:12" ht="12.75">
      <c r="A73" s="1413" t="s">
        <v>1302</v>
      </c>
      <c r="B73" s="1414">
        <v>96.95964052158165</v>
      </c>
      <c r="C73" s="1401">
        <v>163.4</v>
      </c>
      <c r="D73" s="1401">
        <v>171.9</v>
      </c>
      <c r="E73" s="1401">
        <v>172.2</v>
      </c>
      <c r="F73" s="1401">
        <v>184.7</v>
      </c>
      <c r="G73" s="1401">
        <v>186.2</v>
      </c>
      <c r="H73" s="1402">
        <v>186.1</v>
      </c>
      <c r="I73" s="1403">
        <v>5.385556915544669</v>
      </c>
      <c r="J73" s="1403">
        <v>0.17452006980802537</v>
      </c>
      <c r="K73" s="1403">
        <v>8.072009291521496</v>
      </c>
      <c r="L73" s="1404">
        <v>-0.05370569280343318</v>
      </c>
    </row>
    <row r="74" spans="1:12" ht="12.75">
      <c r="A74" s="1982" t="s">
        <v>892</v>
      </c>
      <c r="B74" s="1983"/>
      <c r="C74" s="1983"/>
      <c r="D74" s="1983"/>
      <c r="E74" s="1983"/>
      <c r="F74" s="1983"/>
      <c r="G74" s="1983"/>
      <c r="H74" s="1983"/>
      <c r="I74" s="1983"/>
      <c r="J74" s="1983"/>
      <c r="K74" s="1983"/>
      <c r="L74" s="1984"/>
    </row>
    <row r="75" spans="1:12" ht="12.75">
      <c r="A75" s="1405" t="s">
        <v>1005</v>
      </c>
      <c r="B75" s="1415">
        <v>100</v>
      </c>
      <c r="C75" s="1416">
        <v>183.6</v>
      </c>
      <c r="D75" s="1416">
        <v>190.8</v>
      </c>
      <c r="E75" s="1416">
        <v>191.3</v>
      </c>
      <c r="F75" s="1416">
        <v>207.6</v>
      </c>
      <c r="G75" s="1416">
        <v>209.8</v>
      </c>
      <c r="H75" s="1390">
        <v>213.6</v>
      </c>
      <c r="I75" s="1417">
        <v>4.193899782135091</v>
      </c>
      <c r="J75" s="1417">
        <v>0.262054507337524</v>
      </c>
      <c r="K75" s="1417">
        <v>11.657083115525339</v>
      </c>
      <c r="L75" s="1418">
        <v>1.8112488083889389</v>
      </c>
    </row>
    <row r="76" spans="1:12" ht="12.75">
      <c r="A76" s="1393" t="s">
        <v>1293</v>
      </c>
      <c r="B76" s="1394">
        <v>54.98</v>
      </c>
      <c r="C76" s="1395">
        <v>174.6</v>
      </c>
      <c r="D76" s="1395">
        <v>183.5</v>
      </c>
      <c r="E76" s="1395">
        <v>184.3</v>
      </c>
      <c r="F76" s="1395">
        <v>205.8</v>
      </c>
      <c r="G76" s="1395">
        <v>208.2</v>
      </c>
      <c r="H76" s="1396">
        <v>209.3</v>
      </c>
      <c r="I76" s="1397">
        <v>5.555555555555557</v>
      </c>
      <c r="J76" s="1397">
        <v>0.43596730245232607</v>
      </c>
      <c r="K76" s="1397">
        <v>13.564839934888766</v>
      </c>
      <c r="L76" s="1398">
        <v>0.5283381364073136</v>
      </c>
    </row>
    <row r="77" spans="1:12" ht="12.75">
      <c r="A77" s="1419" t="s">
        <v>1294</v>
      </c>
      <c r="B77" s="1400">
        <v>45.02</v>
      </c>
      <c r="C77" s="1401">
        <v>194.5</v>
      </c>
      <c r="D77" s="1401">
        <v>199.8</v>
      </c>
      <c r="E77" s="1401">
        <v>199.8</v>
      </c>
      <c r="F77" s="1401">
        <v>209.9</v>
      </c>
      <c r="G77" s="1401">
        <v>211.7</v>
      </c>
      <c r="H77" s="1402">
        <v>218.9</v>
      </c>
      <c r="I77" s="1403">
        <v>2.724935732647822</v>
      </c>
      <c r="J77" s="1403">
        <v>0</v>
      </c>
      <c r="K77" s="1403">
        <v>9.55955955955956</v>
      </c>
      <c r="L77" s="1404">
        <v>3.401039206424187</v>
      </c>
    </row>
    <row r="78" spans="1:12" ht="12.75">
      <c r="A78" s="1409" t="s">
        <v>1301</v>
      </c>
      <c r="B78" s="1410">
        <v>2.5436097629598367</v>
      </c>
      <c r="C78" s="1411">
        <v>451</v>
      </c>
      <c r="D78" s="1411">
        <v>451.7</v>
      </c>
      <c r="E78" s="1411">
        <v>451.7</v>
      </c>
      <c r="F78" s="1411">
        <v>493</v>
      </c>
      <c r="G78" s="1411">
        <v>493</v>
      </c>
      <c r="H78" s="1412">
        <v>612.8</v>
      </c>
      <c r="I78" s="1397">
        <v>0.1552106430155078</v>
      </c>
      <c r="J78" s="1397">
        <v>0</v>
      </c>
      <c r="K78" s="1397">
        <v>35.665264556121315</v>
      </c>
      <c r="L78" s="1398">
        <v>24.30020283975658</v>
      </c>
    </row>
    <row r="79" spans="1:12" ht="12.75">
      <c r="A79" s="1413" t="s">
        <v>1302</v>
      </c>
      <c r="B79" s="1414">
        <v>97.45639023704015</v>
      </c>
      <c r="C79" s="1401">
        <v>176.6</v>
      </c>
      <c r="D79" s="1401">
        <v>184</v>
      </c>
      <c r="E79" s="1401">
        <v>184.5</v>
      </c>
      <c r="F79" s="1401">
        <v>200.2</v>
      </c>
      <c r="G79" s="1401">
        <v>202.4</v>
      </c>
      <c r="H79" s="1402">
        <v>203.2</v>
      </c>
      <c r="I79" s="1403">
        <v>4.473386183465465</v>
      </c>
      <c r="J79" s="1403">
        <v>0.2717391304347956</v>
      </c>
      <c r="K79" s="1403">
        <v>10.13550135501356</v>
      </c>
      <c r="L79" s="1404">
        <v>0.3952569169960469</v>
      </c>
    </row>
    <row r="80" spans="1:12" ht="12.75">
      <c r="A80" s="1982" t="s">
        <v>893</v>
      </c>
      <c r="B80" s="1983"/>
      <c r="C80" s="1983"/>
      <c r="D80" s="1983"/>
      <c r="E80" s="1983"/>
      <c r="F80" s="1983"/>
      <c r="G80" s="1983"/>
      <c r="H80" s="1983"/>
      <c r="I80" s="1983"/>
      <c r="J80" s="1983"/>
      <c r="K80" s="1983"/>
      <c r="L80" s="1984"/>
    </row>
    <row r="81" spans="1:12" ht="12.75">
      <c r="A81" s="1387" t="s">
        <v>1005</v>
      </c>
      <c r="B81" s="1388">
        <v>100</v>
      </c>
      <c r="C81" s="1389">
        <v>182.7</v>
      </c>
      <c r="D81" s="1389">
        <v>190.6</v>
      </c>
      <c r="E81" s="1389">
        <v>190.6</v>
      </c>
      <c r="F81" s="1389">
        <v>203.4</v>
      </c>
      <c r="G81" s="1389">
        <v>207</v>
      </c>
      <c r="H81" s="1390">
        <v>211.1</v>
      </c>
      <c r="I81" s="1391">
        <v>4.3240284619595</v>
      </c>
      <c r="J81" s="1391">
        <v>0</v>
      </c>
      <c r="K81" s="1391">
        <v>10.755508919202512</v>
      </c>
      <c r="L81" s="1392">
        <v>1.9806763285024118</v>
      </c>
    </row>
    <row r="82" spans="1:12" ht="12.75">
      <c r="A82" s="1393" t="s">
        <v>1293</v>
      </c>
      <c r="B82" s="1394">
        <v>53.04</v>
      </c>
      <c r="C82" s="1395">
        <v>176.1</v>
      </c>
      <c r="D82" s="1395">
        <v>187.2</v>
      </c>
      <c r="E82" s="1395">
        <v>187.2</v>
      </c>
      <c r="F82" s="1395">
        <v>203.6</v>
      </c>
      <c r="G82" s="1395">
        <v>209.8</v>
      </c>
      <c r="H82" s="1396">
        <v>211.5</v>
      </c>
      <c r="I82" s="1397">
        <v>6.303236797274266</v>
      </c>
      <c r="J82" s="1397">
        <v>0</v>
      </c>
      <c r="K82" s="1397">
        <v>12.980769230769226</v>
      </c>
      <c r="L82" s="1398">
        <v>0.8102955195424215</v>
      </c>
    </row>
    <row r="83" spans="1:12" ht="12.75">
      <c r="A83" s="1399" t="s">
        <v>1294</v>
      </c>
      <c r="B83" s="1420">
        <v>46.96</v>
      </c>
      <c r="C83" s="1421">
        <v>190.1</v>
      </c>
      <c r="D83" s="1401">
        <v>194.5</v>
      </c>
      <c r="E83" s="1401">
        <v>194.5</v>
      </c>
      <c r="F83" s="1401">
        <v>203.2</v>
      </c>
      <c r="G83" s="1401">
        <v>203.8</v>
      </c>
      <c r="H83" s="1402">
        <v>210.6</v>
      </c>
      <c r="I83" s="1403">
        <v>2.3145712782745846</v>
      </c>
      <c r="J83" s="1403">
        <v>0</v>
      </c>
      <c r="K83" s="1403">
        <v>8.277634961439588</v>
      </c>
      <c r="L83" s="1404">
        <v>3.3366045142296343</v>
      </c>
    </row>
    <row r="84" spans="1:12" ht="12.75">
      <c r="A84" s="1422" t="s">
        <v>1301</v>
      </c>
      <c r="B84" s="1410">
        <v>2.332799605862791</v>
      </c>
      <c r="C84" s="1395">
        <v>492.4</v>
      </c>
      <c r="D84" s="1395">
        <v>492.6</v>
      </c>
      <c r="E84" s="1395">
        <v>492.6</v>
      </c>
      <c r="F84" s="1395">
        <v>530.8</v>
      </c>
      <c r="G84" s="1395">
        <v>530.8</v>
      </c>
      <c r="H84" s="1396">
        <v>655.8</v>
      </c>
      <c r="I84" s="1397">
        <v>0.040617384240462684</v>
      </c>
      <c r="J84" s="1397">
        <v>0</v>
      </c>
      <c r="K84" s="1397">
        <v>33.13032886723505</v>
      </c>
      <c r="L84" s="1398">
        <v>23.549359457422753</v>
      </c>
    </row>
    <row r="85" spans="1:12" ht="13.5" thickBot="1">
      <c r="A85" s="1423" t="s">
        <v>1302</v>
      </c>
      <c r="B85" s="1424">
        <v>97.66720039413721</v>
      </c>
      <c r="C85" s="1425">
        <v>175.3</v>
      </c>
      <c r="D85" s="1425">
        <v>183.4</v>
      </c>
      <c r="E85" s="1426">
        <v>183.4</v>
      </c>
      <c r="F85" s="1425">
        <v>195.6</v>
      </c>
      <c r="G85" s="1425">
        <v>199.2</v>
      </c>
      <c r="H85" s="1427">
        <v>200.4</v>
      </c>
      <c r="I85" s="1428">
        <v>4.620650313747859</v>
      </c>
      <c r="J85" s="1428">
        <v>0</v>
      </c>
      <c r="K85" s="1428">
        <v>9.269356597600861</v>
      </c>
      <c r="L85" s="1429">
        <v>0.6024096385542208</v>
      </c>
    </row>
    <row r="86" spans="1:2" ht="13.5" thickTop="1">
      <c r="A86" s="18" t="s">
        <v>894</v>
      </c>
      <c r="B86" s="20"/>
    </row>
    <row r="87" ht="12.75">
      <c r="B87" s="20"/>
    </row>
    <row r="88" ht="12.75">
      <c r="B88" s="20"/>
    </row>
    <row r="89" ht="12.75">
      <c r="B89" s="20"/>
    </row>
    <row r="90" ht="12.75">
      <c r="B90" s="20"/>
    </row>
    <row r="91" ht="12.75">
      <c r="B91" s="20"/>
    </row>
    <row r="93" ht="12.75" hidden="1"/>
    <row r="94" ht="12.75" hidden="1"/>
    <row r="97" ht="12.75" hidden="1"/>
    <row r="98" ht="12.75" hidden="1"/>
    <row r="99" ht="12.75" hidden="1"/>
    <row r="100" ht="12.75" hidden="1"/>
    <row r="101" ht="12.75" hidden="1"/>
    <row r="102" ht="12.75" hidden="1"/>
    <row r="109" ht="12.75" hidden="1"/>
    <row r="110" ht="12.75" hidden="1"/>
    <row r="118" ht="12.75" hidden="1"/>
    <row r="121" ht="12.75" hidden="1"/>
    <row r="122" ht="12.75" hidden="1"/>
    <row r="123" ht="12.75" hidden="1"/>
    <row r="126" ht="12.75" hidden="1"/>
    <row r="127" ht="12.75" hidden="1"/>
    <row r="128" ht="12.75" hidden="1"/>
    <row r="129" ht="12.75" hidden="1"/>
    <row r="131" ht="12.75" hidden="1"/>
    <row r="132" ht="12.75" hidden="1"/>
    <row r="134" ht="12.75" hidden="1"/>
    <row r="135" ht="12.75" hidden="1"/>
    <row r="136" ht="12.75" hidden="1"/>
  </sheetData>
  <sheetProtection/>
  <mergeCells count="10">
    <mergeCell ref="A80:L80"/>
    <mergeCell ref="A74:L74"/>
    <mergeCell ref="A3:L3"/>
    <mergeCell ref="A2:L2"/>
    <mergeCell ref="A1:L1"/>
    <mergeCell ref="A62:L62"/>
    <mergeCell ref="J5:K5"/>
    <mergeCell ref="F5:H5"/>
    <mergeCell ref="D5:E5"/>
    <mergeCell ref="A4:L4"/>
  </mergeCells>
  <printOptions/>
  <pageMargins left="0.47" right="0.25" top="0.91" bottom="1" header="0.5" footer="0.5"/>
  <pageSetup horizontalDpi="300" verticalDpi="300" orientation="portrait" paperSize="9" scale="80" r:id="rId2"/>
  <drawing r:id="rId1"/>
</worksheet>
</file>

<file path=xl/worksheets/sheet50.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6">
      <selection activeCell="A1" sqref="A1:L1"/>
    </sheetView>
  </sheetViews>
  <sheetFormatPr defaultColWidth="9.140625" defaultRowHeight="12.75"/>
  <cols>
    <col min="1" max="1" width="30.8515625" style="18" customWidth="1"/>
    <col min="2" max="2" width="9.140625" style="18" customWidth="1"/>
    <col min="3" max="3" width="9.8515625" style="18" customWidth="1"/>
    <col min="4" max="4" width="9.57421875" style="18" customWidth="1"/>
    <col min="5" max="5" width="9.140625" style="18" bestFit="1" customWidth="1"/>
    <col min="6" max="6" width="9.00390625" style="18" customWidth="1"/>
    <col min="7" max="8" width="9.28125" style="18" bestFit="1" customWidth="1"/>
    <col min="9" max="9" width="9.421875" style="18" bestFit="1" customWidth="1"/>
    <col min="10" max="10" width="8.28125" style="18" customWidth="1"/>
    <col min="11" max="11" width="7.57421875" style="18" customWidth="1"/>
    <col min="12" max="12" width="6.7109375" style="18" customWidth="1"/>
    <col min="13" max="16384" width="9.140625" style="18" customWidth="1"/>
  </cols>
  <sheetData>
    <row r="1" spans="1:12" ht="12.75">
      <c r="A1" s="2266" t="s">
        <v>1706</v>
      </c>
      <c r="B1" s="2266"/>
      <c r="C1" s="2266"/>
      <c r="D1" s="2266"/>
      <c r="E1" s="2266"/>
      <c r="F1" s="2266"/>
      <c r="G1" s="2266"/>
      <c r="H1" s="2266"/>
      <c r="I1" s="2266"/>
      <c r="J1" s="2266"/>
      <c r="K1" s="2266"/>
      <c r="L1" s="2266"/>
    </row>
    <row r="2" spans="1:13" ht="15.75">
      <c r="A2" s="2023" t="s">
        <v>288</v>
      </c>
      <c r="B2" s="2023"/>
      <c r="C2" s="2023"/>
      <c r="D2" s="2023"/>
      <c r="E2" s="2023"/>
      <c r="F2" s="2023"/>
      <c r="G2" s="2023"/>
      <c r="H2" s="2023"/>
      <c r="I2" s="2023"/>
      <c r="J2" s="2023"/>
      <c r="K2" s="2023"/>
      <c r="L2" s="2023"/>
      <c r="M2" s="705"/>
    </row>
    <row r="3" spans="1:12" ht="13.5" thickBot="1">
      <c r="A3" s="2019"/>
      <c r="B3" s="2019"/>
      <c r="C3" s="2019"/>
      <c r="D3" s="2019"/>
      <c r="E3" s="2019"/>
      <c r="F3" s="2019"/>
      <c r="G3" s="2019"/>
      <c r="H3" s="2019"/>
      <c r="I3" s="2019"/>
      <c r="J3" s="2019"/>
      <c r="K3" s="2019"/>
      <c r="L3" s="2019"/>
    </row>
    <row r="4" spans="1:12" s="253" customFormat="1" ht="12">
      <c r="A4" s="442"/>
      <c r="B4" s="2122" t="s">
        <v>1266</v>
      </c>
      <c r="C4" s="2128"/>
      <c r="D4" s="2123"/>
      <c r="E4" s="2128" t="s">
        <v>1321</v>
      </c>
      <c r="F4" s="2128"/>
      <c r="G4" s="2128"/>
      <c r="H4" s="2128"/>
      <c r="I4" s="2128"/>
      <c r="J4" s="2128"/>
      <c r="K4" s="2128"/>
      <c r="L4" s="2123"/>
    </row>
    <row r="5" spans="1:12" s="253" customFormat="1" ht="12">
      <c r="A5" s="443"/>
      <c r="B5" s="2271" t="s">
        <v>435</v>
      </c>
      <c r="C5" s="2272"/>
      <c r="D5" s="2273"/>
      <c r="E5" s="2272" t="str">
        <f>B5</f>
        <v>Mid July</v>
      </c>
      <c r="F5" s="2272"/>
      <c r="G5" s="2272"/>
      <c r="H5" s="2272"/>
      <c r="I5" s="2272"/>
      <c r="J5" s="2268"/>
      <c r="K5" s="251"/>
      <c r="L5" s="430"/>
    </row>
    <row r="6" spans="1:12" s="253" customFormat="1" ht="12">
      <c r="A6" s="444" t="s">
        <v>1166</v>
      </c>
      <c r="B6" s="453"/>
      <c r="C6" s="255"/>
      <c r="D6" s="454"/>
      <c r="E6" s="2274">
        <v>2006</v>
      </c>
      <c r="F6" s="2275"/>
      <c r="G6" s="2267">
        <v>2007</v>
      </c>
      <c r="H6" s="2268"/>
      <c r="I6" s="2269">
        <v>2008</v>
      </c>
      <c r="J6" s="2269"/>
      <c r="K6" s="2269" t="s">
        <v>1167</v>
      </c>
      <c r="L6" s="2270"/>
    </row>
    <row r="7" spans="1:12" s="253" customFormat="1" ht="12">
      <c r="A7" s="444"/>
      <c r="B7" s="431">
        <v>2006</v>
      </c>
      <c r="C7" s="254">
        <v>2007</v>
      </c>
      <c r="D7" s="455">
        <v>2008</v>
      </c>
      <c r="E7" s="392">
        <v>1</v>
      </c>
      <c r="F7" s="256">
        <v>2</v>
      </c>
      <c r="G7" s="250">
        <v>3</v>
      </c>
      <c r="H7" s="252">
        <v>4</v>
      </c>
      <c r="I7" s="257">
        <v>5</v>
      </c>
      <c r="J7" s="257">
        <v>6</v>
      </c>
      <c r="K7" s="249" t="s">
        <v>1274</v>
      </c>
      <c r="L7" s="432" t="s">
        <v>1275</v>
      </c>
    </row>
    <row r="8" spans="1:12" s="253" customFormat="1" ht="12">
      <c r="A8" s="445"/>
      <c r="B8" s="433"/>
      <c r="C8" s="258"/>
      <c r="D8" s="456"/>
      <c r="E8" s="256" t="s">
        <v>1168</v>
      </c>
      <c r="F8" s="350" t="s">
        <v>1170</v>
      </c>
      <c r="G8" s="350" t="s">
        <v>1168</v>
      </c>
      <c r="H8" s="350" t="s">
        <v>1170</v>
      </c>
      <c r="I8" s="350" t="s">
        <v>1168</v>
      </c>
      <c r="J8" s="350" t="s">
        <v>1170</v>
      </c>
      <c r="K8" s="258">
        <v>1</v>
      </c>
      <c r="L8" s="434">
        <v>3</v>
      </c>
    </row>
    <row r="9" spans="1:12" s="103" customFormat="1" ht="12.75">
      <c r="A9" s="446" t="s">
        <v>1169</v>
      </c>
      <c r="B9" s="629">
        <v>135</v>
      </c>
      <c r="C9" s="630">
        <v>135</v>
      </c>
      <c r="D9" s="631">
        <v>142</v>
      </c>
      <c r="E9" s="632">
        <v>96763.73</v>
      </c>
      <c r="F9" s="229">
        <v>100</v>
      </c>
      <c r="G9" s="633">
        <v>186301.3</v>
      </c>
      <c r="H9" s="229">
        <v>100</v>
      </c>
      <c r="I9" s="634">
        <v>366247.56</v>
      </c>
      <c r="J9" s="229">
        <v>100</v>
      </c>
      <c r="K9" s="635">
        <v>92.5321605523061</v>
      </c>
      <c r="L9" s="636">
        <v>96.5888375443435</v>
      </c>
    </row>
    <row r="10" spans="1:12" ht="12.75">
      <c r="A10" s="447" t="s">
        <v>1175</v>
      </c>
      <c r="B10" s="602">
        <v>88</v>
      </c>
      <c r="C10" s="603">
        <v>100</v>
      </c>
      <c r="D10" s="604">
        <v>112</v>
      </c>
      <c r="E10" s="451">
        <v>80174.03</v>
      </c>
      <c r="F10" s="233">
        <v>82.85545627478395</v>
      </c>
      <c r="G10" s="245">
        <v>159548.1</v>
      </c>
      <c r="H10" s="233">
        <v>85.63982108552113</v>
      </c>
      <c r="I10" s="245">
        <v>326868.87</v>
      </c>
      <c r="J10" s="233">
        <v>89.24806761852557</v>
      </c>
      <c r="K10" s="226">
        <v>99.00222054448304</v>
      </c>
      <c r="L10" s="435">
        <v>104.87167819610517</v>
      </c>
    </row>
    <row r="11" spans="1:12" ht="12.75">
      <c r="A11" s="448" t="s">
        <v>1267</v>
      </c>
      <c r="B11" s="605">
        <v>15</v>
      </c>
      <c r="C11" s="603">
        <v>15</v>
      </c>
      <c r="D11" s="604">
        <v>17</v>
      </c>
      <c r="E11" s="451">
        <v>68694.36</v>
      </c>
      <c r="F11" s="233">
        <v>70.99184787523176</v>
      </c>
      <c r="G11" s="245">
        <v>135588.4</v>
      </c>
      <c r="H11" s="233">
        <v>72.77909493921942</v>
      </c>
      <c r="I11" s="259">
        <v>259955.25</v>
      </c>
      <c r="J11" s="233">
        <v>70.97801552589183</v>
      </c>
      <c r="K11" s="226">
        <v>97.37923171567502</v>
      </c>
      <c r="L11" s="435">
        <v>91.72381265653993</v>
      </c>
    </row>
    <row r="12" spans="1:12" ht="12.75">
      <c r="A12" s="448" t="s">
        <v>1268</v>
      </c>
      <c r="B12" s="605">
        <v>8</v>
      </c>
      <c r="C12" s="603">
        <v>16</v>
      </c>
      <c r="D12" s="604">
        <v>23</v>
      </c>
      <c r="E12" s="451">
        <v>1577.45</v>
      </c>
      <c r="F12" s="233">
        <v>1.6302079301821042</v>
      </c>
      <c r="G12" s="245">
        <v>6010.6</v>
      </c>
      <c r="H12" s="233">
        <v>3.2262791510311524</v>
      </c>
      <c r="I12" s="259">
        <v>17997.78</v>
      </c>
      <c r="J12" s="233">
        <v>4.914102362893558</v>
      </c>
      <c r="K12" s="226">
        <v>281.03267932422585</v>
      </c>
      <c r="L12" s="435">
        <v>199.43399993345088</v>
      </c>
    </row>
    <row r="13" spans="1:12" ht="12.75">
      <c r="A13" s="448" t="s">
        <v>1269</v>
      </c>
      <c r="B13" s="605">
        <v>50</v>
      </c>
      <c r="C13" s="603">
        <v>53</v>
      </c>
      <c r="D13" s="604">
        <v>55</v>
      </c>
      <c r="E13" s="451">
        <v>4950.03</v>
      </c>
      <c r="F13" s="233">
        <v>5.115584114006353</v>
      </c>
      <c r="G13" s="245">
        <v>9889.3</v>
      </c>
      <c r="H13" s="233">
        <v>5.308229196468301</v>
      </c>
      <c r="I13" s="259">
        <v>37674.43</v>
      </c>
      <c r="J13" s="233">
        <v>10.286602318934222</v>
      </c>
      <c r="K13" s="226">
        <v>99.78262758003487</v>
      </c>
      <c r="L13" s="435">
        <v>280.9615442953496</v>
      </c>
    </row>
    <row r="14" spans="1:12" ht="12.75">
      <c r="A14" s="448" t="s">
        <v>1270</v>
      </c>
      <c r="B14" s="605">
        <v>15</v>
      </c>
      <c r="C14" s="603">
        <v>16</v>
      </c>
      <c r="D14" s="604">
        <v>17</v>
      </c>
      <c r="E14" s="451">
        <v>4952.19</v>
      </c>
      <c r="F14" s="233">
        <v>5.117816355363729</v>
      </c>
      <c r="G14" s="245">
        <v>8059.8</v>
      </c>
      <c r="H14" s="233">
        <v>4.326217798802263</v>
      </c>
      <c r="I14" s="259">
        <v>11241.41</v>
      </c>
      <c r="J14" s="233">
        <v>3.0693474108059586</v>
      </c>
      <c r="K14" s="226">
        <v>62.75223688913391</v>
      </c>
      <c r="L14" s="435">
        <v>39.47504900866028</v>
      </c>
    </row>
    <row r="15" spans="1:12" ht="12.75">
      <c r="A15" s="449" t="s">
        <v>1276</v>
      </c>
      <c r="B15" s="605">
        <v>29</v>
      </c>
      <c r="C15" s="603">
        <v>21</v>
      </c>
      <c r="D15" s="604">
        <v>18</v>
      </c>
      <c r="E15" s="451">
        <v>5472.11</v>
      </c>
      <c r="F15" s="233">
        <v>5.655125117644802</v>
      </c>
      <c r="G15" s="245">
        <v>6200</v>
      </c>
      <c r="H15" s="233">
        <v>3.3279424244489975</v>
      </c>
      <c r="I15" s="259">
        <v>7516.87</v>
      </c>
      <c r="J15" s="233">
        <v>2.052401386646781</v>
      </c>
      <c r="K15" s="226">
        <v>13.30181593571767</v>
      </c>
      <c r="L15" s="435">
        <v>21.239838709677414</v>
      </c>
    </row>
    <row r="16" spans="1:12" ht="12.75">
      <c r="A16" s="449" t="s">
        <v>1277</v>
      </c>
      <c r="B16" s="605">
        <v>4</v>
      </c>
      <c r="C16" s="603">
        <v>4</v>
      </c>
      <c r="D16" s="604">
        <v>4</v>
      </c>
      <c r="E16" s="451">
        <v>2344.21</v>
      </c>
      <c r="F16" s="233">
        <v>2.422612274247799</v>
      </c>
      <c r="G16" s="245">
        <v>3261.1</v>
      </c>
      <c r="H16" s="233">
        <v>1.7504440387694558</v>
      </c>
      <c r="I16" s="259">
        <v>4809.65</v>
      </c>
      <c r="J16" s="233">
        <v>1.3132237659139627</v>
      </c>
      <c r="K16" s="226">
        <v>39.11296342904433</v>
      </c>
      <c r="L16" s="435">
        <v>47.48551102388765</v>
      </c>
    </row>
    <row r="17" spans="1:12" ht="12.75">
      <c r="A17" s="449" t="s">
        <v>1278</v>
      </c>
      <c r="B17" s="605">
        <v>8</v>
      </c>
      <c r="C17" s="603">
        <v>5</v>
      </c>
      <c r="D17" s="604">
        <v>4</v>
      </c>
      <c r="E17" s="451">
        <v>764.44</v>
      </c>
      <c r="F17" s="233">
        <v>0.790006751496661</v>
      </c>
      <c r="G17" s="245">
        <v>796.4</v>
      </c>
      <c r="H17" s="233">
        <v>0.4274795720695454</v>
      </c>
      <c r="I17" s="259">
        <v>1170.24</v>
      </c>
      <c r="J17" s="233">
        <v>0.31952158261477565</v>
      </c>
      <c r="K17" s="226">
        <v>4.180838260687551</v>
      </c>
      <c r="L17" s="435">
        <v>46.94123556002009</v>
      </c>
    </row>
    <row r="18" spans="1:12" ht="12.75">
      <c r="A18" s="449" t="s">
        <v>1174</v>
      </c>
      <c r="B18" s="605">
        <v>3</v>
      </c>
      <c r="C18" s="603">
        <v>2</v>
      </c>
      <c r="D18" s="604">
        <v>1</v>
      </c>
      <c r="E18" s="451">
        <v>8008.94</v>
      </c>
      <c r="F18" s="233">
        <v>8.276799581826785</v>
      </c>
      <c r="G18" s="245">
        <v>24.7</v>
      </c>
      <c r="H18" s="233">
        <v>0.013258093207079071</v>
      </c>
      <c r="I18" s="259">
        <v>18.67</v>
      </c>
      <c r="J18" s="233">
        <v>0.0050976448826034505</v>
      </c>
      <c r="K18" s="226">
        <v>-99.69159464298646</v>
      </c>
      <c r="L18" s="435">
        <v>-24.412955465587032</v>
      </c>
    </row>
    <row r="19" spans="1:12" ht="13.5" thickBot="1">
      <c r="A19" s="450" t="s">
        <v>1279</v>
      </c>
      <c r="B19" s="606">
        <v>3</v>
      </c>
      <c r="C19" s="607">
        <v>3</v>
      </c>
      <c r="D19" s="608">
        <v>3</v>
      </c>
      <c r="E19" s="452" t="s">
        <v>1460</v>
      </c>
      <c r="F19" s="436" t="s">
        <v>1460</v>
      </c>
      <c r="G19" s="437">
        <v>16471</v>
      </c>
      <c r="H19" s="437" t="s">
        <v>1460</v>
      </c>
      <c r="I19" s="438">
        <v>25863.26</v>
      </c>
      <c r="J19" s="439">
        <v>7.06168800141631</v>
      </c>
      <c r="K19" s="440" t="s">
        <v>1460</v>
      </c>
      <c r="L19" s="441" t="s">
        <v>1460</v>
      </c>
    </row>
    <row r="20" ht="9.75" customHeight="1"/>
    <row r="21" spans="1:9" ht="12.75">
      <c r="A21" s="18" t="s">
        <v>986</v>
      </c>
      <c r="I21" s="41"/>
    </row>
  </sheetData>
  <sheetProtection/>
  <mergeCells count="11">
    <mergeCell ref="E6:F6"/>
    <mergeCell ref="A2:L2"/>
    <mergeCell ref="A1:L1"/>
    <mergeCell ref="G6:H6"/>
    <mergeCell ref="I6:J6"/>
    <mergeCell ref="K6:L6"/>
    <mergeCell ref="A3:L3"/>
    <mergeCell ref="B4:D4"/>
    <mergeCell ref="E4:L4"/>
    <mergeCell ref="B5:D5"/>
    <mergeCell ref="E5:J5"/>
  </mergeCells>
  <printOptions/>
  <pageMargins left="0.75" right="0.63" top="1" bottom="1" header="0.5" footer="0.5"/>
  <pageSetup fitToHeight="1" fitToWidth="1" horizontalDpi="600" verticalDpi="600" orientation="landscape" scale="96" r:id="rId1"/>
</worksheet>
</file>

<file path=xl/worksheets/sheet51.xml><?xml version="1.0" encoding="utf-8"?>
<worksheet xmlns="http://schemas.openxmlformats.org/spreadsheetml/2006/main" xmlns:r="http://schemas.openxmlformats.org/officeDocument/2006/relationships">
  <sheetPr>
    <pageSetUpPr fitToPage="1"/>
  </sheetPr>
  <dimension ref="A1:R150"/>
  <sheetViews>
    <sheetView zoomScalePageLayoutView="0" workbookViewId="0" topLeftCell="A34">
      <selection activeCell="A1" sqref="A1:J1"/>
    </sheetView>
  </sheetViews>
  <sheetFormatPr defaultColWidth="9.140625" defaultRowHeight="12.75"/>
  <cols>
    <col min="1" max="1" width="23.421875" style="220" customWidth="1"/>
    <col min="2" max="2" width="10.00390625" style="220" bestFit="1" customWidth="1"/>
    <col min="3" max="3" width="9.28125" style="220" bestFit="1" customWidth="1"/>
    <col min="4" max="4" width="9.00390625" style="220" bestFit="1" customWidth="1"/>
    <col min="5" max="6" width="8.00390625" style="220" bestFit="1" customWidth="1"/>
    <col min="7" max="7" width="8.140625" style="220" bestFit="1" customWidth="1"/>
    <col min="8" max="8" width="8.421875" style="220" customWidth="1"/>
    <col min="9" max="9" width="8.57421875" style="220" bestFit="1" customWidth="1"/>
    <col min="10" max="10" width="9.140625" style="220" customWidth="1"/>
    <col min="11" max="11" width="9.57421875" style="220" customWidth="1"/>
    <col min="12" max="14" width="9.57421875" style="220" bestFit="1" customWidth="1"/>
    <col min="15" max="16384" width="9.140625" style="220" customWidth="1"/>
  </cols>
  <sheetData>
    <row r="1" spans="1:14" ht="12.75">
      <c r="A1" s="2001" t="s">
        <v>1149</v>
      </c>
      <c r="B1" s="2001"/>
      <c r="C1" s="2001"/>
      <c r="D1" s="2001"/>
      <c r="E1" s="2001"/>
      <c r="F1" s="2001"/>
      <c r="G1" s="2001"/>
      <c r="H1" s="2001"/>
      <c r="I1" s="2001"/>
      <c r="J1" s="2001"/>
      <c r="K1" s="144"/>
      <c r="L1" s="144"/>
      <c r="M1" s="144"/>
      <c r="N1" s="144"/>
    </row>
    <row r="2" spans="1:14" ht="15.75">
      <c r="A2" s="2023" t="s">
        <v>289</v>
      </c>
      <c r="B2" s="2023"/>
      <c r="C2" s="2023"/>
      <c r="D2" s="2023"/>
      <c r="E2" s="2023"/>
      <c r="F2" s="2023"/>
      <c r="G2" s="2023"/>
      <c r="H2" s="2023"/>
      <c r="I2" s="2023"/>
      <c r="J2" s="2023"/>
      <c r="K2" s="1586"/>
      <c r="L2" s="145"/>
      <c r="M2" s="145"/>
      <c r="N2" s="145"/>
    </row>
    <row r="3" spans="1:14" ht="16.5" thickBot="1">
      <c r="A3" s="145"/>
      <c r="B3" s="145"/>
      <c r="C3" s="145"/>
      <c r="D3" s="145"/>
      <c r="E3" s="145"/>
      <c r="F3" s="145"/>
      <c r="G3" s="145"/>
      <c r="H3" s="145"/>
      <c r="I3" s="145"/>
      <c r="J3" s="145"/>
      <c r="K3" s="145"/>
      <c r="L3" s="145"/>
      <c r="M3" s="145"/>
      <c r="N3" s="145"/>
    </row>
    <row r="4" spans="1:14" ht="15.75">
      <c r="A4" s="467"/>
      <c r="B4" s="2276" t="s">
        <v>935</v>
      </c>
      <c r="C4" s="2277"/>
      <c r="D4" s="2277"/>
      <c r="E4" s="2277"/>
      <c r="F4" s="2277"/>
      <c r="G4" s="2277"/>
      <c r="H4" s="2278"/>
      <c r="I4" s="469"/>
      <c r="J4" s="458"/>
      <c r="K4" s="145"/>
      <c r="L4" s="145"/>
      <c r="M4" s="145"/>
      <c r="N4" s="145"/>
    </row>
    <row r="5" spans="1:11" ht="18" customHeight="1">
      <c r="A5" s="2279" t="s">
        <v>1183</v>
      </c>
      <c r="B5" s="2280" t="s">
        <v>435</v>
      </c>
      <c r="C5" s="2281"/>
      <c r="D5" s="2281"/>
      <c r="E5" s="2281"/>
      <c r="F5" s="2281"/>
      <c r="G5" s="2281"/>
      <c r="H5" s="2282"/>
      <c r="I5" s="396"/>
      <c r="J5" s="371"/>
      <c r="K5" s="24"/>
    </row>
    <row r="6" spans="1:11" ht="18" customHeight="1">
      <c r="A6" s="2279"/>
      <c r="B6" s="399">
        <v>2006</v>
      </c>
      <c r="C6" s="2085">
        <v>2007</v>
      </c>
      <c r="D6" s="2085"/>
      <c r="E6" s="2085"/>
      <c r="F6" s="2285">
        <v>2008</v>
      </c>
      <c r="G6" s="2281"/>
      <c r="H6" s="2282"/>
      <c r="I6" s="2283" t="s">
        <v>1280</v>
      </c>
      <c r="J6" s="2284"/>
      <c r="K6" s="24"/>
    </row>
    <row r="7" spans="1:11" ht="18" customHeight="1">
      <c r="A7" s="2279"/>
      <c r="B7" s="472" t="s">
        <v>1184</v>
      </c>
      <c r="C7" s="222" t="s">
        <v>1185</v>
      </c>
      <c r="D7" s="221" t="s">
        <v>1186</v>
      </c>
      <c r="E7" s="221" t="s">
        <v>1184</v>
      </c>
      <c r="F7" s="222" t="s">
        <v>1185</v>
      </c>
      <c r="G7" s="221" t="s">
        <v>1186</v>
      </c>
      <c r="H7" s="460" t="s">
        <v>1184</v>
      </c>
      <c r="I7" s="470"/>
      <c r="J7" s="459"/>
      <c r="K7" s="223"/>
    </row>
    <row r="8" spans="1:14" ht="18" customHeight="1">
      <c r="A8" s="2015"/>
      <c r="B8" s="473">
        <v>1</v>
      </c>
      <c r="C8" s="221">
        <v>2</v>
      </c>
      <c r="D8" s="221">
        <v>3</v>
      </c>
      <c r="E8" s="222">
        <v>4</v>
      </c>
      <c r="F8" s="221">
        <v>5</v>
      </c>
      <c r="G8" s="221">
        <v>6</v>
      </c>
      <c r="H8" s="474">
        <v>7</v>
      </c>
      <c r="I8" s="239" t="s">
        <v>1187</v>
      </c>
      <c r="J8" s="460" t="s">
        <v>1281</v>
      </c>
      <c r="K8" s="457"/>
      <c r="L8" s="224"/>
      <c r="M8" s="225"/>
      <c r="N8" s="224"/>
    </row>
    <row r="9" spans="1:14" ht="18" customHeight="1">
      <c r="A9" s="623" t="s">
        <v>1188</v>
      </c>
      <c r="B9" s="475">
        <v>437.49</v>
      </c>
      <c r="C9" s="227">
        <v>789.21</v>
      </c>
      <c r="D9" s="227">
        <v>618.35</v>
      </c>
      <c r="E9" s="227">
        <v>789.21</v>
      </c>
      <c r="F9" s="159">
        <v>994.21</v>
      </c>
      <c r="G9" s="159">
        <v>918.81</v>
      </c>
      <c r="H9" s="476">
        <v>985.65</v>
      </c>
      <c r="I9" s="471">
        <v>80.39498045669615</v>
      </c>
      <c r="J9" s="461">
        <v>24.89071349830843</v>
      </c>
      <c r="K9" s="31"/>
      <c r="L9" s="228"/>
      <c r="M9" s="228"/>
      <c r="N9" s="228"/>
    </row>
    <row r="10" spans="1:14" ht="17.25" customHeight="1">
      <c r="A10" s="623" t="s">
        <v>1189</v>
      </c>
      <c r="B10" s="475">
        <v>294.4</v>
      </c>
      <c r="C10" s="227">
        <v>539.66</v>
      </c>
      <c r="D10" s="227">
        <v>491</v>
      </c>
      <c r="E10" s="227">
        <v>539.66</v>
      </c>
      <c r="F10" s="159">
        <v>1285.89</v>
      </c>
      <c r="G10" s="159">
        <v>1103.53</v>
      </c>
      <c r="H10" s="476">
        <v>1285.89</v>
      </c>
      <c r="I10" s="471">
        <v>83.30842391304347</v>
      </c>
      <c r="J10" s="461">
        <v>138.27780454360158</v>
      </c>
      <c r="K10" s="31"/>
      <c r="L10" s="228"/>
      <c r="M10" s="228"/>
      <c r="N10" s="228"/>
    </row>
    <row r="11" spans="1:14" ht="18" customHeight="1">
      <c r="A11" s="623" t="s">
        <v>1282</v>
      </c>
      <c r="B11" s="475">
        <v>381.25</v>
      </c>
      <c r="C11" s="227">
        <v>612.46</v>
      </c>
      <c r="D11" s="227">
        <v>545.58</v>
      </c>
      <c r="E11" s="227">
        <v>612.46</v>
      </c>
      <c r="F11" s="159">
        <v>872.02</v>
      </c>
      <c r="G11" s="159">
        <v>815.98</v>
      </c>
      <c r="H11" s="476">
        <v>817.25</v>
      </c>
      <c r="I11" s="471">
        <v>60.645245901639356</v>
      </c>
      <c r="J11" s="461">
        <v>33.43728570029063</v>
      </c>
      <c r="K11" s="31"/>
      <c r="L11" s="228"/>
      <c r="M11" s="228"/>
      <c r="N11" s="228"/>
    </row>
    <row r="12" spans="1:14" ht="18" customHeight="1">
      <c r="A12" s="623" t="s">
        <v>1283</v>
      </c>
      <c r="B12" s="475">
        <v>261.37</v>
      </c>
      <c r="C12" s="227">
        <v>471.82</v>
      </c>
      <c r="D12" s="227">
        <v>461.79</v>
      </c>
      <c r="E12" s="227">
        <v>471.82</v>
      </c>
      <c r="F12" s="159">
        <v>1152.74</v>
      </c>
      <c r="G12" s="159">
        <v>1036.37</v>
      </c>
      <c r="H12" s="476">
        <v>1152.74</v>
      </c>
      <c r="I12" s="471">
        <v>80.51803956077589</v>
      </c>
      <c r="J12" s="461">
        <v>144.3177482938409</v>
      </c>
      <c r="K12" s="31"/>
      <c r="L12" s="228"/>
      <c r="M12" s="228"/>
      <c r="N12" s="228"/>
    </row>
    <row r="13" spans="1:14" ht="18" customHeight="1">
      <c r="A13" s="623" t="s">
        <v>1171</v>
      </c>
      <c r="B13" s="475">
        <v>301.11</v>
      </c>
      <c r="C13" s="227">
        <v>348.63</v>
      </c>
      <c r="D13" s="227">
        <v>339.7</v>
      </c>
      <c r="E13" s="227">
        <v>348.63</v>
      </c>
      <c r="F13" s="159">
        <v>427.67</v>
      </c>
      <c r="G13" s="159">
        <v>418.82</v>
      </c>
      <c r="H13" s="476">
        <v>423.66</v>
      </c>
      <c r="I13" s="471">
        <v>15.781608050214189</v>
      </c>
      <c r="J13" s="461">
        <v>21.52138370191895</v>
      </c>
      <c r="K13" s="31"/>
      <c r="L13" s="228"/>
      <c r="M13" s="228"/>
      <c r="N13" s="228"/>
    </row>
    <row r="14" spans="1:14" ht="18" customHeight="1">
      <c r="A14" s="623" t="s">
        <v>1172</v>
      </c>
      <c r="B14" s="475">
        <v>180.77</v>
      </c>
      <c r="C14" s="227">
        <v>251.47</v>
      </c>
      <c r="D14" s="227">
        <v>239.48</v>
      </c>
      <c r="E14" s="227">
        <v>251.47</v>
      </c>
      <c r="F14" s="159">
        <v>390.72</v>
      </c>
      <c r="G14" s="159">
        <v>370.88</v>
      </c>
      <c r="H14" s="476">
        <v>370.88</v>
      </c>
      <c r="I14" s="471">
        <v>39.11047187033245</v>
      </c>
      <c r="J14" s="461">
        <v>47.484789438103945</v>
      </c>
      <c r="K14" s="31"/>
      <c r="L14" s="228"/>
      <c r="M14" s="228"/>
      <c r="N14" s="228"/>
    </row>
    <row r="15" spans="1:14" ht="18" customHeight="1">
      <c r="A15" s="623" t="s">
        <v>1173</v>
      </c>
      <c r="B15" s="475">
        <v>148.11</v>
      </c>
      <c r="C15" s="227">
        <v>155.37</v>
      </c>
      <c r="D15" s="227">
        <v>155.21</v>
      </c>
      <c r="E15" s="227">
        <v>155.37</v>
      </c>
      <c r="F15" s="159">
        <v>213.4</v>
      </c>
      <c r="G15" s="159">
        <v>204.08</v>
      </c>
      <c r="H15" s="476">
        <v>204.08</v>
      </c>
      <c r="I15" s="471">
        <v>4.901762203767461</v>
      </c>
      <c r="J15" s="461">
        <v>31.350968655467597</v>
      </c>
      <c r="K15" s="31"/>
      <c r="L15" s="228"/>
      <c r="M15" s="228"/>
      <c r="N15" s="228"/>
    </row>
    <row r="16" spans="1:14" ht="18" customHeight="1">
      <c r="A16" s="623" t="s">
        <v>1174</v>
      </c>
      <c r="B16" s="475">
        <v>410</v>
      </c>
      <c r="C16" s="227">
        <v>818.12</v>
      </c>
      <c r="D16" s="227">
        <v>749.45</v>
      </c>
      <c r="E16" s="227">
        <v>818.12</v>
      </c>
      <c r="F16" s="159">
        <v>817.47</v>
      </c>
      <c r="G16" s="159">
        <v>768.26</v>
      </c>
      <c r="H16" s="476">
        <v>768.26</v>
      </c>
      <c r="I16" s="471">
        <v>99.54146341463417</v>
      </c>
      <c r="J16" s="461">
        <v>-6.094460470346661</v>
      </c>
      <c r="K16" s="31"/>
      <c r="L16" s="228"/>
      <c r="M16" s="228"/>
      <c r="N16" s="228"/>
    </row>
    <row r="17" spans="1:14" ht="18" customHeight="1">
      <c r="A17" s="624" t="s">
        <v>1284</v>
      </c>
      <c r="B17" s="475" t="s">
        <v>1460</v>
      </c>
      <c r="C17" s="226">
        <v>847.93</v>
      </c>
      <c r="D17" s="226">
        <v>833.8</v>
      </c>
      <c r="E17" s="226">
        <v>847.93</v>
      </c>
      <c r="F17" s="159">
        <v>1323.996</v>
      </c>
      <c r="G17" s="159">
        <v>1176.12</v>
      </c>
      <c r="H17" s="476">
        <v>1323.99</v>
      </c>
      <c r="I17" s="807"/>
      <c r="J17" s="744">
        <v>56.14378545398793</v>
      </c>
      <c r="K17" s="31"/>
      <c r="L17" s="228"/>
      <c r="M17" s="228"/>
      <c r="N17" s="228"/>
    </row>
    <row r="18" spans="1:14" ht="18" customHeight="1">
      <c r="A18" s="468" t="s">
        <v>1285</v>
      </c>
      <c r="B18" s="477">
        <v>386.83</v>
      </c>
      <c r="C18" s="229">
        <v>683.95</v>
      </c>
      <c r="D18" s="230">
        <v>563.49</v>
      </c>
      <c r="E18" s="230">
        <v>683.95</v>
      </c>
      <c r="F18" s="231">
        <v>963.36</v>
      </c>
      <c r="G18" s="231">
        <v>906.24</v>
      </c>
      <c r="H18" s="478">
        <v>963.36</v>
      </c>
      <c r="I18" s="181">
        <v>76.8089341571233</v>
      </c>
      <c r="J18" s="462">
        <v>40.852401491337076</v>
      </c>
      <c r="K18" s="21"/>
      <c r="L18" s="232"/>
      <c r="M18" s="232"/>
      <c r="N18" s="232"/>
    </row>
    <row r="19" spans="1:14" ht="18" customHeight="1" thickBot="1">
      <c r="A19" s="463" t="s">
        <v>1286</v>
      </c>
      <c r="B19" s="809" t="s">
        <v>1460</v>
      </c>
      <c r="C19" s="810">
        <v>175.08</v>
      </c>
      <c r="D19" s="438">
        <v>142.31</v>
      </c>
      <c r="E19" s="438">
        <v>175.08</v>
      </c>
      <c r="F19" s="464">
        <v>253.72</v>
      </c>
      <c r="G19" s="465">
        <v>237.74</v>
      </c>
      <c r="H19" s="479">
        <v>253.72</v>
      </c>
      <c r="I19" s="808"/>
      <c r="J19" s="466">
        <v>44.916609549920025</v>
      </c>
      <c r="K19" s="238"/>
      <c r="L19" s="234"/>
      <c r="M19" s="234"/>
      <c r="N19" s="234"/>
    </row>
    <row r="20" spans="1:14" ht="18" customHeight="1">
      <c r="A20" s="24"/>
      <c r="B20" s="235"/>
      <c r="C20" s="236"/>
      <c r="D20" s="237"/>
      <c r="E20" s="237"/>
      <c r="F20" s="237"/>
      <c r="G20" s="237"/>
      <c r="H20" s="237"/>
      <c r="I20" s="228"/>
      <c r="J20" s="238"/>
      <c r="K20" s="238"/>
      <c r="L20" s="234"/>
      <c r="M20" s="234"/>
      <c r="N20" s="234"/>
    </row>
    <row r="21" spans="1:14" ht="18" customHeight="1" thickBot="1">
      <c r="A21" s="2286" t="s">
        <v>290</v>
      </c>
      <c r="B21" s="2287"/>
      <c r="C21" s="2287"/>
      <c r="D21" s="2287"/>
      <c r="E21" s="2287"/>
      <c r="F21" s="2287"/>
      <c r="G21" s="2287"/>
      <c r="H21" s="2287"/>
      <c r="I21" s="2287"/>
      <c r="J21" s="2287"/>
      <c r="K21" s="2287"/>
      <c r="L21" s="2287"/>
      <c r="M21" s="2287"/>
      <c r="N21" s="2288"/>
    </row>
    <row r="22" spans="1:14" ht="18" customHeight="1">
      <c r="A22" s="390"/>
      <c r="B22" s="2107" t="s">
        <v>435</v>
      </c>
      <c r="C22" s="2025"/>
      <c r="D22" s="2025"/>
      <c r="E22" s="2025"/>
      <c r="F22" s="2025"/>
      <c r="G22" s="2025"/>
      <c r="H22" s="2025"/>
      <c r="I22" s="2025"/>
      <c r="J22" s="2108"/>
      <c r="K22" s="2025" t="s">
        <v>1167</v>
      </c>
      <c r="L22" s="2025"/>
      <c r="M22" s="2025"/>
      <c r="N22" s="2108"/>
    </row>
    <row r="23" spans="1:14" ht="18" customHeight="1">
      <c r="A23" s="2289" t="s">
        <v>1247</v>
      </c>
      <c r="B23" s="2291">
        <v>2006</v>
      </c>
      <c r="C23" s="2292"/>
      <c r="D23" s="2293"/>
      <c r="E23" s="2294">
        <v>2007</v>
      </c>
      <c r="F23" s="2292"/>
      <c r="G23" s="2293"/>
      <c r="H23" s="2294">
        <v>2008</v>
      </c>
      <c r="I23" s="2292"/>
      <c r="J23" s="2295"/>
      <c r="K23" s="2296" t="s">
        <v>1287</v>
      </c>
      <c r="L23" s="2297"/>
      <c r="M23" s="2300" t="s">
        <v>1288</v>
      </c>
      <c r="N23" s="2301"/>
    </row>
    <row r="24" spans="1:14" ht="31.5">
      <c r="A24" s="2289"/>
      <c r="B24" s="472" t="s">
        <v>1190</v>
      </c>
      <c r="C24" s="221" t="s">
        <v>1323</v>
      </c>
      <c r="D24" s="221" t="s">
        <v>1191</v>
      </c>
      <c r="E24" s="239" t="s">
        <v>1190</v>
      </c>
      <c r="F24" s="239" t="s">
        <v>1322</v>
      </c>
      <c r="G24" s="221" t="s">
        <v>1191</v>
      </c>
      <c r="H24" s="239" t="s">
        <v>1190</v>
      </c>
      <c r="I24" s="239" t="s">
        <v>1323</v>
      </c>
      <c r="J24" s="460" t="s">
        <v>1191</v>
      </c>
      <c r="K24" s="2298"/>
      <c r="L24" s="2299"/>
      <c r="M24" s="2302"/>
      <c r="N24" s="2303"/>
    </row>
    <row r="25" spans="1:14" ht="18" customHeight="1">
      <c r="A25" s="2290"/>
      <c r="B25" s="433">
        <v>1</v>
      </c>
      <c r="C25" s="240">
        <v>2</v>
      </c>
      <c r="D25" s="241">
        <v>3</v>
      </c>
      <c r="E25" s="242">
        <v>4</v>
      </c>
      <c r="F25" s="242">
        <v>5</v>
      </c>
      <c r="G25" s="242">
        <v>6</v>
      </c>
      <c r="H25" s="242">
        <v>7</v>
      </c>
      <c r="I25" s="242">
        <v>8</v>
      </c>
      <c r="J25" s="480">
        <v>9</v>
      </c>
      <c r="K25" s="482" t="s">
        <v>1187</v>
      </c>
      <c r="L25" s="243" t="s">
        <v>1192</v>
      </c>
      <c r="M25" s="241" t="s">
        <v>1289</v>
      </c>
      <c r="N25" s="480" t="s">
        <v>1003</v>
      </c>
    </row>
    <row r="26" spans="1:14" ht="18" customHeight="1">
      <c r="A26" s="481" t="s">
        <v>1168</v>
      </c>
      <c r="B26" s="741">
        <v>836.33</v>
      </c>
      <c r="C26" s="742">
        <v>327.89</v>
      </c>
      <c r="D26" s="244">
        <v>100</v>
      </c>
      <c r="E26" s="742">
        <v>3832.95</v>
      </c>
      <c r="F26" s="742">
        <v>1432.05</v>
      </c>
      <c r="G26" s="244">
        <v>100</v>
      </c>
      <c r="H26" s="743">
        <v>3327.88</v>
      </c>
      <c r="I26" s="743">
        <v>2648.24</v>
      </c>
      <c r="J26" s="744">
        <v>100</v>
      </c>
      <c r="K26" s="750">
        <v>358.30593186899904</v>
      </c>
      <c r="L26" s="226">
        <v>-13.177056836118382</v>
      </c>
      <c r="M26" s="226">
        <v>336.74707981335206</v>
      </c>
      <c r="N26" s="435">
        <v>84.92650396285046</v>
      </c>
    </row>
    <row r="27" spans="1:14" ht="18" customHeight="1">
      <c r="A27" s="625" t="s">
        <v>1188</v>
      </c>
      <c r="B27" s="741">
        <v>452.98</v>
      </c>
      <c r="C27" s="742">
        <v>247.93</v>
      </c>
      <c r="D27" s="244">
        <v>75.6137729116472</v>
      </c>
      <c r="E27" s="742">
        <v>1063.79</v>
      </c>
      <c r="F27" s="742">
        <v>780.54</v>
      </c>
      <c r="G27" s="743">
        <v>9756.75</v>
      </c>
      <c r="H27" s="743">
        <v>1552.23</v>
      </c>
      <c r="I27" s="743">
        <v>1621.53</v>
      </c>
      <c r="J27" s="744">
        <v>61.230477600217505</v>
      </c>
      <c r="K27" s="750">
        <v>134.84259790719238</v>
      </c>
      <c r="L27" s="226">
        <v>45.915077223888176</v>
      </c>
      <c r="M27" s="226">
        <v>214.82273222280475</v>
      </c>
      <c r="N27" s="435">
        <v>107.74463832731186</v>
      </c>
    </row>
    <row r="28" spans="1:14" ht="18" customHeight="1">
      <c r="A28" s="625" t="s">
        <v>1189</v>
      </c>
      <c r="B28" s="741">
        <v>33.37</v>
      </c>
      <c r="C28" s="742">
        <v>3.8</v>
      </c>
      <c r="D28" s="244">
        <v>1.1589252493214188</v>
      </c>
      <c r="E28" s="742">
        <v>58.83</v>
      </c>
      <c r="F28" s="742">
        <v>20.33</v>
      </c>
      <c r="G28" s="743">
        <v>254.125</v>
      </c>
      <c r="H28" s="743">
        <v>225.75</v>
      </c>
      <c r="I28" s="743">
        <v>217.33</v>
      </c>
      <c r="J28" s="744">
        <v>8.206582484971152</v>
      </c>
      <c r="K28" s="750">
        <v>76.29607431824994</v>
      </c>
      <c r="L28" s="226">
        <v>283.7327893931668</v>
      </c>
      <c r="M28" s="226">
        <v>435</v>
      </c>
      <c r="N28" s="435">
        <v>969.0113133300542</v>
      </c>
    </row>
    <row r="29" spans="1:14" ht="18" customHeight="1">
      <c r="A29" s="625" t="s">
        <v>1282</v>
      </c>
      <c r="B29" s="745">
        <v>148.56</v>
      </c>
      <c r="C29" s="743">
        <v>18.36</v>
      </c>
      <c r="D29" s="244">
        <v>5.599438836195065</v>
      </c>
      <c r="E29" s="742">
        <v>36.53</v>
      </c>
      <c r="F29" s="742">
        <v>20.32</v>
      </c>
      <c r="G29" s="743">
        <v>254</v>
      </c>
      <c r="H29" s="743">
        <v>44.61</v>
      </c>
      <c r="I29" s="743">
        <v>43.53</v>
      </c>
      <c r="J29" s="744">
        <v>1.6437331963870345</v>
      </c>
      <c r="K29" s="750">
        <v>-75.4106085083468</v>
      </c>
      <c r="L29" s="226">
        <v>22.118806460443466</v>
      </c>
      <c r="M29" s="226">
        <v>10.675381263616572</v>
      </c>
      <c r="N29" s="435">
        <v>114.2224409448819</v>
      </c>
    </row>
    <row r="30" spans="1:14" ht="18" customHeight="1">
      <c r="A30" s="625" t="s">
        <v>1283</v>
      </c>
      <c r="B30" s="741">
        <v>95.43</v>
      </c>
      <c r="C30" s="742">
        <v>17.62</v>
      </c>
      <c r="D30" s="244">
        <v>5.373753392906158</v>
      </c>
      <c r="E30" s="742">
        <v>247.92</v>
      </c>
      <c r="F30" s="742">
        <v>86.2</v>
      </c>
      <c r="G30" s="743">
        <v>1077.5</v>
      </c>
      <c r="H30" s="743">
        <v>422.15</v>
      </c>
      <c r="I30" s="743">
        <v>414.4</v>
      </c>
      <c r="J30" s="744">
        <v>15.648128568407698</v>
      </c>
      <c r="K30" s="750">
        <v>159.7925180760767</v>
      </c>
      <c r="L30" s="226">
        <v>70.27670216198771</v>
      </c>
      <c r="M30" s="226">
        <v>389.2167990919409</v>
      </c>
      <c r="N30" s="435">
        <v>380.7424593967517</v>
      </c>
    </row>
    <row r="31" spans="1:14" ht="18" customHeight="1">
      <c r="A31" s="625" t="s">
        <v>1171</v>
      </c>
      <c r="B31" s="741">
        <v>0.57</v>
      </c>
      <c r="C31" s="742">
        <v>1.18</v>
      </c>
      <c r="D31" s="244">
        <v>0.3598767879471774</v>
      </c>
      <c r="E31" s="742">
        <v>1.08</v>
      </c>
      <c r="F31" s="742">
        <v>3.37</v>
      </c>
      <c r="G31" s="743">
        <v>42.125</v>
      </c>
      <c r="H31" s="743">
        <v>134.45</v>
      </c>
      <c r="I31" s="743">
        <v>14.67</v>
      </c>
      <c r="J31" s="744">
        <v>0.5539528139443556</v>
      </c>
      <c r="K31" s="750">
        <v>89.47368421052636</v>
      </c>
      <c r="L31" s="226">
        <v>12349.074074074073</v>
      </c>
      <c r="M31" s="226">
        <v>185.5932203389831</v>
      </c>
      <c r="N31" s="435">
        <v>335.3115727002967</v>
      </c>
    </row>
    <row r="32" spans="1:18" ht="18" customHeight="1">
      <c r="A32" s="625" t="s">
        <v>1172</v>
      </c>
      <c r="B32" s="741">
        <v>3.77</v>
      </c>
      <c r="C32" s="742">
        <v>0.16</v>
      </c>
      <c r="D32" s="244">
        <v>0.04879685260300711</v>
      </c>
      <c r="E32" s="742">
        <v>5.95</v>
      </c>
      <c r="F32" s="742">
        <v>0.57</v>
      </c>
      <c r="G32" s="743">
        <v>7.125</v>
      </c>
      <c r="H32" s="743">
        <v>29.8</v>
      </c>
      <c r="I32" s="743">
        <v>7.36</v>
      </c>
      <c r="J32" s="744">
        <v>0.27792043017249196</v>
      </c>
      <c r="K32" s="750">
        <v>57.82493368700267</v>
      </c>
      <c r="L32" s="226">
        <v>400.84033613445376</v>
      </c>
      <c r="M32" s="226">
        <v>256.25</v>
      </c>
      <c r="N32" s="435">
        <v>1191.228070175439</v>
      </c>
      <c r="O32" s="18"/>
      <c r="P32" s="18"/>
      <c r="Q32" s="18"/>
      <c r="R32" s="18"/>
    </row>
    <row r="33" spans="1:18" ht="18" customHeight="1">
      <c r="A33" s="625" t="s">
        <v>1173</v>
      </c>
      <c r="B33" s="741">
        <v>0.03</v>
      </c>
      <c r="C33" s="742">
        <v>0.07</v>
      </c>
      <c r="D33" s="244">
        <v>0.021348623013815612</v>
      </c>
      <c r="E33" s="742">
        <v>0.33</v>
      </c>
      <c r="F33" s="742">
        <v>0.84</v>
      </c>
      <c r="G33" s="743">
        <v>10.5</v>
      </c>
      <c r="H33" s="743">
        <v>1.73</v>
      </c>
      <c r="I33" s="743">
        <v>3.96</v>
      </c>
      <c r="J33" s="744">
        <v>0.14953327492976468</v>
      </c>
      <c r="K33" s="750">
        <v>1000</v>
      </c>
      <c r="L33" s="226">
        <v>424.24242424242425</v>
      </c>
      <c r="M33" s="226">
        <v>1100</v>
      </c>
      <c r="N33" s="435">
        <v>371.42857142857144</v>
      </c>
      <c r="O33" s="18"/>
      <c r="P33" s="18"/>
      <c r="Q33" s="18"/>
      <c r="R33" s="18"/>
    </row>
    <row r="34" spans="1:18" ht="18" customHeight="1">
      <c r="A34" s="1208" t="s">
        <v>53</v>
      </c>
      <c r="B34" s="1209">
        <v>97.72</v>
      </c>
      <c r="C34" s="1210">
        <v>38.72</v>
      </c>
      <c r="D34" s="1211">
        <v>11.80883832992772</v>
      </c>
      <c r="E34" s="1210">
        <v>2415.72</v>
      </c>
      <c r="F34" s="1210">
        <v>519.83</v>
      </c>
      <c r="G34" s="1212">
        <v>6497.875</v>
      </c>
      <c r="H34" s="1212">
        <v>419.65</v>
      </c>
      <c r="I34" s="1212">
        <v>156</v>
      </c>
      <c r="J34" s="1213">
        <v>5.8907047699604265</v>
      </c>
      <c r="K34" s="1214">
        <v>2372.083503888661</v>
      </c>
      <c r="L34" s="1215">
        <v>-82.62836752603778</v>
      </c>
      <c r="M34" s="1215">
        <v>1242.5361570247935</v>
      </c>
      <c r="N34" s="1216">
        <v>-69.99018910028279</v>
      </c>
      <c r="O34" s="18"/>
      <c r="P34" s="18"/>
      <c r="Q34" s="18"/>
      <c r="R34" s="18"/>
    </row>
    <row r="35" spans="1:18" ht="18" customHeight="1">
      <c r="A35" s="1208" t="s">
        <v>1174</v>
      </c>
      <c r="B35" s="1209">
        <v>0</v>
      </c>
      <c r="C35" s="1210">
        <v>0</v>
      </c>
      <c r="D35" s="742"/>
      <c r="E35" s="1210">
        <v>0</v>
      </c>
      <c r="F35" s="1210">
        <v>0</v>
      </c>
      <c r="G35" s="1212">
        <v>0</v>
      </c>
      <c r="H35" s="1212">
        <v>0</v>
      </c>
      <c r="I35" s="1212">
        <v>0</v>
      </c>
      <c r="J35" s="1213">
        <v>0</v>
      </c>
      <c r="K35" s="1217" t="e">
        <v>#DIV/0!</v>
      </c>
      <c r="L35" s="1215" t="e">
        <v>#DIV/0!</v>
      </c>
      <c r="M35" s="1215" t="e">
        <v>#DIV/0!</v>
      </c>
      <c r="N35" s="1216" t="e">
        <v>#DIV/0!</v>
      </c>
      <c r="O35" s="18"/>
      <c r="P35" s="18"/>
      <c r="Q35" s="18"/>
      <c r="R35" s="18"/>
    </row>
    <row r="36" spans="1:18" ht="18" customHeight="1">
      <c r="A36" s="1208" t="s">
        <v>54</v>
      </c>
      <c r="B36" s="1209">
        <v>3.9</v>
      </c>
      <c r="C36" s="1210">
        <v>0.04</v>
      </c>
      <c r="D36" s="742"/>
      <c r="E36" s="1210">
        <v>2.8</v>
      </c>
      <c r="F36" s="1210">
        <v>0.05</v>
      </c>
      <c r="G36" s="1212">
        <v>0.0034914982018784263</v>
      </c>
      <c r="H36" s="1212">
        <v>84</v>
      </c>
      <c r="I36" s="1212">
        <v>2.03</v>
      </c>
      <c r="J36" s="1213">
        <v>0.07665468386551068</v>
      </c>
      <c r="K36" s="1217">
        <v>-28.205128205128204</v>
      </c>
      <c r="L36" s="1215">
        <v>2900</v>
      </c>
      <c r="M36" s="1215">
        <v>25</v>
      </c>
      <c r="N36" s="1216">
        <v>3960</v>
      </c>
      <c r="O36" s="18"/>
      <c r="P36" s="18"/>
      <c r="Q36" s="18"/>
      <c r="R36" s="18"/>
    </row>
    <row r="37" spans="1:18" ht="18" customHeight="1">
      <c r="A37" s="1208" t="s">
        <v>55</v>
      </c>
      <c r="B37" s="1209">
        <v>0</v>
      </c>
      <c r="C37" s="1210">
        <v>0</v>
      </c>
      <c r="D37" s="742"/>
      <c r="E37" s="1210">
        <v>0</v>
      </c>
      <c r="F37" s="1210">
        <v>0</v>
      </c>
      <c r="G37" s="1212">
        <v>0</v>
      </c>
      <c r="H37" s="1212">
        <v>17.38</v>
      </c>
      <c r="I37" s="1212">
        <v>16.96</v>
      </c>
      <c r="J37" s="1213">
        <v>0.6404253390931336</v>
      </c>
      <c r="K37" s="1217" t="e">
        <v>#DIV/0!</v>
      </c>
      <c r="L37" s="1215" t="e">
        <v>#DIV/0!</v>
      </c>
      <c r="M37" s="1215" t="e">
        <v>#DIV/0!</v>
      </c>
      <c r="N37" s="1216" t="e">
        <v>#DIV/0!</v>
      </c>
      <c r="O37" s="18"/>
      <c r="P37" s="18"/>
      <c r="Q37" s="18"/>
      <c r="R37" s="18"/>
    </row>
    <row r="38" spans="1:18" ht="18" customHeight="1" thickBot="1">
      <c r="A38" s="626" t="s">
        <v>56</v>
      </c>
      <c r="B38" s="746">
        <v>0</v>
      </c>
      <c r="C38" s="747">
        <v>0</v>
      </c>
      <c r="D38" s="747"/>
      <c r="E38" s="747">
        <v>0</v>
      </c>
      <c r="F38" s="747">
        <v>0</v>
      </c>
      <c r="G38" s="748"/>
      <c r="H38" s="748">
        <v>396.13</v>
      </c>
      <c r="I38" s="748">
        <v>150.47</v>
      </c>
      <c r="J38" s="749">
        <v>5.681886838050932</v>
      </c>
      <c r="K38" s="1218" t="e">
        <v>#DIV/0!</v>
      </c>
      <c r="L38" s="751" t="e">
        <v>#DIV/0!</v>
      </c>
      <c r="M38" s="751" t="e">
        <v>#DIV/0!</v>
      </c>
      <c r="N38" s="752" t="e">
        <v>#DIV/0!</v>
      </c>
      <c r="O38" s="18"/>
      <c r="P38" s="18"/>
      <c r="Q38" s="18"/>
      <c r="R38" s="18"/>
    </row>
    <row r="39" spans="12:18" ht="6" customHeight="1">
      <c r="L39" s="32"/>
      <c r="M39" s="32"/>
      <c r="O39" s="18"/>
      <c r="P39" s="18"/>
      <c r="Q39" s="18"/>
      <c r="R39" s="18"/>
    </row>
    <row r="40" spans="1:18" ht="18" customHeight="1">
      <c r="A40" s="18" t="s">
        <v>986</v>
      </c>
      <c r="L40" s="32"/>
      <c r="M40" s="32"/>
      <c r="O40" s="18"/>
      <c r="P40" s="18"/>
      <c r="Q40" s="18"/>
      <c r="R40" s="18"/>
    </row>
    <row r="41" spans="1:18" ht="18" customHeight="1">
      <c r="A41" s="671" t="s">
        <v>1290</v>
      </c>
      <c r="B41" s="31"/>
      <c r="C41" s="31"/>
      <c r="D41" s="31"/>
      <c r="E41" s="31"/>
      <c r="F41" s="31"/>
      <c r="G41" s="31"/>
      <c r="L41" s="32"/>
      <c r="M41" s="32"/>
      <c r="O41" s="18"/>
      <c r="P41" s="18"/>
      <c r="Q41" s="18"/>
      <c r="R41" s="18"/>
    </row>
    <row r="42" spans="1:12" ht="18" customHeight="1">
      <c r="A42" s="671" t="s">
        <v>1361</v>
      </c>
      <c r="B42" s="247"/>
      <c r="C42" s="247"/>
      <c r="D42" s="31"/>
      <c r="E42" s="31"/>
      <c r="F42" s="32"/>
      <c r="G42" s="32"/>
      <c r="I42" s="18"/>
      <c r="J42" s="18"/>
      <c r="K42" s="18"/>
      <c r="L42" s="18"/>
    </row>
    <row r="43" spans="2:12" ht="18" customHeight="1">
      <c r="B43" s="247"/>
      <c r="C43" s="248"/>
      <c r="D43" s="31"/>
      <c r="E43" s="31"/>
      <c r="F43" s="32"/>
      <c r="G43" s="32"/>
      <c r="I43" s="18"/>
      <c r="J43" s="18"/>
      <c r="K43" s="18"/>
      <c r="L43" s="18"/>
    </row>
    <row r="44" spans="1:12" ht="18" customHeight="1">
      <c r="A44" s="160"/>
      <c r="B44" s="247"/>
      <c r="C44" s="247"/>
      <c r="D44" s="31"/>
      <c r="E44" s="31"/>
      <c r="F44" s="32"/>
      <c r="G44" s="32"/>
      <c r="I44" s="18"/>
      <c r="J44" s="18"/>
      <c r="K44" s="18"/>
      <c r="L44" s="18"/>
    </row>
    <row r="45" spans="1:12" ht="18" customHeight="1">
      <c r="A45" s="160"/>
      <c r="B45" s="247"/>
      <c r="C45" s="247"/>
      <c r="D45" s="31"/>
      <c r="E45" s="31"/>
      <c r="F45" s="32"/>
      <c r="G45" s="32"/>
      <c r="I45" s="18"/>
      <c r="J45" s="18"/>
      <c r="K45" s="18"/>
      <c r="L45" s="18"/>
    </row>
    <row r="46" spans="1:12" ht="18" customHeight="1">
      <c r="A46" s="160"/>
      <c r="B46" s="247"/>
      <c r="C46" s="247"/>
      <c r="D46" s="31"/>
      <c r="E46" s="31"/>
      <c r="F46" s="32"/>
      <c r="G46" s="32"/>
      <c r="I46" s="18"/>
      <c r="J46" s="18"/>
      <c r="K46" s="18"/>
      <c r="L46" s="18"/>
    </row>
    <row r="47" spans="1:12" ht="18" customHeight="1">
      <c r="A47" s="160"/>
      <c r="B47" s="247"/>
      <c r="C47" s="247"/>
      <c r="D47" s="31"/>
      <c r="E47" s="31"/>
      <c r="F47" s="32"/>
      <c r="G47" s="32"/>
      <c r="I47" s="18"/>
      <c r="J47" s="18"/>
      <c r="K47" s="18"/>
      <c r="L47" s="18"/>
    </row>
    <row r="48" spans="1:12" ht="18" customHeight="1">
      <c r="A48" s="160"/>
      <c r="B48" s="247"/>
      <c r="C48" s="247"/>
      <c r="D48" s="31"/>
      <c r="E48" s="31"/>
      <c r="F48" s="32"/>
      <c r="G48" s="32"/>
      <c r="I48" s="18"/>
      <c r="J48" s="18"/>
      <c r="K48" s="18"/>
      <c r="L48" s="18"/>
    </row>
    <row r="49" spans="1:12" ht="15">
      <c r="A49" s="160"/>
      <c r="B49" s="247"/>
      <c r="C49" s="247"/>
      <c r="D49" s="31"/>
      <c r="E49" s="31"/>
      <c r="F49" s="32"/>
      <c r="G49" s="32"/>
      <c r="I49" s="18"/>
      <c r="J49" s="18"/>
      <c r="K49" s="18"/>
      <c r="L49" s="18"/>
    </row>
    <row r="50" spans="1:12" ht="15">
      <c r="A50" s="160"/>
      <c r="B50" s="247"/>
      <c r="C50" s="247"/>
      <c r="D50" s="31"/>
      <c r="E50" s="31"/>
      <c r="F50" s="32"/>
      <c r="G50" s="32"/>
      <c r="I50" s="18"/>
      <c r="J50" s="18"/>
      <c r="K50" s="18"/>
      <c r="L50" s="18"/>
    </row>
    <row r="51" spans="1:12" ht="18" customHeight="1">
      <c r="A51" s="31"/>
      <c r="B51" s="31"/>
      <c r="C51" s="31"/>
      <c r="D51" s="31"/>
      <c r="E51" s="31"/>
      <c r="F51" s="32"/>
      <c r="G51" s="32"/>
      <c r="I51" s="18"/>
      <c r="J51" s="18"/>
      <c r="K51" s="18"/>
      <c r="L51" s="18"/>
    </row>
    <row r="52" spans="1:12" ht="12.75" customHeight="1">
      <c r="A52" s="31"/>
      <c r="B52" s="31"/>
      <c r="C52" s="31"/>
      <c r="D52" s="31"/>
      <c r="E52" s="31"/>
      <c r="F52" s="32"/>
      <c r="G52" s="32"/>
      <c r="I52" s="18"/>
      <c r="J52" s="18"/>
      <c r="K52" s="18"/>
      <c r="L52" s="18"/>
    </row>
    <row r="53" spans="1:12" ht="12.75">
      <c r="A53" s="31"/>
      <c r="B53" s="31"/>
      <c r="C53" s="31"/>
      <c r="D53" s="31"/>
      <c r="E53" s="31"/>
      <c r="F53" s="32"/>
      <c r="G53" s="32"/>
      <c r="I53" s="18"/>
      <c r="J53" s="18"/>
      <c r="K53" s="18"/>
      <c r="L53" s="18"/>
    </row>
    <row r="54" spans="12:18" ht="12.75">
      <c r="L54" s="32"/>
      <c r="M54" s="32"/>
      <c r="O54" s="18"/>
      <c r="P54" s="18"/>
      <c r="Q54" s="18"/>
      <c r="R54" s="18"/>
    </row>
    <row r="55" spans="12:18" ht="12.75">
      <c r="L55" s="32"/>
      <c r="M55" s="32"/>
      <c r="O55" s="18"/>
      <c r="P55" s="18"/>
      <c r="Q55" s="18"/>
      <c r="R55" s="18"/>
    </row>
    <row r="56" spans="12:18" ht="12.75">
      <c r="L56" s="32"/>
      <c r="M56" s="32"/>
      <c r="O56" s="18"/>
      <c r="P56" s="18"/>
      <c r="Q56" s="18"/>
      <c r="R56" s="18"/>
    </row>
    <row r="57" spans="12:18" ht="12.75">
      <c r="L57" s="32"/>
      <c r="M57" s="32"/>
      <c r="O57" s="18"/>
      <c r="P57" s="18"/>
      <c r="Q57" s="18"/>
      <c r="R57" s="18"/>
    </row>
    <row r="58" spans="12:18" ht="12.75">
      <c r="L58" s="32"/>
      <c r="M58" s="32"/>
      <c r="O58" s="18"/>
      <c r="P58" s="18"/>
      <c r="Q58" s="18"/>
      <c r="R58" s="18"/>
    </row>
    <row r="59" spans="12:18" ht="12.75">
      <c r="L59" s="32"/>
      <c r="M59" s="32"/>
      <c r="O59" s="18"/>
      <c r="P59" s="18"/>
      <c r="Q59" s="18"/>
      <c r="R59" s="18"/>
    </row>
    <row r="60" spans="12:18" ht="12.75">
      <c r="L60" s="32"/>
      <c r="M60" s="32"/>
      <c r="O60" s="18"/>
      <c r="P60" s="18"/>
      <c r="Q60" s="18"/>
      <c r="R60" s="18"/>
    </row>
    <row r="61" spans="12:18" ht="12.75">
      <c r="L61" s="32"/>
      <c r="M61" s="32"/>
      <c r="O61" s="18"/>
      <c r="P61" s="18"/>
      <c r="Q61" s="18"/>
      <c r="R61" s="18"/>
    </row>
    <row r="62" spans="12:18" ht="12.75">
      <c r="L62" s="32"/>
      <c r="M62" s="32"/>
      <c r="O62" s="18"/>
      <c r="P62" s="18"/>
      <c r="Q62" s="18"/>
      <c r="R62" s="18"/>
    </row>
    <row r="63" spans="12:18" ht="12.75">
      <c r="L63" s="32"/>
      <c r="M63" s="32"/>
      <c r="O63" s="18"/>
      <c r="P63" s="18"/>
      <c r="Q63" s="18"/>
      <c r="R63" s="18"/>
    </row>
    <row r="64" spans="12:18" ht="12.75">
      <c r="L64" s="32"/>
      <c r="M64" s="32"/>
      <c r="O64" s="18"/>
      <c r="P64" s="18"/>
      <c r="Q64" s="18"/>
      <c r="R64" s="18"/>
    </row>
    <row r="65" spans="12:18" ht="12.75">
      <c r="L65" s="32"/>
      <c r="M65" s="32"/>
      <c r="O65" s="18"/>
      <c r="P65" s="18"/>
      <c r="Q65" s="18"/>
      <c r="R65" s="18"/>
    </row>
    <row r="66" spans="12:18" ht="12.75">
      <c r="L66" s="32"/>
      <c r="M66" s="32"/>
      <c r="O66" s="18"/>
      <c r="P66" s="18"/>
      <c r="Q66" s="18"/>
      <c r="R66" s="18"/>
    </row>
    <row r="67" spans="12:18" ht="12.75">
      <c r="L67" s="32"/>
      <c r="M67" s="32"/>
      <c r="O67" s="18"/>
      <c r="P67" s="18"/>
      <c r="Q67" s="18"/>
      <c r="R67" s="18"/>
    </row>
    <row r="68" spans="12:18" ht="12.75">
      <c r="L68" s="32"/>
      <c r="M68" s="32"/>
      <c r="O68" s="18"/>
      <c r="P68" s="18"/>
      <c r="Q68" s="18"/>
      <c r="R68" s="18"/>
    </row>
    <row r="69" spans="12:18" ht="12.75">
      <c r="L69" s="32"/>
      <c r="M69" s="32"/>
      <c r="O69" s="18"/>
      <c r="P69" s="18"/>
      <c r="Q69" s="18"/>
      <c r="R69" s="18"/>
    </row>
    <row r="70" spans="12:13" ht="12.75">
      <c r="L70" s="32"/>
      <c r="M70" s="32"/>
    </row>
    <row r="71" spans="12:13" ht="12.75">
      <c r="L71" s="32"/>
      <c r="M71" s="32"/>
    </row>
    <row r="72" spans="12:13" ht="12.75">
      <c r="L72" s="32"/>
      <c r="M72" s="32"/>
    </row>
    <row r="73" spans="12:13" ht="12.75">
      <c r="L73" s="32"/>
      <c r="M73" s="32"/>
    </row>
    <row r="74" spans="12:13" ht="12.75">
      <c r="L74" s="32"/>
      <c r="M74" s="32"/>
    </row>
    <row r="75" spans="12:13" ht="12.75">
      <c r="L75" s="32"/>
      <c r="M75" s="32"/>
    </row>
    <row r="76" spans="12:13" ht="12.75">
      <c r="L76" s="32"/>
      <c r="M76" s="32"/>
    </row>
    <row r="77" spans="12:13" ht="12.75">
      <c r="L77" s="32"/>
      <c r="M77" s="32"/>
    </row>
    <row r="78" spans="12:13" ht="12.75">
      <c r="L78" s="32"/>
      <c r="M78" s="32"/>
    </row>
    <row r="79" spans="12:13" ht="12.75">
      <c r="L79" s="32"/>
      <c r="M79" s="32"/>
    </row>
    <row r="80" spans="12:13" ht="12.75">
      <c r="L80" s="32"/>
      <c r="M80" s="32"/>
    </row>
    <row r="81" spans="12:13" ht="12.75">
      <c r="L81" s="32"/>
      <c r="M81" s="32"/>
    </row>
    <row r="82" spans="12:13" ht="12.75">
      <c r="L82" s="32"/>
      <c r="M82" s="32"/>
    </row>
    <row r="83" spans="12:13" ht="12.75">
      <c r="L83" s="32"/>
      <c r="M83" s="32"/>
    </row>
    <row r="84" spans="12:13" ht="12.75">
      <c r="L84" s="32"/>
      <c r="M84" s="32"/>
    </row>
    <row r="85" spans="12:13" ht="12.75">
      <c r="L85" s="32"/>
      <c r="M85" s="32"/>
    </row>
    <row r="86" spans="12:13" ht="12.75">
      <c r="L86" s="32"/>
      <c r="M86" s="32"/>
    </row>
    <row r="87" spans="12:13" ht="12.75">
      <c r="L87" s="32"/>
      <c r="M87" s="32"/>
    </row>
    <row r="88" spans="12:13" ht="12.75">
      <c r="L88" s="32"/>
      <c r="M88" s="32"/>
    </row>
    <row r="89" spans="12:13" ht="12.75">
      <c r="L89" s="32"/>
      <c r="M89" s="32"/>
    </row>
    <row r="90" spans="12:13" ht="12.75">
      <c r="L90" s="32"/>
      <c r="M90" s="32"/>
    </row>
    <row r="91" spans="12:13" ht="12.75">
      <c r="L91" s="32"/>
      <c r="M91" s="32"/>
    </row>
    <row r="92" spans="12:13" ht="12.75">
      <c r="L92" s="32"/>
      <c r="M92" s="32"/>
    </row>
    <row r="93" spans="12:13" ht="12.75">
      <c r="L93" s="32"/>
      <c r="M93" s="32"/>
    </row>
    <row r="94" spans="12:13" ht="12.75">
      <c r="L94" s="32"/>
      <c r="M94" s="32"/>
    </row>
    <row r="95" spans="12:13" ht="12.75">
      <c r="L95" s="32"/>
      <c r="M95" s="32"/>
    </row>
    <row r="96" spans="12:13" ht="12.75">
      <c r="L96" s="32"/>
      <c r="M96" s="32"/>
    </row>
    <row r="97" spans="12:13" ht="12.75">
      <c r="L97" s="32"/>
      <c r="M97" s="32"/>
    </row>
    <row r="98" spans="12:13" ht="12.75">
      <c r="L98" s="32"/>
      <c r="M98" s="32"/>
    </row>
    <row r="99" spans="12:13" ht="12.75">
      <c r="L99" s="32"/>
      <c r="M99" s="32"/>
    </row>
    <row r="100" spans="12:13" ht="12.75">
      <c r="L100" s="32"/>
      <c r="M100" s="32"/>
    </row>
    <row r="101" spans="12:13" ht="12.75">
      <c r="L101" s="32"/>
      <c r="M101" s="32"/>
    </row>
    <row r="102" spans="12:13" ht="12.75">
      <c r="L102" s="32"/>
      <c r="M102" s="32"/>
    </row>
    <row r="103" spans="12:13" ht="12.75">
      <c r="L103" s="32"/>
      <c r="M103" s="32"/>
    </row>
    <row r="104" spans="12:13" ht="12.75">
      <c r="L104" s="32"/>
      <c r="M104" s="32"/>
    </row>
    <row r="105" spans="12:13" ht="12.75">
      <c r="L105" s="32"/>
      <c r="M105" s="32"/>
    </row>
    <row r="106" spans="12:13" ht="12.75">
      <c r="L106" s="32"/>
      <c r="M106" s="32"/>
    </row>
    <row r="107" spans="12:13" ht="12.75">
      <c r="L107" s="32"/>
      <c r="M107" s="32"/>
    </row>
    <row r="108" spans="12:13" ht="12.75">
      <c r="L108" s="32"/>
      <c r="M108" s="32"/>
    </row>
    <row r="109" spans="12:13" ht="12.75">
      <c r="L109" s="32"/>
      <c r="M109" s="32"/>
    </row>
    <row r="110" spans="12:13" ht="12.75">
      <c r="L110" s="32"/>
      <c r="M110" s="32"/>
    </row>
    <row r="111" spans="12:13" ht="12.75">
      <c r="L111" s="32"/>
      <c r="M111" s="32"/>
    </row>
    <row r="112" spans="12:13" ht="12.75">
      <c r="L112" s="32"/>
      <c r="M112" s="32"/>
    </row>
    <row r="113" spans="12:13" ht="12.75">
      <c r="L113" s="32"/>
      <c r="M113" s="32"/>
    </row>
    <row r="114" spans="12:13" ht="12.75">
      <c r="L114" s="32"/>
      <c r="M114" s="32"/>
    </row>
    <row r="115" spans="12:13" ht="12.75">
      <c r="L115" s="32"/>
      <c r="M115" s="32"/>
    </row>
    <row r="116" spans="12:13" ht="12.75">
      <c r="L116" s="32"/>
      <c r="M116" s="32"/>
    </row>
    <row r="117" spans="12:13" ht="12.75">
      <c r="L117" s="32"/>
      <c r="M117" s="32"/>
    </row>
    <row r="118" spans="12:13" ht="12.75">
      <c r="L118" s="32"/>
      <c r="M118" s="32"/>
    </row>
    <row r="119" spans="12:13" ht="12.75">
      <c r="L119" s="32"/>
      <c r="M119" s="32"/>
    </row>
    <row r="120" spans="12:13" ht="12.75">
      <c r="L120" s="32"/>
      <c r="M120" s="32"/>
    </row>
    <row r="121" spans="12:13" ht="12.75">
      <c r="L121" s="32"/>
      <c r="M121" s="32"/>
    </row>
    <row r="122" spans="12:13" ht="12.75">
      <c r="L122" s="32"/>
      <c r="M122" s="32"/>
    </row>
    <row r="123" spans="12:13" ht="12.75">
      <c r="L123" s="32"/>
      <c r="M123" s="32"/>
    </row>
    <row r="124" spans="12:13" ht="12.75">
      <c r="L124" s="32"/>
      <c r="M124" s="32"/>
    </row>
    <row r="125" spans="12:13" ht="12.75">
      <c r="L125" s="32"/>
      <c r="M125" s="32"/>
    </row>
    <row r="126" spans="12:13" ht="12.75">
      <c r="L126" s="32"/>
      <c r="M126" s="32"/>
    </row>
    <row r="127" spans="12:13" ht="12.75">
      <c r="L127" s="32"/>
      <c r="M127" s="32"/>
    </row>
    <row r="128" spans="12:13" ht="12.75">
      <c r="L128" s="32"/>
      <c r="M128" s="32"/>
    </row>
    <row r="129" spans="12:13" ht="12.75">
      <c r="L129" s="32"/>
      <c r="M129" s="32"/>
    </row>
    <row r="130" spans="12:13" ht="12.75">
      <c r="L130" s="32"/>
      <c r="M130" s="32"/>
    </row>
    <row r="131" spans="12:13" ht="12.75">
      <c r="L131" s="32"/>
      <c r="M131" s="32"/>
    </row>
    <row r="132" spans="12:13" ht="12.75">
      <c r="L132" s="32"/>
      <c r="M132" s="32"/>
    </row>
    <row r="133" spans="12:13" ht="12.75">
      <c r="L133" s="32"/>
      <c r="M133" s="32"/>
    </row>
    <row r="134" spans="12:13" ht="12.75">
      <c r="L134" s="32"/>
      <c r="M134" s="32"/>
    </row>
    <row r="135" spans="12:13" ht="12.75">
      <c r="L135" s="32"/>
      <c r="M135" s="32"/>
    </row>
    <row r="136" spans="12:13" ht="12.75">
      <c r="L136" s="32"/>
      <c r="M136" s="32"/>
    </row>
    <row r="137" spans="12:13" ht="12.75">
      <c r="L137" s="32"/>
      <c r="M137" s="32"/>
    </row>
    <row r="138" spans="12:13" ht="12.75">
      <c r="L138" s="32"/>
      <c r="M138" s="32"/>
    </row>
    <row r="139" spans="12:13" ht="12.75">
      <c r="L139" s="32"/>
      <c r="M139" s="32"/>
    </row>
    <row r="140" spans="12:13" ht="12.75">
      <c r="L140" s="32"/>
      <c r="M140" s="32"/>
    </row>
    <row r="141" spans="12:13" ht="12.75">
      <c r="L141" s="32"/>
      <c r="M141" s="32"/>
    </row>
    <row r="142" spans="12:13" ht="12.75">
      <c r="L142" s="32"/>
      <c r="M142" s="32"/>
    </row>
    <row r="143" spans="12:13" ht="12.75">
      <c r="L143" s="32"/>
      <c r="M143" s="32"/>
    </row>
    <row r="144" spans="12:13" ht="12.75">
      <c r="L144" s="32"/>
      <c r="M144" s="32"/>
    </row>
    <row r="145" spans="12:13" ht="12.75">
      <c r="L145" s="32"/>
      <c r="M145" s="32"/>
    </row>
    <row r="146" spans="12:13" ht="12.75">
      <c r="L146" s="32"/>
      <c r="M146" s="32"/>
    </row>
    <row r="147" spans="12:13" ht="12.75">
      <c r="L147" s="32"/>
      <c r="M147" s="32"/>
    </row>
    <row r="148" spans="12:13" ht="12.75">
      <c r="L148" s="32"/>
      <c r="M148" s="32"/>
    </row>
    <row r="149" spans="12:13" ht="12.75">
      <c r="L149" s="32"/>
      <c r="M149" s="32"/>
    </row>
    <row r="150" spans="12:13" ht="12.75">
      <c r="L150" s="32"/>
      <c r="M150" s="32"/>
    </row>
  </sheetData>
  <sheetProtection/>
  <mergeCells count="17">
    <mergeCell ref="A21:N21"/>
    <mergeCell ref="B22:J22"/>
    <mergeCell ref="K22:N22"/>
    <mergeCell ref="A23:A25"/>
    <mergeCell ref="B23:D23"/>
    <mergeCell ref="E23:G23"/>
    <mergeCell ref="H23:J23"/>
    <mergeCell ref="K23:L24"/>
    <mergeCell ref="M23:N24"/>
    <mergeCell ref="A1:J1"/>
    <mergeCell ref="A2:J2"/>
    <mergeCell ref="B4:H4"/>
    <mergeCell ref="A5:A8"/>
    <mergeCell ref="B5:H5"/>
    <mergeCell ref="I6:J6"/>
    <mergeCell ref="C6:E6"/>
    <mergeCell ref="F6:H6"/>
  </mergeCells>
  <printOptions horizontalCentered="1"/>
  <pageMargins left="0.33" right="0.34" top="0.77" bottom="0.67" header="0.5" footer="0.5"/>
  <pageSetup fitToHeight="1" fitToWidth="1" horizontalDpi="300" verticalDpi="300" orientation="landscape"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A1:U245"/>
  <sheetViews>
    <sheetView zoomScalePageLayoutView="0" workbookViewId="0" topLeftCell="A1">
      <selection activeCell="A1" sqref="A1:O1"/>
    </sheetView>
  </sheetViews>
  <sheetFormatPr defaultColWidth="9.140625" defaultRowHeight="12.75"/>
  <cols>
    <col min="1" max="1" width="34.00390625" style="0" customWidth="1"/>
    <col min="2" max="2" width="9.8515625" style="0" customWidth="1"/>
    <col min="3" max="5" width="8.421875" style="0" hidden="1" customWidth="1"/>
    <col min="6" max="6" width="8.7109375" style="0" hidden="1" customWidth="1"/>
    <col min="7" max="9" width="8.421875" style="0" hidden="1" customWidth="1"/>
    <col min="10" max="10" width="7.57421875" style="0" hidden="1" customWidth="1"/>
    <col min="11" max="11" width="10.28125" style="0" customWidth="1"/>
    <col min="12" max="12" width="9.57421875" style="1369" customWidth="1"/>
    <col min="13" max="13" width="10.57421875" style="0" customWidth="1"/>
    <col min="14" max="14" width="11.140625" style="0" customWidth="1"/>
    <col min="15" max="15" width="10.421875" style="0" customWidth="1"/>
    <col min="16" max="16" width="9.28125" style="0" bestFit="1" customWidth="1"/>
  </cols>
  <sheetData>
    <row r="1" spans="1:15" ht="12.75">
      <c r="A1" s="1966" t="s">
        <v>1193</v>
      </c>
      <c r="B1" s="1966"/>
      <c r="C1" s="1966"/>
      <c r="D1" s="1966"/>
      <c r="E1" s="1966"/>
      <c r="F1" s="1966"/>
      <c r="G1" s="1966"/>
      <c r="H1" s="1966"/>
      <c r="I1" s="1966"/>
      <c r="J1" s="1966"/>
      <c r="K1" s="1966"/>
      <c r="L1" s="1966"/>
      <c r="M1" s="1966"/>
      <c r="N1" s="1966"/>
      <c r="O1" s="1966"/>
    </row>
    <row r="2" spans="1:16" ht="15.75">
      <c r="A2" s="1967" t="s">
        <v>1199</v>
      </c>
      <c r="B2" s="1967"/>
      <c r="C2" s="1967"/>
      <c r="D2" s="1967"/>
      <c r="E2" s="1967"/>
      <c r="F2" s="1967"/>
      <c r="G2" s="1967"/>
      <c r="H2" s="1967"/>
      <c r="I2" s="1967"/>
      <c r="J2" s="1967"/>
      <c r="K2" s="1967"/>
      <c r="L2" s="1967"/>
      <c r="M2" s="1967"/>
      <c r="N2" s="1967"/>
      <c r="O2" s="1967"/>
      <c r="P2" s="1588"/>
    </row>
    <row r="3" spans="1:15" ht="12.75">
      <c r="A3" s="1989" t="s">
        <v>833</v>
      </c>
      <c r="B3" s="1989"/>
      <c r="C3" s="1989"/>
      <c r="D3" s="1989"/>
      <c r="E3" s="1989"/>
      <c r="F3" s="1989"/>
      <c r="G3" s="1989"/>
      <c r="H3" s="1989"/>
      <c r="I3" s="1989"/>
      <c r="J3" s="1989"/>
      <c r="K3" s="1989"/>
      <c r="L3" s="1989"/>
      <c r="M3" s="1989"/>
      <c r="N3" s="1989"/>
      <c r="O3" s="1989"/>
    </row>
    <row r="4" spans="1:15" ht="12.75">
      <c r="A4" s="1986" t="s">
        <v>1790</v>
      </c>
      <c r="B4" s="1986"/>
      <c r="C4" s="1986"/>
      <c r="D4" s="1986"/>
      <c r="E4" s="1986"/>
      <c r="F4" s="1986"/>
      <c r="G4" s="1986"/>
      <c r="H4" s="1986"/>
      <c r="I4" s="1986"/>
      <c r="J4" s="1986"/>
      <c r="K4" s="1986"/>
      <c r="L4" s="1986"/>
      <c r="M4" s="1986"/>
      <c r="N4" s="1986"/>
      <c r="O4" s="1986"/>
    </row>
    <row r="5" spans="1:21" ht="13.5" thickBot="1">
      <c r="A5" s="1432"/>
      <c r="B5" s="1430"/>
      <c r="C5" s="1433"/>
      <c r="D5" s="1433"/>
      <c r="E5" s="1433"/>
      <c r="F5" s="1433"/>
      <c r="G5" s="1433"/>
      <c r="H5" s="1430"/>
      <c r="I5" s="1430"/>
      <c r="J5" s="1430"/>
      <c r="K5" s="1430"/>
      <c r="L5" s="1431"/>
      <c r="M5" s="1430"/>
      <c r="N5" t="s">
        <v>628</v>
      </c>
      <c r="O5" s="1369"/>
      <c r="P5" s="1434"/>
      <c r="Q5" s="1434"/>
      <c r="R5" s="1434"/>
      <c r="S5" s="1434"/>
      <c r="T5" s="1434"/>
      <c r="U5" s="1434"/>
    </row>
    <row r="6" spans="1:15" s="1369" customFormat="1" ht="21.75" customHeight="1">
      <c r="A6" s="1706"/>
      <c r="B6" s="1707" t="s">
        <v>834</v>
      </c>
      <c r="C6" s="1708" t="s">
        <v>1769</v>
      </c>
      <c r="D6" s="1708" t="s">
        <v>1771</v>
      </c>
      <c r="E6" s="1709" t="s">
        <v>1773</v>
      </c>
      <c r="F6" s="1709" t="s">
        <v>1775</v>
      </c>
      <c r="G6" s="1709" t="s">
        <v>1777</v>
      </c>
      <c r="H6" s="1709" t="s">
        <v>1779</v>
      </c>
      <c r="I6" s="1709" t="s">
        <v>1781</v>
      </c>
      <c r="J6" s="1708" t="s">
        <v>1783</v>
      </c>
      <c r="K6" s="1708" t="s">
        <v>628</v>
      </c>
      <c r="L6" s="1709" t="s">
        <v>628</v>
      </c>
      <c r="M6" s="1710" t="s">
        <v>628</v>
      </c>
      <c r="N6" s="1990" t="s">
        <v>1167</v>
      </c>
      <c r="O6" s="1991"/>
    </row>
    <row r="7" spans="1:16" s="1369" customFormat="1" ht="23.25" customHeight="1">
      <c r="A7" s="1711" t="s">
        <v>1350</v>
      </c>
      <c r="B7" s="1712" t="s">
        <v>835</v>
      </c>
      <c r="C7" s="1713" t="s">
        <v>1770</v>
      </c>
      <c r="D7" s="1713" t="s">
        <v>1772</v>
      </c>
      <c r="E7" s="1597" t="s">
        <v>1774</v>
      </c>
      <c r="F7" s="1597" t="s">
        <v>1776</v>
      </c>
      <c r="G7" s="1597" t="s">
        <v>1778</v>
      </c>
      <c r="H7" s="1597" t="s">
        <v>1780</v>
      </c>
      <c r="I7" s="1597" t="s">
        <v>1782</v>
      </c>
      <c r="J7" s="1713" t="s">
        <v>1586</v>
      </c>
      <c r="K7" s="1325" t="s">
        <v>629</v>
      </c>
      <c r="L7" s="1322" t="s">
        <v>630</v>
      </c>
      <c r="M7" s="1326" t="s">
        <v>1249</v>
      </c>
      <c r="N7" s="1714" t="s">
        <v>630</v>
      </c>
      <c r="O7" s="1715" t="s">
        <v>1249</v>
      </c>
      <c r="P7" s="1435"/>
    </row>
    <row r="8" spans="1:16" s="1369" customFormat="1" ht="18" customHeight="1" hidden="1">
      <c r="A8" s="1716"/>
      <c r="B8" s="1717"/>
      <c r="C8" s="1718"/>
      <c r="D8" s="1718"/>
      <c r="E8" s="1718"/>
      <c r="F8" s="1718"/>
      <c r="G8" s="1718"/>
      <c r="H8" s="1718"/>
      <c r="I8" s="1718"/>
      <c r="J8" s="1719"/>
      <c r="K8" s="1720"/>
      <c r="L8" s="1721"/>
      <c r="M8" s="1718"/>
      <c r="N8" s="1722" t="s">
        <v>628</v>
      </c>
      <c r="O8" s="1723" t="s">
        <v>628</v>
      </c>
      <c r="P8" s="1435"/>
    </row>
    <row r="9" spans="1:16" ht="18" customHeight="1">
      <c r="A9" s="1679" t="s">
        <v>843</v>
      </c>
      <c r="B9" s="1436">
        <v>100</v>
      </c>
      <c r="C9" s="1437">
        <v>108.1</v>
      </c>
      <c r="D9" s="1437">
        <v>117.1</v>
      </c>
      <c r="E9" s="1438">
        <v>130.4</v>
      </c>
      <c r="F9" s="1438">
        <v>134.9</v>
      </c>
      <c r="G9" s="1438">
        <v>138.1</v>
      </c>
      <c r="H9" s="1438">
        <v>142.1</v>
      </c>
      <c r="I9" s="1439">
        <v>148.9</v>
      </c>
      <c r="J9" s="1438">
        <v>154.8</v>
      </c>
      <c r="K9" s="1439">
        <v>174.7</v>
      </c>
      <c r="L9" s="1439">
        <v>185.9</v>
      </c>
      <c r="M9" s="1440">
        <v>200.2</v>
      </c>
      <c r="N9" s="1441">
        <f>L9/K9*100-100</f>
        <v>6.410990269032652</v>
      </c>
      <c r="O9" s="1680">
        <f>M9/L9*100-100</f>
        <v>7.692307692307693</v>
      </c>
      <c r="P9" s="1443"/>
    </row>
    <row r="10" spans="1:16" ht="18" customHeight="1">
      <c r="A10" s="1681"/>
      <c r="B10" s="1445"/>
      <c r="C10" s="1446"/>
      <c r="D10" s="1446"/>
      <c r="E10" s="1447"/>
      <c r="F10" s="1447"/>
      <c r="G10" s="1447"/>
      <c r="H10" s="1447"/>
      <c r="I10" s="1438"/>
      <c r="J10" s="1447"/>
      <c r="K10" s="1438"/>
      <c r="L10" s="1438"/>
      <c r="M10" s="1439"/>
      <c r="N10" s="1448"/>
      <c r="O10" s="1682"/>
      <c r="P10" s="1443"/>
    </row>
    <row r="11" spans="1:16" ht="18" customHeight="1">
      <c r="A11" s="1679" t="s">
        <v>844</v>
      </c>
      <c r="B11" s="1436">
        <v>53.2</v>
      </c>
      <c r="C11" s="1437">
        <v>108.2</v>
      </c>
      <c r="D11" s="1437">
        <v>116.6</v>
      </c>
      <c r="E11" s="1438">
        <v>135.5</v>
      </c>
      <c r="F11" s="1438">
        <v>136.1</v>
      </c>
      <c r="G11" s="1438">
        <v>133</v>
      </c>
      <c r="H11" s="1438">
        <v>137.9</v>
      </c>
      <c r="I11" s="1438">
        <v>144</v>
      </c>
      <c r="J11" s="1438">
        <v>148.8</v>
      </c>
      <c r="K11" s="1438">
        <v>166.8</v>
      </c>
      <c r="L11" s="1438">
        <v>178.8</v>
      </c>
      <c r="M11" s="1438">
        <v>196.9</v>
      </c>
      <c r="N11" s="1441">
        <f>L11/K11*100-100</f>
        <v>7.194244604316552</v>
      </c>
      <c r="O11" s="1680">
        <f>M11/L11*100-100</f>
        <v>10.123042505592835</v>
      </c>
      <c r="P11" s="1443"/>
    </row>
    <row r="12" spans="1:16" ht="18" customHeight="1">
      <c r="A12" s="1683"/>
      <c r="B12" s="1445"/>
      <c r="C12" s="1446"/>
      <c r="D12" s="1446"/>
      <c r="E12" s="1447"/>
      <c r="F12" s="1447"/>
      <c r="G12" s="1447"/>
      <c r="H12" s="1447"/>
      <c r="I12" s="1447"/>
      <c r="J12" s="1447"/>
      <c r="K12" s="1439"/>
      <c r="L12" s="1439"/>
      <c r="M12" s="1439"/>
      <c r="N12" s="1450"/>
      <c r="O12" s="1684"/>
      <c r="P12" s="1443"/>
    </row>
    <row r="13" spans="1:16" ht="18" customHeight="1">
      <c r="A13" s="1681" t="s">
        <v>1351</v>
      </c>
      <c r="B13" s="1452">
        <v>18</v>
      </c>
      <c r="C13" s="1446">
        <v>109.1</v>
      </c>
      <c r="D13" s="1446">
        <v>112.5</v>
      </c>
      <c r="E13" s="1447">
        <v>133.5</v>
      </c>
      <c r="F13" s="1447">
        <v>145</v>
      </c>
      <c r="G13" s="1447">
        <v>125.1</v>
      </c>
      <c r="H13" s="1447">
        <v>127.7</v>
      </c>
      <c r="I13" s="1447">
        <v>138.2</v>
      </c>
      <c r="J13" s="1447">
        <v>139.8</v>
      </c>
      <c r="K13" s="1453">
        <v>164.6</v>
      </c>
      <c r="L13" s="1453">
        <v>175.1</v>
      </c>
      <c r="M13" s="1453">
        <v>200.7</v>
      </c>
      <c r="N13" s="1454">
        <f aca="true" t="shared" si="0" ref="N13:O33">L13/K13*100-100</f>
        <v>6.379100850546777</v>
      </c>
      <c r="O13" s="1685">
        <f t="shared" si="0"/>
        <v>14.620217018846375</v>
      </c>
      <c r="P13" s="1443"/>
    </row>
    <row r="14" spans="1:16" ht="18" customHeight="1">
      <c r="A14" s="1681" t="s">
        <v>846</v>
      </c>
      <c r="B14" s="1452" t="s">
        <v>1152</v>
      </c>
      <c r="C14" s="1446">
        <v>106.5</v>
      </c>
      <c r="D14" s="1446">
        <v>110.1</v>
      </c>
      <c r="E14" s="1447">
        <v>132.9</v>
      </c>
      <c r="F14" s="1447">
        <v>145.8</v>
      </c>
      <c r="G14" s="1447">
        <v>124.4</v>
      </c>
      <c r="H14" s="1447">
        <v>125.8</v>
      </c>
      <c r="I14" s="1447">
        <v>136.6</v>
      </c>
      <c r="J14" s="1447">
        <v>138</v>
      </c>
      <c r="K14" s="1453">
        <v>163.6</v>
      </c>
      <c r="L14" s="1453">
        <v>168.1</v>
      </c>
      <c r="M14" s="1453">
        <v>197.2</v>
      </c>
      <c r="N14" s="1454">
        <f t="shared" si="0"/>
        <v>2.7506112469437625</v>
      </c>
      <c r="O14" s="1685">
        <f t="shared" si="0"/>
        <v>17.311124330755504</v>
      </c>
      <c r="P14" s="1443"/>
    </row>
    <row r="15" spans="1:16" ht="18" customHeight="1" hidden="1">
      <c r="A15" s="1686" t="s">
        <v>847</v>
      </c>
      <c r="B15" s="1456">
        <v>1.79</v>
      </c>
      <c r="C15" s="1446">
        <v>125.6</v>
      </c>
      <c r="D15" s="1446">
        <v>124.2</v>
      </c>
      <c r="E15" s="1447">
        <v>145.1</v>
      </c>
      <c r="F15" s="1447">
        <v>156.5</v>
      </c>
      <c r="G15" s="1447">
        <v>124.8</v>
      </c>
      <c r="H15" s="1447">
        <v>134.7</v>
      </c>
      <c r="I15" s="1447">
        <v>153.6</v>
      </c>
      <c r="J15" s="1447">
        <v>157.1</v>
      </c>
      <c r="K15" s="1453">
        <v>191.6</v>
      </c>
      <c r="L15" s="1453">
        <v>234.6</v>
      </c>
      <c r="M15" s="1453">
        <v>247.4</v>
      </c>
      <c r="N15" s="1454">
        <f t="shared" si="0"/>
        <v>22.442588726513563</v>
      </c>
      <c r="O15" s="1685">
        <f t="shared" si="0"/>
        <v>5.456095481670943</v>
      </c>
      <c r="P15" s="1443"/>
    </row>
    <row r="16" spans="1:16" ht="18" customHeight="1" hidden="1">
      <c r="A16" s="1686" t="s">
        <v>848</v>
      </c>
      <c r="B16" s="1456">
        <v>2.05</v>
      </c>
      <c r="C16" s="1446">
        <v>111.1</v>
      </c>
      <c r="D16" s="1446">
        <v>118.1</v>
      </c>
      <c r="E16" s="1447">
        <v>124.6</v>
      </c>
      <c r="F16" s="1447">
        <v>128.5</v>
      </c>
      <c r="G16" s="1447">
        <v>133.3</v>
      </c>
      <c r="H16" s="1447">
        <v>135.3</v>
      </c>
      <c r="I16" s="1447">
        <v>137</v>
      </c>
      <c r="J16" s="1447">
        <v>138.5</v>
      </c>
      <c r="K16" s="1453">
        <v>147.8</v>
      </c>
      <c r="L16" s="1453">
        <v>168.4</v>
      </c>
      <c r="M16" s="1453">
        <v>179.7</v>
      </c>
      <c r="N16" s="1454">
        <f t="shared" si="0"/>
        <v>13.937753721244931</v>
      </c>
      <c r="O16" s="1685">
        <f t="shared" si="0"/>
        <v>6.710213776722071</v>
      </c>
      <c r="P16" s="1443"/>
    </row>
    <row r="17" spans="1:15" ht="18" customHeight="1">
      <c r="A17" s="1681" t="s">
        <v>849</v>
      </c>
      <c r="B17" s="1456">
        <v>2.73</v>
      </c>
      <c r="C17" s="1446">
        <v>106.1</v>
      </c>
      <c r="D17" s="1446">
        <v>103.6</v>
      </c>
      <c r="E17" s="1447">
        <v>123.6</v>
      </c>
      <c r="F17" s="1447">
        <v>118.7</v>
      </c>
      <c r="G17" s="1447">
        <v>121.6</v>
      </c>
      <c r="H17" s="1447">
        <v>123.9</v>
      </c>
      <c r="I17" s="1447">
        <v>125.3</v>
      </c>
      <c r="J17" s="1447">
        <v>126.1</v>
      </c>
      <c r="K17" s="1453">
        <v>150.4</v>
      </c>
      <c r="L17" s="1453">
        <v>175.9</v>
      </c>
      <c r="M17" s="1453">
        <v>200.8</v>
      </c>
      <c r="N17" s="1454">
        <f t="shared" si="0"/>
        <v>16.954787234042556</v>
      </c>
      <c r="O17" s="1685">
        <f t="shared" si="0"/>
        <v>14.15577032404775</v>
      </c>
    </row>
    <row r="18" spans="1:15" ht="18" customHeight="1">
      <c r="A18" s="1681" t="s">
        <v>850</v>
      </c>
      <c r="B18" s="1456">
        <v>7.89</v>
      </c>
      <c r="C18" s="1446">
        <v>103.7</v>
      </c>
      <c r="D18" s="1446">
        <v>121</v>
      </c>
      <c r="E18" s="1447">
        <v>145.1</v>
      </c>
      <c r="F18" s="1447">
        <v>120.6</v>
      </c>
      <c r="G18" s="1447">
        <v>125.6</v>
      </c>
      <c r="H18" s="1447">
        <v>135</v>
      </c>
      <c r="I18" s="1447">
        <v>135.7</v>
      </c>
      <c r="J18" s="1447">
        <v>140.3</v>
      </c>
      <c r="K18" s="1453">
        <v>153.8</v>
      </c>
      <c r="L18" s="1453">
        <v>170.8</v>
      </c>
      <c r="M18" s="1453">
        <v>181.7</v>
      </c>
      <c r="N18" s="1454">
        <f t="shared" si="0"/>
        <v>11.053315994798439</v>
      </c>
      <c r="O18" s="1685">
        <f t="shared" si="0"/>
        <v>6.381733021077281</v>
      </c>
    </row>
    <row r="19" spans="1:15" ht="18" customHeight="1" hidden="1">
      <c r="A19" s="1686" t="s">
        <v>852</v>
      </c>
      <c r="B19" s="1456">
        <v>6.25</v>
      </c>
      <c r="C19" s="1446">
        <v>101.5</v>
      </c>
      <c r="D19" s="1446">
        <v>120</v>
      </c>
      <c r="E19" s="1447">
        <v>145.9</v>
      </c>
      <c r="F19" s="1447">
        <v>116.8</v>
      </c>
      <c r="G19" s="1447">
        <v>119.4</v>
      </c>
      <c r="H19" s="1447">
        <v>131.5</v>
      </c>
      <c r="I19" s="1447">
        <v>130</v>
      </c>
      <c r="J19" s="1447">
        <v>136.7</v>
      </c>
      <c r="K19" s="1453">
        <v>149.7</v>
      </c>
      <c r="L19" s="1453">
        <v>168</v>
      </c>
      <c r="M19" s="1453">
        <v>180</v>
      </c>
      <c r="N19" s="1454">
        <f t="shared" si="0"/>
        <v>12.224448897795597</v>
      </c>
      <c r="O19" s="1685">
        <f t="shared" si="0"/>
        <v>7.142857142857139</v>
      </c>
    </row>
    <row r="20" spans="1:15" ht="18" customHeight="1" hidden="1">
      <c r="A20" s="1686" t="s">
        <v>853</v>
      </c>
      <c r="B20" s="1456">
        <v>5.15</v>
      </c>
      <c r="C20" s="1446">
        <v>99.8</v>
      </c>
      <c r="D20" s="1446">
        <v>119.9</v>
      </c>
      <c r="E20" s="1447">
        <v>148.6</v>
      </c>
      <c r="F20" s="1447">
        <v>114.2</v>
      </c>
      <c r="G20" s="1447">
        <v>117.3</v>
      </c>
      <c r="H20" s="1447">
        <v>133.7</v>
      </c>
      <c r="I20" s="1447">
        <v>128.3</v>
      </c>
      <c r="J20" s="1447">
        <v>136.8</v>
      </c>
      <c r="K20" s="1453">
        <v>152.7</v>
      </c>
      <c r="L20" s="1453">
        <v>171.5</v>
      </c>
      <c r="M20" s="1453">
        <v>184.7</v>
      </c>
      <c r="N20" s="1454">
        <f t="shared" si="0"/>
        <v>12.3117223313687</v>
      </c>
      <c r="O20" s="1685">
        <f t="shared" si="0"/>
        <v>7.696793002915442</v>
      </c>
    </row>
    <row r="21" spans="1:15" ht="18" customHeight="1" hidden="1">
      <c r="A21" s="1686" t="s">
        <v>854</v>
      </c>
      <c r="B21" s="1456">
        <v>1.1</v>
      </c>
      <c r="C21" s="1446">
        <v>110.2</v>
      </c>
      <c r="D21" s="1446">
        <v>121.3</v>
      </c>
      <c r="E21" s="1447">
        <v>135.1</v>
      </c>
      <c r="F21" s="1447">
        <v>136.8</v>
      </c>
      <c r="G21" s="1447">
        <v>139.2</v>
      </c>
      <c r="H21" s="1447">
        <v>127.4</v>
      </c>
      <c r="I21" s="1447">
        <v>152.8</v>
      </c>
      <c r="J21" s="1447">
        <v>148.8</v>
      </c>
      <c r="K21" s="1453">
        <v>145.9</v>
      </c>
      <c r="L21" s="1453">
        <v>165.4</v>
      </c>
      <c r="M21" s="1453">
        <v>168.5</v>
      </c>
      <c r="N21" s="1454">
        <f t="shared" si="0"/>
        <v>13.365318711446193</v>
      </c>
      <c r="O21" s="1685">
        <f t="shared" si="0"/>
        <v>1.8742442563482342</v>
      </c>
    </row>
    <row r="22" spans="1:15" ht="18" customHeight="1" hidden="1">
      <c r="A22" s="1686" t="s">
        <v>855</v>
      </c>
      <c r="B22" s="1456">
        <v>1.65</v>
      </c>
      <c r="C22" s="1446">
        <v>113.6</v>
      </c>
      <c r="D22" s="1446">
        <v>124.4</v>
      </c>
      <c r="E22" s="1447">
        <v>142.1</v>
      </c>
      <c r="F22" s="1447">
        <v>136.8</v>
      </c>
      <c r="G22" s="1447">
        <v>151.6</v>
      </c>
      <c r="H22" s="1447">
        <v>149.6</v>
      </c>
      <c r="I22" s="1447">
        <v>158.2</v>
      </c>
      <c r="J22" s="1447">
        <v>154</v>
      </c>
      <c r="K22" s="1453">
        <v>169.1</v>
      </c>
      <c r="L22" s="1453">
        <v>179.6</v>
      </c>
      <c r="M22" s="1453">
        <v>187.4</v>
      </c>
      <c r="N22" s="1454">
        <f t="shared" si="0"/>
        <v>6.209343583678304</v>
      </c>
      <c r="O22" s="1685">
        <f t="shared" si="0"/>
        <v>4.34298440979957</v>
      </c>
    </row>
    <row r="23" spans="1:15" ht="18" customHeight="1" hidden="1">
      <c r="A23" s="1686" t="s">
        <v>856</v>
      </c>
      <c r="B23" s="1456">
        <v>1.59</v>
      </c>
      <c r="C23" s="1446">
        <v>113.3</v>
      </c>
      <c r="D23" s="1446">
        <v>123.6</v>
      </c>
      <c r="E23" s="1447">
        <v>142.3</v>
      </c>
      <c r="F23" s="1447">
        <v>136.9</v>
      </c>
      <c r="G23" s="1447">
        <v>152.6</v>
      </c>
      <c r="H23" s="1447">
        <v>151.3</v>
      </c>
      <c r="I23" s="1447">
        <v>159.7</v>
      </c>
      <c r="J23" s="1447">
        <v>153.9</v>
      </c>
      <c r="K23" s="1453">
        <v>167.1</v>
      </c>
      <c r="L23" s="1453">
        <v>179.3</v>
      </c>
      <c r="M23" s="1453">
        <v>188.5</v>
      </c>
      <c r="N23" s="1454">
        <f t="shared" si="0"/>
        <v>7.301017354877331</v>
      </c>
      <c r="O23" s="1685">
        <f t="shared" si="0"/>
        <v>5.131065253764632</v>
      </c>
    </row>
    <row r="24" spans="1:15" ht="18" customHeight="1" hidden="1">
      <c r="A24" s="1686" t="s">
        <v>857</v>
      </c>
      <c r="B24" s="1445">
        <v>0.05</v>
      </c>
      <c r="C24" s="1446">
        <v>120.1</v>
      </c>
      <c r="D24" s="1446">
        <v>142</v>
      </c>
      <c r="E24" s="1447">
        <v>137.3</v>
      </c>
      <c r="F24" s="1447">
        <v>135</v>
      </c>
      <c r="G24" s="1447">
        <v>127.9</v>
      </c>
      <c r="H24" s="1447">
        <v>107.6</v>
      </c>
      <c r="I24" s="1447">
        <v>121.3</v>
      </c>
      <c r="J24" s="1447">
        <v>155.2</v>
      </c>
      <c r="K24" s="1453">
        <v>215.6</v>
      </c>
      <c r="L24" s="1453">
        <v>181.4</v>
      </c>
      <c r="M24" s="1453">
        <v>156.1</v>
      </c>
      <c r="N24" s="1454">
        <f t="shared" si="0"/>
        <v>-15.862708719851568</v>
      </c>
      <c r="O24" s="1685">
        <f t="shared" si="0"/>
        <v>-13.94707828004411</v>
      </c>
    </row>
    <row r="25" spans="1:15" ht="18" customHeight="1">
      <c r="A25" s="1681" t="s">
        <v>858</v>
      </c>
      <c r="B25" s="1452">
        <v>1.85</v>
      </c>
      <c r="C25" s="1446">
        <v>105.7</v>
      </c>
      <c r="D25" s="1446">
        <v>113.8</v>
      </c>
      <c r="E25" s="1447">
        <v>139.3</v>
      </c>
      <c r="F25" s="1447">
        <v>141.2</v>
      </c>
      <c r="G25" s="1447">
        <v>153</v>
      </c>
      <c r="H25" s="1447">
        <v>156.1</v>
      </c>
      <c r="I25" s="1447">
        <v>142.3</v>
      </c>
      <c r="J25" s="1447">
        <v>148</v>
      </c>
      <c r="K25" s="1453">
        <v>149.1</v>
      </c>
      <c r="L25" s="1453">
        <v>182.6</v>
      </c>
      <c r="M25" s="1453">
        <v>189.2</v>
      </c>
      <c r="N25" s="1454">
        <f t="shared" si="0"/>
        <v>22.468142186452056</v>
      </c>
      <c r="O25" s="1685">
        <f t="shared" si="0"/>
        <v>3.6144578313252964</v>
      </c>
    </row>
    <row r="26" spans="1:15" ht="18" customHeight="1">
      <c r="A26" s="1681" t="s">
        <v>859</v>
      </c>
      <c r="B26" s="1452">
        <v>5.21</v>
      </c>
      <c r="C26" s="1446">
        <v>111.1</v>
      </c>
      <c r="D26" s="1446">
        <v>120.6</v>
      </c>
      <c r="E26" s="1447">
        <v>128.5</v>
      </c>
      <c r="F26" s="1447">
        <v>134</v>
      </c>
      <c r="G26" s="1447">
        <v>137.8</v>
      </c>
      <c r="H26" s="1447">
        <v>143.5</v>
      </c>
      <c r="I26" s="1447">
        <v>148.2</v>
      </c>
      <c r="J26" s="1447">
        <v>158.3</v>
      </c>
      <c r="K26" s="1453">
        <v>174.8</v>
      </c>
      <c r="L26" s="1453">
        <v>186.3</v>
      </c>
      <c r="M26" s="1453">
        <v>200.7</v>
      </c>
      <c r="N26" s="1454">
        <f t="shared" si="0"/>
        <v>6.578947368421069</v>
      </c>
      <c r="O26" s="1685">
        <f t="shared" si="0"/>
        <v>7.729468599033808</v>
      </c>
    </row>
    <row r="27" spans="1:15" ht="18" customHeight="1">
      <c r="A27" s="1681" t="s">
        <v>860</v>
      </c>
      <c r="B27" s="1452">
        <v>4.05</v>
      </c>
      <c r="C27" s="1446">
        <v>112</v>
      </c>
      <c r="D27" s="1446">
        <v>120.6</v>
      </c>
      <c r="E27" s="1447">
        <v>132.1</v>
      </c>
      <c r="F27" s="1447">
        <v>136.9</v>
      </c>
      <c r="G27" s="1447">
        <v>144.7</v>
      </c>
      <c r="H27" s="1447">
        <v>146.4</v>
      </c>
      <c r="I27" s="1447">
        <v>147.8</v>
      </c>
      <c r="J27" s="1447">
        <v>150.4</v>
      </c>
      <c r="K27" s="1453">
        <v>158.1</v>
      </c>
      <c r="L27" s="1453">
        <v>169.9</v>
      </c>
      <c r="M27" s="1453">
        <v>182.8</v>
      </c>
      <c r="N27" s="1454">
        <f t="shared" si="0"/>
        <v>7.4636306135357415</v>
      </c>
      <c r="O27" s="1685">
        <f t="shared" si="0"/>
        <v>7.59270158917009</v>
      </c>
    </row>
    <row r="28" spans="1:15" ht="18" customHeight="1">
      <c r="A28" s="1681" t="s">
        <v>861</v>
      </c>
      <c r="B28" s="1452">
        <v>3.07</v>
      </c>
      <c r="C28" s="1446">
        <v>102.5</v>
      </c>
      <c r="D28" s="1446">
        <v>111</v>
      </c>
      <c r="E28" s="1447">
        <v>143.2</v>
      </c>
      <c r="F28" s="1447">
        <v>110.9</v>
      </c>
      <c r="G28" s="1447">
        <v>105.7</v>
      </c>
      <c r="H28" s="1447">
        <v>114.5</v>
      </c>
      <c r="I28" s="1447">
        <v>136.9</v>
      </c>
      <c r="J28" s="1447">
        <v>153.7</v>
      </c>
      <c r="K28" s="1453">
        <v>147.4</v>
      </c>
      <c r="L28" s="1453">
        <v>157.3</v>
      </c>
      <c r="M28" s="1453">
        <v>190.1</v>
      </c>
      <c r="N28" s="1454">
        <f t="shared" si="0"/>
        <v>6.716417910447774</v>
      </c>
      <c r="O28" s="1685">
        <f t="shared" si="0"/>
        <v>20.851875397329934</v>
      </c>
    </row>
    <row r="29" spans="1:15" ht="18" customHeight="1">
      <c r="A29" s="1681" t="s">
        <v>862</v>
      </c>
      <c r="B29" s="1452">
        <v>1.21</v>
      </c>
      <c r="C29" s="1446">
        <v>104.2</v>
      </c>
      <c r="D29" s="1446">
        <v>112.8</v>
      </c>
      <c r="E29" s="1447">
        <v>118</v>
      </c>
      <c r="F29" s="1447">
        <v>113.4</v>
      </c>
      <c r="G29" s="1447">
        <v>126.4</v>
      </c>
      <c r="H29" s="1447">
        <v>133.8</v>
      </c>
      <c r="I29" s="1447">
        <v>124.4</v>
      </c>
      <c r="J29" s="1447">
        <v>123.9</v>
      </c>
      <c r="K29" s="1453">
        <v>163.7</v>
      </c>
      <c r="L29" s="1453">
        <v>152</v>
      </c>
      <c r="M29" s="1453">
        <v>136.7</v>
      </c>
      <c r="N29" s="1454">
        <f t="shared" si="0"/>
        <v>-7.147220525351244</v>
      </c>
      <c r="O29" s="1685">
        <f t="shared" si="0"/>
        <v>-10.06578947368422</v>
      </c>
    </row>
    <row r="30" spans="1:15" ht="18" customHeight="1">
      <c r="A30" s="1681" t="s">
        <v>863</v>
      </c>
      <c r="B30" s="1456">
        <v>2.28</v>
      </c>
      <c r="C30" s="1446">
        <v>109.2</v>
      </c>
      <c r="D30" s="1446">
        <v>125.3</v>
      </c>
      <c r="E30" s="1447">
        <v>136.2</v>
      </c>
      <c r="F30" s="1447">
        <v>141.2</v>
      </c>
      <c r="G30" s="1447">
        <v>144</v>
      </c>
      <c r="H30" s="1447">
        <v>151.2</v>
      </c>
      <c r="I30" s="1447">
        <v>161.6</v>
      </c>
      <c r="J30" s="1447">
        <v>162.1</v>
      </c>
      <c r="K30" s="1453">
        <v>180.7</v>
      </c>
      <c r="L30" s="1453">
        <v>188.1</v>
      </c>
      <c r="M30" s="1453">
        <v>192.5</v>
      </c>
      <c r="N30" s="1454">
        <f t="shared" si="0"/>
        <v>4.09518539014941</v>
      </c>
      <c r="O30" s="1685">
        <f t="shared" si="0"/>
        <v>2.339181286549703</v>
      </c>
    </row>
    <row r="31" spans="1:15" ht="18" customHeight="1" hidden="1">
      <c r="A31" s="1686" t="s">
        <v>864</v>
      </c>
      <c r="B31" s="1456">
        <v>0.75</v>
      </c>
      <c r="C31" s="1446">
        <v>106.5</v>
      </c>
      <c r="D31" s="1446">
        <v>127.1</v>
      </c>
      <c r="E31" s="1447">
        <v>141</v>
      </c>
      <c r="F31" s="1447">
        <v>140.9</v>
      </c>
      <c r="G31" s="1447">
        <v>137.5</v>
      </c>
      <c r="H31" s="1447">
        <v>132.2</v>
      </c>
      <c r="I31" s="1447">
        <v>130.9</v>
      </c>
      <c r="J31" s="1447">
        <v>128.8</v>
      </c>
      <c r="K31" s="1453">
        <v>141.7</v>
      </c>
      <c r="L31" s="1453">
        <v>143.6</v>
      </c>
      <c r="M31" s="1453">
        <v>148.9</v>
      </c>
      <c r="N31" s="1454">
        <f t="shared" si="0"/>
        <v>1.3408609738884962</v>
      </c>
      <c r="O31" s="1685">
        <f t="shared" si="0"/>
        <v>3.690807799442908</v>
      </c>
    </row>
    <row r="32" spans="1:15" ht="18" customHeight="1" hidden="1">
      <c r="A32" s="1686" t="s">
        <v>865</v>
      </c>
      <c r="B32" s="1456">
        <v>1.53</v>
      </c>
      <c r="C32" s="1446">
        <v>110.5</v>
      </c>
      <c r="D32" s="1446">
        <v>124.7</v>
      </c>
      <c r="E32" s="1447">
        <v>134.4</v>
      </c>
      <c r="F32" s="1447">
        <v>141.3</v>
      </c>
      <c r="G32" s="1447">
        <v>146.7</v>
      </c>
      <c r="H32" s="1447">
        <v>159.2</v>
      </c>
      <c r="I32" s="1447">
        <v>174.1</v>
      </c>
      <c r="J32" s="1447">
        <v>175.8</v>
      </c>
      <c r="K32" s="1453">
        <v>196</v>
      </c>
      <c r="L32" s="1453">
        <v>205.9</v>
      </c>
      <c r="M32" s="1453">
        <v>209.7</v>
      </c>
      <c r="N32" s="1454">
        <f t="shared" si="0"/>
        <v>5.051020408163282</v>
      </c>
      <c r="O32" s="1685">
        <f t="shared" si="0"/>
        <v>1.8455560951918386</v>
      </c>
    </row>
    <row r="33" spans="1:15" ht="18" customHeight="1">
      <c r="A33" s="1681" t="s">
        <v>866</v>
      </c>
      <c r="B33" s="1456">
        <v>6.91</v>
      </c>
      <c r="C33" s="1446">
        <v>111</v>
      </c>
      <c r="D33" s="1446">
        <v>124</v>
      </c>
      <c r="E33" s="1447">
        <v>139.8</v>
      </c>
      <c r="F33" s="1447">
        <v>150.8</v>
      </c>
      <c r="G33" s="1447">
        <v>162.9</v>
      </c>
      <c r="H33" s="1447">
        <v>168.2</v>
      </c>
      <c r="I33" s="1447">
        <v>174.1</v>
      </c>
      <c r="J33" s="1447">
        <v>183.2</v>
      </c>
      <c r="K33" s="1453">
        <v>204</v>
      </c>
      <c r="L33" s="1453">
        <v>210.7</v>
      </c>
      <c r="M33" s="1453">
        <v>225.7</v>
      </c>
      <c r="N33" s="1454">
        <f t="shared" si="0"/>
        <v>3.284313725490179</v>
      </c>
      <c r="O33" s="1685">
        <f t="shared" si="0"/>
        <v>7.1191267204556254</v>
      </c>
    </row>
    <row r="34" spans="1:15" ht="18" customHeight="1">
      <c r="A34" s="1683"/>
      <c r="B34" s="1456"/>
      <c r="C34" s="1446"/>
      <c r="D34" s="1446"/>
      <c r="E34" s="1447"/>
      <c r="F34" s="1447"/>
      <c r="G34" s="1447"/>
      <c r="H34" s="1447"/>
      <c r="I34" s="1447"/>
      <c r="J34" s="1447"/>
      <c r="K34" s="1439"/>
      <c r="L34" s="1439"/>
      <c r="M34" s="1439"/>
      <c r="N34" s="1450"/>
      <c r="O34" s="1687"/>
    </row>
    <row r="35" spans="1:15" ht="18" customHeight="1">
      <c r="A35" s="1688" t="s">
        <v>867</v>
      </c>
      <c r="B35" s="1436">
        <v>46.8</v>
      </c>
      <c r="C35" s="1437">
        <v>108</v>
      </c>
      <c r="D35" s="1437">
        <v>117.8</v>
      </c>
      <c r="E35" s="1438">
        <v>124.6</v>
      </c>
      <c r="F35" s="1438">
        <v>133.4</v>
      </c>
      <c r="G35" s="1438">
        <v>144.2</v>
      </c>
      <c r="H35" s="1438">
        <v>147.2</v>
      </c>
      <c r="I35" s="1438">
        <v>154.6</v>
      </c>
      <c r="J35" s="1438">
        <v>161.8</v>
      </c>
      <c r="K35" s="1438">
        <v>183.9</v>
      </c>
      <c r="L35" s="1438">
        <v>194.1</v>
      </c>
      <c r="M35" s="1438">
        <v>204</v>
      </c>
      <c r="N35" s="1441">
        <f>L35/K35*100-100</f>
        <v>5.5464926590538255</v>
      </c>
      <c r="O35" s="1680">
        <f>M35/L35*100-100</f>
        <v>5.100463678516249</v>
      </c>
    </row>
    <row r="36" spans="1:15" ht="18" customHeight="1">
      <c r="A36" s="1683"/>
      <c r="B36" s="1452"/>
      <c r="C36" s="1446"/>
      <c r="D36" s="1446"/>
      <c r="E36" s="1447"/>
      <c r="F36" s="1447"/>
      <c r="G36" s="1447"/>
      <c r="H36" s="1447"/>
      <c r="I36" s="1439"/>
      <c r="J36" s="1447"/>
      <c r="K36" s="1439"/>
      <c r="L36" s="1439"/>
      <c r="M36" s="1439"/>
      <c r="N36" s="1450"/>
      <c r="O36" s="1684"/>
    </row>
    <row r="37" spans="1:15" ht="18" customHeight="1">
      <c r="A37" s="1681" t="s">
        <v>868</v>
      </c>
      <c r="B37" s="1452">
        <v>8.92</v>
      </c>
      <c r="C37" s="1446">
        <v>107.8</v>
      </c>
      <c r="D37" s="1446">
        <v>115.2</v>
      </c>
      <c r="E37" s="1447">
        <v>122.1</v>
      </c>
      <c r="F37" s="1447">
        <v>127.8</v>
      </c>
      <c r="G37" s="1447">
        <v>130.6</v>
      </c>
      <c r="H37" s="1447">
        <v>133.8</v>
      </c>
      <c r="I37" s="1447">
        <v>135.7</v>
      </c>
      <c r="J37" s="1447">
        <v>138.1</v>
      </c>
      <c r="K37" s="1453">
        <v>145.4</v>
      </c>
      <c r="L37" s="1453">
        <v>148.6</v>
      </c>
      <c r="M37" s="1453">
        <v>152.2</v>
      </c>
      <c r="N37" s="1454">
        <f aca="true" t="shared" si="1" ref="N37:O61">L37/K37*100-100</f>
        <v>2.2008253094910657</v>
      </c>
      <c r="O37" s="1685">
        <f t="shared" si="1"/>
        <v>2.4226110363391626</v>
      </c>
    </row>
    <row r="38" spans="1:15" ht="18" customHeight="1">
      <c r="A38" s="1681" t="s">
        <v>869</v>
      </c>
      <c r="B38" s="1452" t="s">
        <v>1153</v>
      </c>
      <c r="C38" s="1446">
        <v>104.9</v>
      </c>
      <c r="D38" s="1446">
        <v>107.6</v>
      </c>
      <c r="E38" s="1447">
        <v>112.5</v>
      </c>
      <c r="F38" s="1447">
        <v>120.2</v>
      </c>
      <c r="G38" s="1447">
        <v>123.4</v>
      </c>
      <c r="H38" s="1447">
        <v>125.5</v>
      </c>
      <c r="I38" s="1447">
        <v>124.6</v>
      </c>
      <c r="J38" s="1447">
        <v>126.3</v>
      </c>
      <c r="K38" s="1453">
        <v>133.7</v>
      </c>
      <c r="L38" s="1453">
        <v>135.6</v>
      </c>
      <c r="M38" s="1453">
        <v>136</v>
      </c>
      <c r="N38" s="1454">
        <f t="shared" si="1"/>
        <v>1.421091997008233</v>
      </c>
      <c r="O38" s="1685">
        <f t="shared" si="1"/>
        <v>0.29498525073748283</v>
      </c>
    </row>
    <row r="39" spans="1:15" ht="18" customHeight="1">
      <c r="A39" s="1681" t="s">
        <v>870</v>
      </c>
      <c r="B39" s="1452" t="s">
        <v>1154</v>
      </c>
      <c r="C39" s="1446">
        <v>108.6</v>
      </c>
      <c r="D39" s="1446">
        <v>116.7</v>
      </c>
      <c r="E39" s="1447">
        <v>123.4</v>
      </c>
      <c r="F39" s="1447">
        <v>127.7</v>
      </c>
      <c r="G39" s="1447">
        <v>130.3</v>
      </c>
      <c r="H39" s="1447">
        <v>133.5</v>
      </c>
      <c r="I39" s="1447">
        <v>136.6</v>
      </c>
      <c r="J39" s="1447">
        <v>138.1</v>
      </c>
      <c r="K39" s="1453">
        <v>144.6</v>
      </c>
      <c r="L39" s="1453">
        <v>147.9</v>
      </c>
      <c r="M39" s="1453">
        <v>151.8</v>
      </c>
      <c r="N39" s="1454">
        <f t="shared" si="1"/>
        <v>2.282157676348561</v>
      </c>
      <c r="O39" s="1685">
        <f t="shared" si="1"/>
        <v>2.636916835699793</v>
      </c>
    </row>
    <row r="40" spans="1:15" ht="18" customHeight="1">
      <c r="A40" s="1681" t="s">
        <v>871</v>
      </c>
      <c r="B40" s="1458">
        <v>0.89</v>
      </c>
      <c r="C40" s="1446">
        <v>110.7</v>
      </c>
      <c r="D40" s="1446">
        <v>125.4</v>
      </c>
      <c r="E40" s="1447">
        <v>139.1</v>
      </c>
      <c r="F40" s="1447">
        <v>147.7</v>
      </c>
      <c r="G40" s="1447">
        <v>151.5</v>
      </c>
      <c r="H40" s="1447">
        <v>157.9</v>
      </c>
      <c r="I40" s="1447">
        <v>160.1</v>
      </c>
      <c r="J40" s="1447">
        <v>172.4</v>
      </c>
      <c r="K40" s="1453">
        <v>186.5</v>
      </c>
      <c r="L40" s="1453">
        <v>192.5</v>
      </c>
      <c r="M40" s="1453">
        <v>202.5</v>
      </c>
      <c r="N40" s="1454">
        <f t="shared" si="1"/>
        <v>3.2171581769436983</v>
      </c>
      <c r="O40" s="1685">
        <f t="shared" si="1"/>
        <v>5.194805194805198</v>
      </c>
    </row>
    <row r="41" spans="1:15" ht="18" customHeight="1">
      <c r="A41" s="1681" t="s">
        <v>872</v>
      </c>
      <c r="B41" s="1458">
        <v>2.2</v>
      </c>
      <c r="C41" s="1446">
        <v>108.3</v>
      </c>
      <c r="D41" s="1446">
        <v>119.3</v>
      </c>
      <c r="E41" s="1447">
        <v>124.9</v>
      </c>
      <c r="F41" s="1447">
        <v>127.1</v>
      </c>
      <c r="G41" s="1447">
        <v>129.1</v>
      </c>
      <c r="H41" s="1447">
        <v>131.2</v>
      </c>
      <c r="I41" s="1447">
        <v>132.7</v>
      </c>
      <c r="J41" s="1447">
        <v>133.3</v>
      </c>
      <c r="K41" s="1453">
        <v>137.8</v>
      </c>
      <c r="L41" s="1453">
        <v>143.5</v>
      </c>
      <c r="M41" s="1453">
        <v>151.9</v>
      </c>
      <c r="N41" s="1454">
        <f t="shared" si="1"/>
        <v>4.136429608127727</v>
      </c>
      <c r="O41" s="1685">
        <f t="shared" si="1"/>
        <v>5.853658536585371</v>
      </c>
    </row>
    <row r="42" spans="1:15" ht="18" customHeight="1">
      <c r="A42" s="1681" t="s">
        <v>1352</v>
      </c>
      <c r="B42" s="1458">
        <v>14.87</v>
      </c>
      <c r="C42" s="1446">
        <v>107.8</v>
      </c>
      <c r="D42" s="1446">
        <v>114.5</v>
      </c>
      <c r="E42" s="1447">
        <v>119.1</v>
      </c>
      <c r="F42" s="1447">
        <v>127.5</v>
      </c>
      <c r="G42" s="1447">
        <v>142.5</v>
      </c>
      <c r="H42" s="1447">
        <v>144.5</v>
      </c>
      <c r="I42" s="1447">
        <v>153</v>
      </c>
      <c r="J42" s="1447">
        <v>163.1</v>
      </c>
      <c r="K42" s="1453">
        <v>200.9</v>
      </c>
      <c r="L42" s="1453">
        <v>215.4</v>
      </c>
      <c r="M42" s="1453">
        <v>230.4</v>
      </c>
      <c r="N42" s="1454">
        <f t="shared" si="1"/>
        <v>7.217521154803393</v>
      </c>
      <c r="O42" s="1685">
        <f t="shared" si="1"/>
        <v>6.96378830083566</v>
      </c>
    </row>
    <row r="43" spans="1:15" ht="18" customHeight="1" hidden="1">
      <c r="A43" s="1681" t="s">
        <v>874</v>
      </c>
      <c r="B43" s="1458">
        <v>3.5</v>
      </c>
      <c r="C43" s="1446">
        <v>105.6</v>
      </c>
      <c r="D43" s="1446">
        <v>111.4</v>
      </c>
      <c r="E43" s="1447">
        <v>117.8</v>
      </c>
      <c r="F43" s="1447">
        <v>120.2</v>
      </c>
      <c r="G43" s="1447">
        <v>123.4</v>
      </c>
      <c r="H43" s="1447">
        <v>126</v>
      </c>
      <c r="I43" s="1447">
        <v>127.6</v>
      </c>
      <c r="J43" s="1447">
        <v>130.8</v>
      </c>
      <c r="K43" s="1453">
        <v>141.4</v>
      </c>
      <c r="L43" s="1453">
        <v>148.7</v>
      </c>
      <c r="M43" s="1453">
        <v>155.8</v>
      </c>
      <c r="N43" s="1454">
        <f t="shared" si="1"/>
        <v>5.162659123055164</v>
      </c>
      <c r="O43" s="1685">
        <f t="shared" si="1"/>
        <v>4.774714189643589</v>
      </c>
    </row>
    <row r="44" spans="1:15" ht="18" customHeight="1" hidden="1">
      <c r="A44" s="1681" t="s">
        <v>875</v>
      </c>
      <c r="B44" s="1458">
        <v>4.19</v>
      </c>
      <c r="C44" s="1446">
        <v>104.7</v>
      </c>
      <c r="D44" s="1446">
        <v>110.6</v>
      </c>
      <c r="E44" s="1447">
        <v>114.7</v>
      </c>
      <c r="F44" s="1447">
        <v>118.7</v>
      </c>
      <c r="G44" s="1447">
        <v>125.9</v>
      </c>
      <c r="H44" s="1447">
        <v>132.6</v>
      </c>
      <c r="I44" s="1447">
        <v>139.4</v>
      </c>
      <c r="J44" s="1447">
        <v>145.6</v>
      </c>
      <c r="K44" s="1453">
        <v>158.4</v>
      </c>
      <c r="L44" s="1453">
        <v>165.2</v>
      </c>
      <c r="M44" s="1453">
        <v>172.7</v>
      </c>
      <c r="N44" s="1454">
        <f t="shared" si="1"/>
        <v>4.292929292929287</v>
      </c>
      <c r="O44" s="1685">
        <f t="shared" si="1"/>
        <v>4.539951573849876</v>
      </c>
    </row>
    <row r="45" spans="1:15" ht="18" customHeight="1" hidden="1">
      <c r="A45" s="1681" t="s">
        <v>876</v>
      </c>
      <c r="B45" s="1458">
        <v>1.26</v>
      </c>
      <c r="C45" s="1446">
        <v>109.2</v>
      </c>
      <c r="D45" s="1446">
        <v>114.4</v>
      </c>
      <c r="E45" s="1447">
        <v>119.7</v>
      </c>
      <c r="F45" s="1447">
        <v>122</v>
      </c>
      <c r="G45" s="1447">
        <v>121.7</v>
      </c>
      <c r="H45" s="1447">
        <v>124.9</v>
      </c>
      <c r="I45" s="1447">
        <v>133.6</v>
      </c>
      <c r="J45" s="1447">
        <v>139.1</v>
      </c>
      <c r="K45" s="1453">
        <v>144.6</v>
      </c>
      <c r="L45" s="1453">
        <v>159.2</v>
      </c>
      <c r="M45" s="1453">
        <v>172.1</v>
      </c>
      <c r="N45" s="1454">
        <f t="shared" si="1"/>
        <v>10.09681881051175</v>
      </c>
      <c r="O45" s="1685">
        <f t="shared" si="1"/>
        <v>8.103015075376902</v>
      </c>
    </row>
    <row r="46" spans="1:15" ht="18" customHeight="1">
      <c r="A46" s="1681" t="s">
        <v>877</v>
      </c>
      <c r="B46" s="1452" t="s">
        <v>1155</v>
      </c>
      <c r="C46" s="1446">
        <v>111.2</v>
      </c>
      <c r="D46" s="1446">
        <v>119.6</v>
      </c>
      <c r="E46" s="1447">
        <v>122.9</v>
      </c>
      <c r="F46" s="1447">
        <v>139.2</v>
      </c>
      <c r="G46" s="1447">
        <v>170.2</v>
      </c>
      <c r="H46" s="1447">
        <v>168.6</v>
      </c>
      <c r="I46" s="1447">
        <v>182.6</v>
      </c>
      <c r="J46" s="1447">
        <v>200.8</v>
      </c>
      <c r="K46" s="1453">
        <v>277.6</v>
      </c>
      <c r="L46" s="1453">
        <v>301.5</v>
      </c>
      <c r="M46" s="1453">
        <v>326.9</v>
      </c>
      <c r="N46" s="1454">
        <f t="shared" si="1"/>
        <v>8.609510086455316</v>
      </c>
      <c r="O46" s="1685">
        <f t="shared" si="1"/>
        <v>8.42454394693199</v>
      </c>
    </row>
    <row r="47" spans="1:15" ht="18" customHeight="1">
      <c r="A47" s="1681" t="s">
        <v>878</v>
      </c>
      <c r="B47" s="1456">
        <v>4.03</v>
      </c>
      <c r="C47" s="1446">
        <v>111.8</v>
      </c>
      <c r="D47" s="1446">
        <v>124.7</v>
      </c>
      <c r="E47" s="1447">
        <v>130.2</v>
      </c>
      <c r="F47" s="1447">
        <v>146.5</v>
      </c>
      <c r="G47" s="1447">
        <v>158.4</v>
      </c>
      <c r="H47" s="1447">
        <v>162.4</v>
      </c>
      <c r="I47" s="1447">
        <v>172.2</v>
      </c>
      <c r="J47" s="1447">
        <v>185.2</v>
      </c>
      <c r="K47" s="1453">
        <v>232.8</v>
      </c>
      <c r="L47" s="1453">
        <v>254.8</v>
      </c>
      <c r="M47" s="1453">
        <v>260.6</v>
      </c>
      <c r="N47" s="1454">
        <f t="shared" si="1"/>
        <v>9.45017182130583</v>
      </c>
      <c r="O47" s="1685">
        <f t="shared" si="1"/>
        <v>2.2762951334379835</v>
      </c>
    </row>
    <row r="48" spans="1:15" ht="18" customHeight="1" hidden="1">
      <c r="A48" s="1681" t="s">
        <v>879</v>
      </c>
      <c r="B48" s="1456">
        <v>3.61</v>
      </c>
      <c r="C48" s="1446">
        <v>113.1</v>
      </c>
      <c r="D48" s="1446">
        <v>127.1</v>
      </c>
      <c r="E48" s="1447">
        <v>133</v>
      </c>
      <c r="F48" s="1447">
        <v>151.1</v>
      </c>
      <c r="G48" s="1447">
        <v>164.4</v>
      </c>
      <c r="H48" s="1447">
        <v>168.5</v>
      </c>
      <c r="I48" s="1447">
        <v>177.7</v>
      </c>
      <c r="J48" s="1447">
        <v>192.2</v>
      </c>
      <c r="K48" s="1453">
        <v>245.2</v>
      </c>
      <c r="L48" s="1453">
        <v>269.8</v>
      </c>
      <c r="M48" s="1453">
        <v>276.2</v>
      </c>
      <c r="N48" s="1454">
        <f t="shared" si="1"/>
        <v>10.032626427406214</v>
      </c>
      <c r="O48" s="1685">
        <f t="shared" si="1"/>
        <v>2.3721275018531998</v>
      </c>
    </row>
    <row r="49" spans="1:15" ht="18" customHeight="1" hidden="1">
      <c r="A49" s="1681" t="s">
        <v>880</v>
      </c>
      <c r="B49" s="1456">
        <v>2.54</v>
      </c>
      <c r="C49" s="1446">
        <v>113.1</v>
      </c>
      <c r="D49" s="1446">
        <v>127.1</v>
      </c>
      <c r="E49" s="1447">
        <v>131.1</v>
      </c>
      <c r="F49" s="1447">
        <v>153.9</v>
      </c>
      <c r="G49" s="1447">
        <v>169.4</v>
      </c>
      <c r="H49" s="1447">
        <v>174</v>
      </c>
      <c r="I49" s="1447">
        <v>185.1</v>
      </c>
      <c r="J49" s="1447">
        <v>203.6</v>
      </c>
      <c r="K49" s="1453">
        <v>269.1</v>
      </c>
      <c r="L49" s="1453">
        <v>302.1</v>
      </c>
      <c r="M49" s="1453">
        <v>307.6</v>
      </c>
      <c r="N49" s="1454">
        <f t="shared" si="1"/>
        <v>12.263099219620969</v>
      </c>
      <c r="O49" s="1685">
        <f t="shared" si="1"/>
        <v>1.820589208871226</v>
      </c>
    </row>
    <row r="50" spans="1:15" ht="18" customHeight="1" hidden="1">
      <c r="A50" s="1681" t="s">
        <v>881</v>
      </c>
      <c r="B50" s="1456">
        <v>1.07</v>
      </c>
      <c r="C50" s="1446">
        <v>112</v>
      </c>
      <c r="D50" s="1446">
        <v>124.4</v>
      </c>
      <c r="E50" s="1447">
        <v>137.4</v>
      </c>
      <c r="F50" s="1447">
        <v>143</v>
      </c>
      <c r="G50" s="1447">
        <v>151.7</v>
      </c>
      <c r="H50" s="1447">
        <v>154.2</v>
      </c>
      <c r="I50" s="1447">
        <v>158.1</v>
      </c>
      <c r="J50" s="1447">
        <v>160.7</v>
      </c>
      <c r="K50" s="1453">
        <v>182.7</v>
      </c>
      <c r="L50" s="1453">
        <v>184.6</v>
      </c>
      <c r="M50" s="1453">
        <v>194.9</v>
      </c>
      <c r="N50" s="1454">
        <f t="shared" si="1"/>
        <v>1.039956212370015</v>
      </c>
      <c r="O50" s="1685">
        <f t="shared" si="1"/>
        <v>5.579631635969662</v>
      </c>
    </row>
    <row r="51" spans="1:15" ht="18" customHeight="1" hidden="1">
      <c r="A51" s="1681" t="s">
        <v>882</v>
      </c>
      <c r="B51" s="1456">
        <v>0.42</v>
      </c>
      <c r="C51" s="1446">
        <v>101.2</v>
      </c>
      <c r="D51" s="1446">
        <v>103</v>
      </c>
      <c r="E51" s="1447">
        <v>104.1</v>
      </c>
      <c r="F51" s="1447">
        <v>104.1</v>
      </c>
      <c r="G51" s="1447">
        <v>104.5</v>
      </c>
      <c r="H51" s="1447">
        <v>108</v>
      </c>
      <c r="I51" s="1447">
        <v>123.5</v>
      </c>
      <c r="J51" s="1447">
        <v>125.4</v>
      </c>
      <c r="K51" s="1453">
        <v>126.6</v>
      </c>
      <c r="L51" s="1453">
        <v>126.6</v>
      </c>
      <c r="M51" s="1453">
        <v>126.6</v>
      </c>
      <c r="N51" s="1454">
        <f t="shared" si="1"/>
        <v>0</v>
      </c>
      <c r="O51" s="1685">
        <f t="shared" si="1"/>
        <v>0</v>
      </c>
    </row>
    <row r="52" spans="1:15" ht="18" customHeight="1">
      <c r="A52" s="1681" t="s">
        <v>883</v>
      </c>
      <c r="B52" s="1456">
        <v>8.03</v>
      </c>
      <c r="C52" s="1446">
        <v>107.5</v>
      </c>
      <c r="D52" s="1446">
        <v>119.9</v>
      </c>
      <c r="E52" s="1447">
        <v>131</v>
      </c>
      <c r="F52" s="1447">
        <v>139.4</v>
      </c>
      <c r="G52" s="1447">
        <v>147.4</v>
      </c>
      <c r="H52" s="1447">
        <v>156.5</v>
      </c>
      <c r="I52" s="1447">
        <v>163.2</v>
      </c>
      <c r="J52" s="1447">
        <v>169.3</v>
      </c>
      <c r="K52" s="1453">
        <v>176.5</v>
      </c>
      <c r="L52" s="1453">
        <v>181</v>
      </c>
      <c r="M52" s="1453">
        <v>190</v>
      </c>
      <c r="N52" s="1454">
        <f t="shared" si="1"/>
        <v>2.5495750708215184</v>
      </c>
      <c r="O52" s="1685">
        <f t="shared" si="1"/>
        <v>4.972375690607734</v>
      </c>
    </row>
    <row r="53" spans="1:15" ht="18" customHeight="1" hidden="1">
      <c r="A53" s="1681" t="s">
        <v>884</v>
      </c>
      <c r="B53" s="1456">
        <v>6.21</v>
      </c>
      <c r="C53" s="1446">
        <v>107.2</v>
      </c>
      <c r="D53" s="1446">
        <v>119.8</v>
      </c>
      <c r="E53" s="1447">
        <v>131.3</v>
      </c>
      <c r="F53" s="1447">
        <v>140.3</v>
      </c>
      <c r="G53" s="1447">
        <v>148.1</v>
      </c>
      <c r="H53" s="1447">
        <v>158.9</v>
      </c>
      <c r="I53" s="1447">
        <v>166.4</v>
      </c>
      <c r="J53" s="1447">
        <v>174.2</v>
      </c>
      <c r="K53" s="1453">
        <v>182.1</v>
      </c>
      <c r="L53" s="1453">
        <v>187</v>
      </c>
      <c r="M53" s="1453">
        <v>197.6</v>
      </c>
      <c r="N53" s="1454">
        <f t="shared" si="1"/>
        <v>2.6908292147171977</v>
      </c>
      <c r="O53" s="1685">
        <f t="shared" si="1"/>
        <v>5.6684491978609515</v>
      </c>
    </row>
    <row r="54" spans="1:15" ht="18" customHeight="1" hidden="1">
      <c r="A54" s="1681" t="s">
        <v>885</v>
      </c>
      <c r="B54" s="1456">
        <v>1.82</v>
      </c>
      <c r="C54" s="1446">
        <v>108.6</v>
      </c>
      <c r="D54" s="1446">
        <v>120</v>
      </c>
      <c r="E54" s="1447">
        <v>129.8</v>
      </c>
      <c r="F54" s="1447">
        <v>136.3</v>
      </c>
      <c r="G54" s="1447">
        <v>145</v>
      </c>
      <c r="H54" s="1447">
        <v>147.9</v>
      </c>
      <c r="I54" s="1447">
        <v>151.4</v>
      </c>
      <c r="J54" s="1447">
        <v>152.2</v>
      </c>
      <c r="K54" s="1453">
        <v>157.2</v>
      </c>
      <c r="L54" s="1453">
        <v>160</v>
      </c>
      <c r="M54" s="1453">
        <v>163.5</v>
      </c>
      <c r="N54" s="1454">
        <f t="shared" si="1"/>
        <v>1.7811704834605564</v>
      </c>
      <c r="O54" s="1685">
        <f t="shared" si="1"/>
        <v>2.187500000000014</v>
      </c>
    </row>
    <row r="55" spans="1:15" ht="18" customHeight="1">
      <c r="A55" s="1681" t="s">
        <v>886</v>
      </c>
      <c r="B55" s="1456">
        <v>7.09</v>
      </c>
      <c r="C55" s="1446">
        <v>107.6</v>
      </c>
      <c r="D55" s="1446">
        <v>120.4</v>
      </c>
      <c r="E55" s="1447">
        <v>128.9</v>
      </c>
      <c r="F55" s="1447">
        <v>141.6</v>
      </c>
      <c r="G55" s="1447">
        <v>161.4</v>
      </c>
      <c r="H55" s="1447">
        <v>159.3</v>
      </c>
      <c r="I55" s="1447">
        <v>174.1</v>
      </c>
      <c r="J55" s="1447">
        <v>182.1</v>
      </c>
      <c r="K55" s="1453">
        <v>200</v>
      </c>
      <c r="L55" s="1453">
        <v>211.8</v>
      </c>
      <c r="M55" s="1453">
        <v>222</v>
      </c>
      <c r="N55" s="1454">
        <f t="shared" si="1"/>
        <v>5.90000000000002</v>
      </c>
      <c r="O55" s="1685">
        <f t="shared" si="1"/>
        <v>4.815864022662879</v>
      </c>
    </row>
    <row r="56" spans="1:15" ht="18" customHeight="1" hidden="1">
      <c r="A56" s="1681" t="s">
        <v>887</v>
      </c>
      <c r="B56" s="1456">
        <v>4.78</v>
      </c>
      <c r="C56" s="1446">
        <v>106.2</v>
      </c>
      <c r="D56" s="1446">
        <v>121</v>
      </c>
      <c r="E56" s="1447">
        <v>129.4</v>
      </c>
      <c r="F56" s="1447">
        <v>146</v>
      </c>
      <c r="G56" s="1447">
        <v>175.3</v>
      </c>
      <c r="H56" s="1447">
        <v>170.1</v>
      </c>
      <c r="I56" s="1447">
        <v>189.5</v>
      </c>
      <c r="J56" s="1447">
        <v>200.8</v>
      </c>
      <c r="K56" s="1453">
        <v>221.1</v>
      </c>
      <c r="L56" s="1453">
        <v>236.9</v>
      </c>
      <c r="M56" s="1453">
        <v>247.4</v>
      </c>
      <c r="N56" s="1454">
        <f t="shared" si="1"/>
        <v>7.146087743102683</v>
      </c>
      <c r="O56" s="1685">
        <f t="shared" si="1"/>
        <v>4.432249894470246</v>
      </c>
    </row>
    <row r="57" spans="1:15" ht="18" customHeight="1" hidden="1">
      <c r="A57" s="1681" t="s">
        <v>888</v>
      </c>
      <c r="B57" s="1456">
        <v>1.63</v>
      </c>
      <c r="C57" s="1446">
        <v>111.8</v>
      </c>
      <c r="D57" s="1446">
        <v>120.3</v>
      </c>
      <c r="E57" s="1447">
        <v>126.6</v>
      </c>
      <c r="F57" s="1447">
        <v>129.6</v>
      </c>
      <c r="G57" s="1447">
        <v>133.5</v>
      </c>
      <c r="H57" s="1447">
        <v>136.8</v>
      </c>
      <c r="I57" s="1447">
        <v>140</v>
      </c>
      <c r="J57" s="1447">
        <v>136.9</v>
      </c>
      <c r="K57" s="1453">
        <v>150.5</v>
      </c>
      <c r="L57" s="1453">
        <v>149.8</v>
      </c>
      <c r="M57" s="1453">
        <v>159.5</v>
      </c>
      <c r="N57" s="1454">
        <f t="shared" si="1"/>
        <v>-0.46511627906976116</v>
      </c>
      <c r="O57" s="1685">
        <f t="shared" si="1"/>
        <v>6.475300400534039</v>
      </c>
    </row>
    <row r="58" spans="1:15" ht="18" customHeight="1" hidden="1">
      <c r="A58" s="1681" t="s">
        <v>889</v>
      </c>
      <c r="B58" s="1456">
        <v>0.68</v>
      </c>
      <c r="C58" s="1446">
        <v>108.9</v>
      </c>
      <c r="D58" s="1446">
        <v>122.2</v>
      </c>
      <c r="E58" s="1447">
        <v>137.9</v>
      </c>
      <c r="F58" s="1447">
        <v>145.2</v>
      </c>
      <c r="G58" s="1447">
        <v>143.6</v>
      </c>
      <c r="H58" s="1447">
        <v>150</v>
      </c>
      <c r="I58" s="1447">
        <v>157.7</v>
      </c>
      <c r="J58" s="1447">
        <v>166.4</v>
      </c>
      <c r="K58" s="1453">
        <v>177.8</v>
      </c>
      <c r="L58" s="1453">
        <v>191.2</v>
      </c>
      <c r="M58" s="1453">
        <v>202.8</v>
      </c>
      <c r="N58" s="1454">
        <f t="shared" si="1"/>
        <v>7.536557930258709</v>
      </c>
      <c r="O58" s="1685">
        <f t="shared" si="1"/>
        <v>6.06694560669456</v>
      </c>
    </row>
    <row r="59" spans="1:15" ht="18" customHeight="1">
      <c r="A59" s="1681" t="s">
        <v>890</v>
      </c>
      <c r="B59" s="1456">
        <v>1.66</v>
      </c>
      <c r="C59" s="1446">
        <v>106.8</v>
      </c>
      <c r="D59" s="1446">
        <v>124.6</v>
      </c>
      <c r="E59" s="1447">
        <v>130.2</v>
      </c>
      <c r="F59" s="1447">
        <v>137.4</v>
      </c>
      <c r="G59" s="1447">
        <v>139.9</v>
      </c>
      <c r="H59" s="1447">
        <v>146.3</v>
      </c>
      <c r="I59" s="1447">
        <v>150.5</v>
      </c>
      <c r="J59" s="1447">
        <v>153.2</v>
      </c>
      <c r="K59" s="1453">
        <v>163.1</v>
      </c>
      <c r="L59" s="1453">
        <v>173.1</v>
      </c>
      <c r="M59" s="1453">
        <v>185.9</v>
      </c>
      <c r="N59" s="1454">
        <f t="shared" si="1"/>
        <v>6.131207847946058</v>
      </c>
      <c r="O59" s="1685">
        <f t="shared" si="1"/>
        <v>7.394569612940501</v>
      </c>
    </row>
    <row r="60" spans="1:15" ht="18" customHeight="1">
      <c r="A60" s="1689" t="s">
        <v>1301</v>
      </c>
      <c r="B60" s="1459">
        <v>2.7129871270971364</v>
      </c>
      <c r="C60" s="1460"/>
      <c r="D60" s="1460"/>
      <c r="E60" s="1461"/>
      <c r="F60" s="1461"/>
      <c r="G60" s="1461"/>
      <c r="H60" s="1461"/>
      <c r="I60" s="1461"/>
      <c r="J60" s="1461"/>
      <c r="K60" s="1462">
        <v>404.4</v>
      </c>
      <c r="L60" s="1462">
        <v>449</v>
      </c>
      <c r="M60" s="1462">
        <v>499.5</v>
      </c>
      <c r="N60" s="1463">
        <f t="shared" si="1"/>
        <v>11.028684470820977</v>
      </c>
      <c r="O60" s="1690">
        <f t="shared" si="1"/>
        <v>11.24721603563475</v>
      </c>
    </row>
    <row r="61" spans="1:15" ht="18" customHeight="1" thickBot="1">
      <c r="A61" s="1691" t="s">
        <v>1302</v>
      </c>
      <c r="B61" s="1464">
        <v>97.28701000738475</v>
      </c>
      <c r="C61" s="1465"/>
      <c r="D61" s="1465"/>
      <c r="E61" s="1466"/>
      <c r="F61" s="1466"/>
      <c r="G61" s="1466"/>
      <c r="H61" s="1466"/>
      <c r="I61" s="1466"/>
      <c r="J61" s="1466"/>
      <c r="K61" s="1467">
        <v>168.5</v>
      </c>
      <c r="L61" s="1467">
        <v>178.8</v>
      </c>
      <c r="M61" s="1467">
        <v>192.1</v>
      </c>
      <c r="N61" s="1468">
        <f t="shared" si="1"/>
        <v>6.112759643916917</v>
      </c>
      <c r="O61" s="1692">
        <f t="shared" si="1"/>
        <v>7.438478747203561</v>
      </c>
    </row>
    <row r="62" spans="1:15" ht="24" customHeight="1" thickTop="1">
      <c r="A62" s="1987" t="s">
        <v>891</v>
      </c>
      <c r="B62" s="1988"/>
      <c r="C62" s="1988"/>
      <c r="D62" s="1988"/>
      <c r="E62" s="1988"/>
      <c r="F62" s="1988"/>
      <c r="G62" s="1988"/>
      <c r="H62" s="1988"/>
      <c r="I62" s="1988"/>
      <c r="J62" s="1988"/>
      <c r="K62" s="1988"/>
      <c r="L62" s="1988"/>
      <c r="M62" s="1988"/>
      <c r="N62" s="1988"/>
      <c r="O62" s="1693"/>
    </row>
    <row r="63" spans="1:15" ht="12.75">
      <c r="A63" s="1694" t="s">
        <v>1005</v>
      </c>
      <c r="B63" s="1671">
        <v>100</v>
      </c>
      <c r="C63" s="1672">
        <v>107.7</v>
      </c>
      <c r="D63" s="1672">
        <v>115.7</v>
      </c>
      <c r="E63" s="1673">
        <v>125.1</v>
      </c>
      <c r="F63" s="1673">
        <v>129.7</v>
      </c>
      <c r="G63" s="1673">
        <v>133.8</v>
      </c>
      <c r="H63" s="1673">
        <v>136.5</v>
      </c>
      <c r="I63" s="1673">
        <v>141.725</v>
      </c>
      <c r="J63" s="1673">
        <v>150.1</v>
      </c>
      <c r="K63" s="1674">
        <v>167.8</v>
      </c>
      <c r="L63" s="1674">
        <v>178</v>
      </c>
      <c r="M63" s="1674">
        <v>190.9</v>
      </c>
      <c r="N63" s="1674">
        <f aca="true" t="shared" si="2" ref="N63:O73">L63/K63*100-100</f>
        <v>6.078665077473161</v>
      </c>
      <c r="O63" s="1695">
        <f t="shared" si="2"/>
        <v>7.247191011235969</v>
      </c>
    </row>
    <row r="64" spans="1:15" ht="12.75">
      <c r="A64" s="1694" t="s">
        <v>1293</v>
      </c>
      <c r="B64" s="1671">
        <v>51.53</v>
      </c>
      <c r="C64" s="1672">
        <v>107.1</v>
      </c>
      <c r="D64" s="1672">
        <v>115.2</v>
      </c>
      <c r="E64" s="1673">
        <v>128.7</v>
      </c>
      <c r="F64" s="1673">
        <v>130.9</v>
      </c>
      <c r="G64" s="1673">
        <v>130.5</v>
      </c>
      <c r="H64" s="1673">
        <v>133.8</v>
      </c>
      <c r="I64" s="1673">
        <v>137.475</v>
      </c>
      <c r="J64" s="1673">
        <v>145.6</v>
      </c>
      <c r="K64" s="1674">
        <v>159.5</v>
      </c>
      <c r="L64" s="1674">
        <v>169.4</v>
      </c>
      <c r="M64" s="1674">
        <v>185.9</v>
      </c>
      <c r="N64" s="1674">
        <f t="shared" si="2"/>
        <v>6.2068965517241566</v>
      </c>
      <c r="O64" s="1695">
        <f t="shared" si="2"/>
        <v>9.740259740259745</v>
      </c>
    </row>
    <row r="65" spans="1:15" ht="12.75">
      <c r="A65" s="1694" t="s">
        <v>1294</v>
      </c>
      <c r="B65" s="1671">
        <v>48.47</v>
      </c>
      <c r="C65" s="1672">
        <v>108.4</v>
      </c>
      <c r="D65" s="1672">
        <v>116.1</v>
      </c>
      <c r="E65" s="1673">
        <v>121.3</v>
      </c>
      <c r="F65" s="1673">
        <v>128.4</v>
      </c>
      <c r="G65" s="1673">
        <v>137.2</v>
      </c>
      <c r="H65" s="1675">
        <v>139.4</v>
      </c>
      <c r="I65" s="1673">
        <v>146.25</v>
      </c>
      <c r="J65" s="1673">
        <v>155</v>
      </c>
      <c r="K65" s="1674">
        <v>176.7</v>
      </c>
      <c r="L65" s="1674">
        <v>187.2</v>
      </c>
      <c r="M65" s="1674">
        <v>196.1</v>
      </c>
      <c r="N65" s="1674">
        <f t="shared" si="2"/>
        <v>5.94227504244482</v>
      </c>
      <c r="O65" s="1695">
        <f t="shared" si="2"/>
        <v>4.754273504273513</v>
      </c>
    </row>
    <row r="66" spans="1:15" ht="12.75">
      <c r="A66" s="1694" t="s">
        <v>1295</v>
      </c>
      <c r="B66" s="1676">
        <v>81.26</v>
      </c>
      <c r="C66" s="1672">
        <v>107.4</v>
      </c>
      <c r="D66" s="1672">
        <v>115.6</v>
      </c>
      <c r="E66" s="1673">
        <v>125.6</v>
      </c>
      <c r="F66" s="1673">
        <v>130.3</v>
      </c>
      <c r="G66" s="1673">
        <v>132.5</v>
      </c>
      <c r="H66" s="1675">
        <v>134.8</v>
      </c>
      <c r="I66" s="1673">
        <v>139.525</v>
      </c>
      <c r="J66" s="1673">
        <v>148.1</v>
      </c>
      <c r="K66" s="1674">
        <v>163.3</v>
      </c>
      <c r="L66" s="1673">
        <v>172.6</v>
      </c>
      <c r="M66" s="1674">
        <v>184.7</v>
      </c>
      <c r="N66" s="1674">
        <f t="shared" si="2"/>
        <v>5.6950398040416275</v>
      </c>
      <c r="O66" s="1695">
        <f t="shared" si="2"/>
        <v>7.010428736964073</v>
      </c>
    </row>
    <row r="67" spans="1:15" ht="12.75">
      <c r="A67" s="1694" t="s">
        <v>1296</v>
      </c>
      <c r="B67" s="1676">
        <v>18.74</v>
      </c>
      <c r="C67" s="1672">
        <v>109.1</v>
      </c>
      <c r="D67" s="1672">
        <v>115.8</v>
      </c>
      <c r="E67" s="1673">
        <v>123</v>
      </c>
      <c r="F67" s="1673">
        <v>127.1</v>
      </c>
      <c r="G67" s="1673">
        <v>139.3</v>
      </c>
      <c r="H67" s="1675">
        <v>143.9</v>
      </c>
      <c r="I67" s="1673">
        <v>151.20833333333337</v>
      </c>
      <c r="J67" s="1673">
        <v>158.9</v>
      </c>
      <c r="K67" s="1674">
        <v>187.5</v>
      </c>
      <c r="L67" s="1673">
        <v>201.6</v>
      </c>
      <c r="M67" s="1674">
        <v>217.4</v>
      </c>
      <c r="N67" s="1674">
        <f t="shared" si="2"/>
        <v>7.519999999999996</v>
      </c>
      <c r="O67" s="1695">
        <f t="shared" si="2"/>
        <v>7.83730158730161</v>
      </c>
    </row>
    <row r="68" spans="1:15" ht="12.75">
      <c r="A68" s="1694" t="s">
        <v>1297</v>
      </c>
      <c r="B68" s="1676">
        <v>68.86</v>
      </c>
      <c r="C68" s="1672">
        <v>107</v>
      </c>
      <c r="D68" s="1672">
        <v>115.6</v>
      </c>
      <c r="E68" s="1673">
        <v>125.9</v>
      </c>
      <c r="F68" s="1673">
        <v>128.7</v>
      </c>
      <c r="G68" s="1673">
        <v>130.9</v>
      </c>
      <c r="H68" s="1675">
        <v>134.5</v>
      </c>
      <c r="I68" s="1673">
        <v>139.13333333333333</v>
      </c>
      <c r="J68" s="1673">
        <v>146.5</v>
      </c>
      <c r="K68" s="1674">
        <v>163.7</v>
      </c>
      <c r="L68" s="1673">
        <v>174.3</v>
      </c>
      <c r="M68" s="1674">
        <v>189.4</v>
      </c>
      <c r="N68" s="1674">
        <f t="shared" si="2"/>
        <v>6.475259621258417</v>
      </c>
      <c r="O68" s="1695">
        <f t="shared" si="2"/>
        <v>8.663224325874921</v>
      </c>
    </row>
    <row r="69" spans="1:15" ht="12.75">
      <c r="A69" s="1694" t="s">
        <v>1298</v>
      </c>
      <c r="B69" s="1676">
        <v>31.14</v>
      </c>
      <c r="C69" s="1672">
        <v>107.8</v>
      </c>
      <c r="D69" s="1672">
        <v>115.8</v>
      </c>
      <c r="E69" s="1673">
        <v>123.2</v>
      </c>
      <c r="F69" s="1673">
        <v>132</v>
      </c>
      <c r="G69" s="1673">
        <v>140.2</v>
      </c>
      <c r="H69" s="1675">
        <v>141</v>
      </c>
      <c r="I69" s="1673">
        <v>147.43333333333334</v>
      </c>
      <c r="J69" s="1673">
        <v>158.1</v>
      </c>
      <c r="K69" s="1674">
        <v>177</v>
      </c>
      <c r="L69" s="1673">
        <v>186.3</v>
      </c>
      <c r="M69" s="1674">
        <v>194.1</v>
      </c>
      <c r="N69" s="1674">
        <f t="shared" si="2"/>
        <v>5.254237288135613</v>
      </c>
      <c r="O69" s="1695">
        <f t="shared" si="2"/>
        <v>4.1867954911433145</v>
      </c>
    </row>
    <row r="70" spans="1:15" ht="12.75">
      <c r="A70" s="1694" t="s">
        <v>1299</v>
      </c>
      <c r="B70" s="1676">
        <v>17.03</v>
      </c>
      <c r="C70" s="1672">
        <v>109.1</v>
      </c>
      <c r="D70" s="1672">
        <v>117.3</v>
      </c>
      <c r="E70" s="1673">
        <v>122.6</v>
      </c>
      <c r="F70" s="1673">
        <v>130.1</v>
      </c>
      <c r="G70" s="1673">
        <v>147.4</v>
      </c>
      <c r="H70" s="1675">
        <v>140.3</v>
      </c>
      <c r="I70" s="1673">
        <v>149.89166666666668</v>
      </c>
      <c r="J70" s="1673">
        <v>160.5</v>
      </c>
      <c r="K70" s="1674">
        <v>205.2</v>
      </c>
      <c r="L70" s="1673">
        <v>221.9</v>
      </c>
      <c r="M70" s="1674">
        <v>237.6</v>
      </c>
      <c r="N70" s="1674">
        <f t="shared" si="2"/>
        <v>8.138401559454195</v>
      </c>
      <c r="O70" s="1695">
        <f t="shared" si="2"/>
        <v>7.075259125732302</v>
      </c>
    </row>
    <row r="71" spans="1:15" ht="12.75">
      <c r="A71" s="1696" t="s">
        <v>1300</v>
      </c>
      <c r="B71" s="1676">
        <v>82.97</v>
      </c>
      <c r="C71" s="1672">
        <v>106.9</v>
      </c>
      <c r="D71" s="1672">
        <v>115.3</v>
      </c>
      <c r="E71" s="1673">
        <v>125.6</v>
      </c>
      <c r="F71" s="1673">
        <v>129.6</v>
      </c>
      <c r="G71" s="1673">
        <v>131</v>
      </c>
      <c r="H71" s="1675">
        <v>135.8</v>
      </c>
      <c r="I71" s="1673">
        <v>140.025</v>
      </c>
      <c r="J71" s="1673">
        <v>148</v>
      </c>
      <c r="K71" s="1674">
        <v>160.1</v>
      </c>
      <c r="L71" s="1673">
        <v>169</v>
      </c>
      <c r="M71" s="1674">
        <v>181.2</v>
      </c>
      <c r="N71" s="1674">
        <f t="shared" si="2"/>
        <v>5.559025608994375</v>
      </c>
      <c r="O71" s="1695">
        <f t="shared" si="2"/>
        <v>7.218934911242599</v>
      </c>
    </row>
    <row r="72" spans="1:15" ht="12.75">
      <c r="A72" s="1697" t="s">
        <v>1301</v>
      </c>
      <c r="B72" s="1677">
        <v>3.0403594784183583</v>
      </c>
      <c r="C72" s="1672"/>
      <c r="D72" s="1672"/>
      <c r="E72" s="1673"/>
      <c r="F72" s="1673"/>
      <c r="G72" s="1673"/>
      <c r="H72" s="1675"/>
      <c r="I72" s="1673"/>
      <c r="J72" s="1673"/>
      <c r="K72" s="1674">
        <v>381.4</v>
      </c>
      <c r="L72" s="1674">
        <v>418.3</v>
      </c>
      <c r="M72" s="1674">
        <v>468.8</v>
      </c>
      <c r="N72" s="1674">
        <f t="shared" si="2"/>
        <v>9.674882013633976</v>
      </c>
      <c r="O72" s="1695">
        <f t="shared" si="2"/>
        <v>12.072675113554851</v>
      </c>
    </row>
    <row r="73" spans="1:15" ht="12.75">
      <c r="A73" s="1697" t="s">
        <v>1302</v>
      </c>
      <c r="B73" s="1677">
        <v>96.95964052158165</v>
      </c>
      <c r="C73" s="1672"/>
      <c r="D73" s="1672"/>
      <c r="E73" s="1673"/>
      <c r="F73" s="1673"/>
      <c r="G73" s="1673"/>
      <c r="H73" s="1675"/>
      <c r="I73" s="1673"/>
      <c r="J73" s="1673"/>
      <c r="K73" s="1674">
        <v>161.1</v>
      </c>
      <c r="L73" s="1674">
        <v>170.5</v>
      </c>
      <c r="M73" s="1674">
        <v>182.1</v>
      </c>
      <c r="N73" s="1674">
        <f t="shared" si="2"/>
        <v>5.834885164494111</v>
      </c>
      <c r="O73" s="1695">
        <f t="shared" si="2"/>
        <v>6.803519061583586</v>
      </c>
    </row>
    <row r="74" spans="1:15" ht="20.25" customHeight="1">
      <c r="A74" s="1987" t="s">
        <v>892</v>
      </c>
      <c r="B74" s="1988"/>
      <c r="C74" s="1988"/>
      <c r="D74" s="1988"/>
      <c r="E74" s="1988"/>
      <c r="F74" s="1988"/>
      <c r="G74" s="1988"/>
      <c r="H74" s="1988"/>
      <c r="I74" s="1988"/>
      <c r="J74" s="1988"/>
      <c r="K74" s="1988"/>
      <c r="L74" s="1988"/>
      <c r="M74" s="1988"/>
      <c r="N74" s="1988"/>
      <c r="O74" s="1698"/>
    </row>
    <row r="75" spans="1:15" ht="12.75">
      <c r="A75" s="1694" t="s">
        <v>1005</v>
      </c>
      <c r="B75" s="1671">
        <v>100</v>
      </c>
      <c r="C75" s="1672">
        <v>108.2</v>
      </c>
      <c r="D75" s="1672">
        <v>117.9</v>
      </c>
      <c r="E75" s="1673">
        <v>133.6</v>
      </c>
      <c r="F75" s="1673">
        <v>137.7</v>
      </c>
      <c r="G75" s="1673">
        <v>139.2</v>
      </c>
      <c r="H75" s="1673">
        <v>144</v>
      </c>
      <c r="I75" s="1673">
        <v>152.2</v>
      </c>
      <c r="J75" s="1673">
        <v>156.9</v>
      </c>
      <c r="K75" s="1674">
        <v>177.9</v>
      </c>
      <c r="L75" s="1674">
        <v>189.9</v>
      </c>
      <c r="M75" s="1674">
        <v>205.2</v>
      </c>
      <c r="N75" s="1674">
        <f aca="true" t="shared" si="3" ref="N75:O79">L75/K75*100-100</f>
        <v>6.745362563237762</v>
      </c>
      <c r="O75" s="1695">
        <f t="shared" si="3"/>
        <v>8.056872037914673</v>
      </c>
    </row>
    <row r="76" spans="1:15" ht="12.75">
      <c r="A76" s="1694" t="s">
        <v>1293</v>
      </c>
      <c r="B76" s="1671">
        <v>54.98</v>
      </c>
      <c r="C76" s="1672">
        <v>108.3</v>
      </c>
      <c r="D76" s="1672">
        <v>116.8</v>
      </c>
      <c r="E76" s="1673">
        <v>138.7</v>
      </c>
      <c r="F76" s="1673">
        <v>138.1</v>
      </c>
      <c r="G76" s="1673">
        <v>132</v>
      </c>
      <c r="H76" s="1673">
        <v>138</v>
      </c>
      <c r="I76" s="1673">
        <v>146.3</v>
      </c>
      <c r="J76" s="1673">
        <v>149.2</v>
      </c>
      <c r="K76" s="1674">
        <v>169.5</v>
      </c>
      <c r="L76" s="1674">
        <v>182.8</v>
      </c>
      <c r="M76" s="1674">
        <v>201.9</v>
      </c>
      <c r="N76" s="1674">
        <f t="shared" si="3"/>
        <v>7.846607669616532</v>
      </c>
      <c r="O76" s="1695">
        <f t="shared" si="3"/>
        <v>10.448577680525162</v>
      </c>
    </row>
    <row r="77" spans="1:15" ht="12.75">
      <c r="A77" s="1694" t="s">
        <v>1294</v>
      </c>
      <c r="B77" s="1671">
        <v>45.02</v>
      </c>
      <c r="C77" s="1672">
        <v>108</v>
      </c>
      <c r="D77" s="1672">
        <v>119.3</v>
      </c>
      <c r="E77" s="1673">
        <v>127.3</v>
      </c>
      <c r="F77" s="1673">
        <v>137.1</v>
      </c>
      <c r="G77" s="1673">
        <v>147.9</v>
      </c>
      <c r="H77" s="1673">
        <v>151.5</v>
      </c>
      <c r="I77" s="1673">
        <v>159.3</v>
      </c>
      <c r="J77" s="1673">
        <v>166.4</v>
      </c>
      <c r="K77" s="1674">
        <v>188.1</v>
      </c>
      <c r="L77" s="1674">
        <v>198.6</v>
      </c>
      <c r="M77" s="1674">
        <v>209.3</v>
      </c>
      <c r="N77" s="1674">
        <f t="shared" si="3"/>
        <v>5.582137161084532</v>
      </c>
      <c r="O77" s="1695">
        <f t="shared" si="3"/>
        <v>5.387713997985898</v>
      </c>
    </row>
    <row r="78" spans="1:15" ht="12.75">
      <c r="A78" s="1697" t="s">
        <v>1301</v>
      </c>
      <c r="B78" s="1677">
        <v>2.5436097629598367</v>
      </c>
      <c r="C78" s="1672"/>
      <c r="D78" s="1672"/>
      <c r="E78" s="1673"/>
      <c r="F78" s="1673"/>
      <c r="G78" s="1673"/>
      <c r="H78" s="1673"/>
      <c r="I78" s="1673"/>
      <c r="J78" s="1673"/>
      <c r="K78" s="1674">
        <v>406.9</v>
      </c>
      <c r="L78" s="1674">
        <v>451.5</v>
      </c>
      <c r="M78" s="1674">
        <v>502.5</v>
      </c>
      <c r="N78" s="1674">
        <f t="shared" si="3"/>
        <v>10.960924059965606</v>
      </c>
      <c r="O78" s="1695">
        <f t="shared" si="3"/>
        <v>11.295681063122927</v>
      </c>
    </row>
    <row r="79" spans="1:15" ht="12.75">
      <c r="A79" s="1697" t="s">
        <v>1302</v>
      </c>
      <c r="B79" s="1677">
        <v>97.45639023704015</v>
      </c>
      <c r="C79" s="1672"/>
      <c r="D79" s="1672"/>
      <c r="E79" s="1673"/>
      <c r="F79" s="1673"/>
      <c r="G79" s="1673"/>
      <c r="H79" s="1673"/>
      <c r="I79" s="1673"/>
      <c r="J79" s="1673"/>
      <c r="K79" s="1674">
        <v>171.9</v>
      </c>
      <c r="L79" s="1674">
        <v>183.1</v>
      </c>
      <c r="M79" s="1674">
        <v>197.5</v>
      </c>
      <c r="N79" s="1674">
        <f t="shared" si="3"/>
        <v>6.51541593949969</v>
      </c>
      <c r="O79" s="1695">
        <f t="shared" si="3"/>
        <v>7.864554888039322</v>
      </c>
    </row>
    <row r="80" spans="1:15" ht="20.25" customHeight="1">
      <c r="A80" s="1987" t="s">
        <v>893</v>
      </c>
      <c r="B80" s="1988"/>
      <c r="C80" s="1988"/>
      <c r="D80" s="1988"/>
      <c r="E80" s="1988"/>
      <c r="F80" s="1988"/>
      <c r="G80" s="1988"/>
      <c r="H80" s="1988"/>
      <c r="I80" s="1988"/>
      <c r="J80" s="1988"/>
      <c r="K80" s="1988"/>
      <c r="L80" s="1988"/>
      <c r="M80" s="1988"/>
      <c r="N80" s="1988"/>
      <c r="O80" s="1698"/>
    </row>
    <row r="81" spans="1:15" ht="12.75">
      <c r="A81" s="1694" t="s">
        <v>1005</v>
      </c>
      <c r="B81" s="1671">
        <v>100</v>
      </c>
      <c r="C81" s="1672">
        <v>108.6</v>
      </c>
      <c r="D81" s="1672">
        <v>117.3</v>
      </c>
      <c r="E81" s="1673">
        <v>130.8</v>
      </c>
      <c r="F81" s="1673">
        <v>135.6</v>
      </c>
      <c r="G81" s="1675">
        <v>142.6</v>
      </c>
      <c r="H81" s="1673">
        <v>146.2</v>
      </c>
      <c r="I81" s="1673">
        <v>151.8</v>
      </c>
      <c r="J81" s="1673">
        <v>156.6</v>
      </c>
      <c r="K81" s="1674">
        <v>177.5</v>
      </c>
      <c r="L81" s="1674">
        <v>188.2</v>
      </c>
      <c r="M81" s="1674">
        <v>202.2</v>
      </c>
      <c r="N81" s="1674">
        <f aca="true" t="shared" si="4" ref="N81:O85">L81/K81*100-100</f>
        <v>6.028169014084497</v>
      </c>
      <c r="O81" s="1695">
        <f t="shared" si="4"/>
        <v>7.438894792773638</v>
      </c>
    </row>
    <row r="82" spans="1:15" ht="12.75">
      <c r="A82" s="1694" t="s">
        <v>1293</v>
      </c>
      <c r="B82" s="1671">
        <v>53.04</v>
      </c>
      <c r="C82" s="1672">
        <v>109.6</v>
      </c>
      <c r="D82" s="1672">
        <v>118.3</v>
      </c>
      <c r="E82" s="1673">
        <v>137.8</v>
      </c>
      <c r="F82" s="1673">
        <v>139</v>
      </c>
      <c r="G82" s="1675">
        <v>139.8</v>
      </c>
      <c r="H82" s="1673">
        <v>144.1</v>
      </c>
      <c r="I82" s="1673">
        <v>148.5</v>
      </c>
      <c r="J82" s="1673">
        <v>153</v>
      </c>
      <c r="K82" s="1674">
        <v>171.5</v>
      </c>
      <c r="L82" s="1674">
        <v>183.4</v>
      </c>
      <c r="M82" s="1674">
        <v>201.7</v>
      </c>
      <c r="N82" s="1674">
        <f t="shared" si="4"/>
        <v>6.938775510204081</v>
      </c>
      <c r="O82" s="1695">
        <f t="shared" si="4"/>
        <v>9.978189749182093</v>
      </c>
    </row>
    <row r="83" spans="1:15" ht="12.75">
      <c r="A83" s="1694" t="s">
        <v>1294</v>
      </c>
      <c r="B83" s="1678">
        <v>46.96</v>
      </c>
      <c r="C83" s="1672">
        <v>107.4</v>
      </c>
      <c r="D83" s="1672">
        <v>116.1</v>
      </c>
      <c r="E83" s="1673">
        <v>122.9</v>
      </c>
      <c r="F83" s="1673">
        <v>131.8</v>
      </c>
      <c r="G83" s="1675">
        <v>145.7</v>
      </c>
      <c r="H83" s="1673">
        <v>148.6</v>
      </c>
      <c r="I83" s="1673">
        <v>155.5</v>
      </c>
      <c r="J83" s="1673">
        <v>160.8</v>
      </c>
      <c r="K83" s="1674">
        <v>184.2</v>
      </c>
      <c r="L83" s="1673">
        <v>193.7</v>
      </c>
      <c r="M83" s="1673">
        <v>202.9</v>
      </c>
      <c r="N83" s="1674">
        <f t="shared" si="4"/>
        <v>5.157437567861024</v>
      </c>
      <c r="O83" s="1695">
        <f t="shared" si="4"/>
        <v>4.749612803304075</v>
      </c>
    </row>
    <row r="84" spans="1:15" ht="12.75">
      <c r="A84" s="1697" t="s">
        <v>1301</v>
      </c>
      <c r="B84" s="1678">
        <v>2.332799605862791</v>
      </c>
      <c r="C84" s="1672"/>
      <c r="D84" s="1672"/>
      <c r="E84" s="1673"/>
      <c r="F84" s="1673"/>
      <c r="G84" s="1675"/>
      <c r="H84" s="1673"/>
      <c r="I84" s="1673"/>
      <c r="J84" s="1673"/>
      <c r="K84" s="1674">
        <v>435.7</v>
      </c>
      <c r="L84" s="1673">
        <v>492.7</v>
      </c>
      <c r="M84" s="1673">
        <v>542</v>
      </c>
      <c r="N84" s="1674">
        <f t="shared" si="4"/>
        <v>13.08239614413587</v>
      </c>
      <c r="O84" s="1695">
        <f t="shared" si="4"/>
        <v>10.006088897909478</v>
      </c>
    </row>
    <row r="85" spans="1:15" ht="13.5" thickBot="1">
      <c r="A85" s="1699" t="s">
        <v>1302</v>
      </c>
      <c r="B85" s="1700">
        <v>97.66720039413721</v>
      </c>
      <c r="C85" s="1701"/>
      <c r="D85" s="1701"/>
      <c r="E85" s="1702"/>
      <c r="F85" s="1702"/>
      <c r="G85" s="1703"/>
      <c r="H85" s="1702"/>
      <c r="I85" s="1702"/>
      <c r="J85" s="1702"/>
      <c r="K85" s="1704">
        <v>171.3</v>
      </c>
      <c r="L85" s="1702">
        <v>180.9</v>
      </c>
      <c r="M85" s="1702">
        <v>194.1</v>
      </c>
      <c r="N85" s="1704">
        <f t="shared" si="4"/>
        <v>5.604203152364278</v>
      </c>
      <c r="O85" s="1705">
        <f t="shared" si="4"/>
        <v>7.296849087893847</v>
      </c>
    </row>
    <row r="86" spans="1:13" ht="12.75">
      <c r="A86" s="1473" t="s">
        <v>894</v>
      </c>
      <c r="B86" s="1474"/>
      <c r="C86" s="1473"/>
      <c r="D86" s="1473"/>
      <c r="E86" s="1473"/>
      <c r="F86" s="1473"/>
      <c r="G86" s="1473"/>
      <c r="H86" s="1473"/>
      <c r="I86" s="1473"/>
      <c r="J86" s="1473"/>
      <c r="K86" s="1473"/>
      <c r="L86" s="1431"/>
      <c r="M86" s="1473"/>
    </row>
    <row r="87" spans="1:13" ht="12.75">
      <c r="A87" s="1475"/>
      <c r="B87" s="1443"/>
      <c r="C87" s="1443"/>
      <c r="D87" s="1443"/>
      <c r="E87" s="1443"/>
      <c r="F87" s="1443"/>
      <c r="G87" s="1443"/>
      <c r="H87" s="1443"/>
      <c r="I87" s="1443"/>
      <c r="J87" s="1443"/>
      <c r="K87" s="1443"/>
      <c r="L87" s="1435"/>
      <c r="M87" s="1443"/>
    </row>
    <row r="88" spans="1:13" ht="12.75">
      <c r="A88" s="1475"/>
      <c r="B88" s="1443"/>
      <c r="C88" s="1443"/>
      <c r="D88" s="1443"/>
      <c r="E88" s="1443"/>
      <c r="F88" s="1443"/>
      <c r="G88" s="1443"/>
      <c r="H88" s="1443"/>
      <c r="I88" s="1443"/>
      <c r="J88" s="1443"/>
      <c r="K88" s="1443"/>
      <c r="L88" s="1435"/>
      <c r="M88" s="1443"/>
    </row>
    <row r="89" spans="2:13" ht="12.75">
      <c r="B89" s="1443"/>
      <c r="C89" s="1443"/>
      <c r="D89" s="1443"/>
      <c r="E89" s="1443"/>
      <c r="F89" s="1443"/>
      <c r="G89" s="1443"/>
      <c r="H89" s="1443"/>
      <c r="I89" s="1443"/>
      <c r="J89" s="1443"/>
      <c r="K89" s="1443"/>
      <c r="L89" s="1435"/>
      <c r="M89" s="1443"/>
    </row>
    <row r="90" spans="2:13" ht="12.75">
      <c r="B90" s="1443"/>
      <c r="C90" s="1443"/>
      <c r="D90" s="1443"/>
      <c r="E90" s="1443"/>
      <c r="F90" s="1443"/>
      <c r="G90" s="1443"/>
      <c r="H90" s="1443"/>
      <c r="I90" s="1443"/>
      <c r="J90" s="1443"/>
      <c r="K90" s="1443"/>
      <c r="L90" s="1435"/>
      <c r="M90" s="1443"/>
    </row>
    <row r="91" spans="2:13" ht="12.75">
      <c r="B91" s="1443"/>
      <c r="C91" s="1443"/>
      <c r="D91" s="1443"/>
      <c r="E91" s="1443"/>
      <c r="F91" s="1443"/>
      <c r="G91" s="1443"/>
      <c r="H91" s="1443"/>
      <c r="I91" s="1443"/>
      <c r="J91" s="1443"/>
      <c r="K91" s="1443"/>
      <c r="L91" s="1435"/>
      <c r="M91" s="1443"/>
    </row>
    <row r="92" spans="2:13" ht="12.75">
      <c r="B92" s="1443"/>
      <c r="C92" s="1443"/>
      <c r="D92" s="1443"/>
      <c r="E92" s="1443"/>
      <c r="F92" s="1443"/>
      <c r="G92" s="1443"/>
      <c r="H92" s="1443"/>
      <c r="I92" s="1443"/>
      <c r="J92" s="1443"/>
      <c r="K92" s="1443"/>
      <c r="L92" s="1435"/>
      <c r="M92" s="1443"/>
    </row>
    <row r="93" spans="2:13" ht="12.75">
      <c r="B93" s="1443"/>
      <c r="C93" s="1443"/>
      <c r="D93" s="1443"/>
      <c r="E93" s="1443"/>
      <c r="F93" s="1443"/>
      <c r="G93" s="1443"/>
      <c r="H93" s="1443"/>
      <c r="I93" s="1443"/>
      <c r="J93" s="1443"/>
      <c r="K93" s="1443"/>
      <c r="L93" s="1435"/>
      <c r="M93" s="1443"/>
    </row>
    <row r="94" spans="2:13" ht="12.75">
      <c r="B94" s="1443"/>
      <c r="C94" s="1443"/>
      <c r="D94" s="1443"/>
      <c r="E94" s="1443"/>
      <c r="F94" s="1443"/>
      <c r="G94" s="1443"/>
      <c r="H94" s="1443"/>
      <c r="I94" s="1443"/>
      <c r="J94" s="1443"/>
      <c r="K94" s="1443"/>
      <c r="L94" s="1435"/>
      <c r="M94" s="1443"/>
    </row>
    <row r="95" spans="1:13" ht="12.75">
      <c r="A95" s="1476"/>
      <c r="B95" s="1443"/>
      <c r="C95" s="1443"/>
      <c r="D95" s="1443"/>
      <c r="E95" s="1443"/>
      <c r="F95" s="1443"/>
      <c r="G95" s="1443"/>
      <c r="H95" s="1443"/>
      <c r="I95" s="1443"/>
      <c r="J95" s="1443"/>
      <c r="K95" s="1443"/>
      <c r="L95" s="1435"/>
      <c r="M95" s="1443"/>
    </row>
    <row r="96" spans="1:13" ht="12.75">
      <c r="A96" s="1476"/>
      <c r="B96" s="1443"/>
      <c r="C96" s="1443"/>
      <c r="D96" s="1443"/>
      <c r="E96" s="1443"/>
      <c r="F96" s="1443"/>
      <c r="G96" s="1443"/>
      <c r="H96" s="1443"/>
      <c r="I96" s="1443"/>
      <c r="J96" s="1443"/>
      <c r="K96" s="1443"/>
      <c r="L96" s="1435"/>
      <c r="M96" s="1443"/>
    </row>
    <row r="97" spans="2:13" ht="12.75">
      <c r="B97" s="1443"/>
      <c r="C97" s="1443"/>
      <c r="D97" s="1443"/>
      <c r="E97" s="1443"/>
      <c r="F97" s="1443"/>
      <c r="G97" s="1443"/>
      <c r="H97" s="1443"/>
      <c r="I97" s="1443"/>
      <c r="J97" s="1443"/>
      <c r="K97" s="1443"/>
      <c r="L97" s="1435"/>
      <c r="M97" s="1443"/>
    </row>
    <row r="98" spans="2:13" ht="12.75">
      <c r="B98" s="1443"/>
      <c r="C98" s="1443"/>
      <c r="D98" s="1443"/>
      <c r="E98" s="1443"/>
      <c r="F98" s="1443"/>
      <c r="G98" s="1443"/>
      <c r="H98" s="1443"/>
      <c r="I98" s="1443"/>
      <c r="J98" s="1443"/>
      <c r="K98" s="1443"/>
      <c r="L98" s="1435"/>
      <c r="M98" s="1443"/>
    </row>
    <row r="99" spans="2:13" ht="12.75">
      <c r="B99" s="1443"/>
      <c r="C99" s="1443"/>
      <c r="D99" s="1443"/>
      <c r="E99" s="1443"/>
      <c r="F99" s="1443"/>
      <c r="G99" s="1443"/>
      <c r="H99" s="1443"/>
      <c r="I99" s="1443"/>
      <c r="J99" s="1443"/>
      <c r="K99" s="1443"/>
      <c r="L99" s="1435"/>
      <c r="M99" s="1443"/>
    </row>
    <row r="100" spans="2:13" ht="12.75">
      <c r="B100" s="1443"/>
      <c r="C100" s="1443"/>
      <c r="D100" s="1443"/>
      <c r="E100" s="1443"/>
      <c r="F100" s="1443"/>
      <c r="G100" s="1443"/>
      <c r="H100" s="1443"/>
      <c r="I100" s="1443"/>
      <c r="J100" s="1443"/>
      <c r="K100" s="1443"/>
      <c r="L100" s="1435"/>
      <c r="M100" s="1443"/>
    </row>
    <row r="101" spans="2:13" ht="12.75">
      <c r="B101" s="1443"/>
      <c r="C101" s="1443"/>
      <c r="D101" s="1443"/>
      <c r="E101" s="1443"/>
      <c r="F101" s="1443"/>
      <c r="G101" s="1443"/>
      <c r="H101" s="1443"/>
      <c r="I101" s="1443"/>
      <c r="J101" s="1443"/>
      <c r="K101" s="1443"/>
      <c r="L101" s="1435"/>
      <c r="M101" s="1443"/>
    </row>
    <row r="102" spans="1:13" ht="12.75">
      <c r="A102" s="1476"/>
      <c r="B102" s="1443"/>
      <c r="C102" s="1443"/>
      <c r="D102" s="1443"/>
      <c r="E102" s="1443"/>
      <c r="F102" s="1443"/>
      <c r="G102" s="1443"/>
      <c r="H102" s="1443"/>
      <c r="I102" s="1443"/>
      <c r="J102" s="1443"/>
      <c r="K102" s="1443"/>
      <c r="L102" s="1435"/>
      <c r="M102" s="1443"/>
    </row>
    <row r="103" spans="1:13" ht="12.75">
      <c r="A103" s="1476"/>
      <c r="B103" s="1443"/>
      <c r="C103" s="1443"/>
      <c r="D103" s="1443"/>
      <c r="E103" s="1443"/>
      <c r="F103" s="1443"/>
      <c r="G103" s="1443"/>
      <c r="H103" s="1443"/>
      <c r="I103" s="1443"/>
      <c r="J103" s="1443"/>
      <c r="K103" s="1443"/>
      <c r="L103" s="1435"/>
      <c r="M103" s="1443"/>
    </row>
    <row r="104" spans="1:13" ht="12.75">
      <c r="A104" s="1476"/>
      <c r="B104" s="1443"/>
      <c r="C104" s="1443"/>
      <c r="D104" s="1443"/>
      <c r="E104" s="1443"/>
      <c r="F104" s="1443"/>
      <c r="G104" s="1443"/>
      <c r="H104" s="1443"/>
      <c r="I104" s="1443"/>
      <c r="J104" s="1443"/>
      <c r="K104" s="1443"/>
      <c r="L104" s="1435"/>
      <c r="M104" s="1443"/>
    </row>
    <row r="105" spans="2:13" ht="12.75">
      <c r="B105" s="1443"/>
      <c r="C105" s="1443"/>
      <c r="D105" s="1443"/>
      <c r="E105" s="1443"/>
      <c r="F105" s="1443"/>
      <c r="G105" s="1443"/>
      <c r="H105" s="1443"/>
      <c r="I105" s="1443"/>
      <c r="J105" s="1443"/>
      <c r="K105" s="1443"/>
      <c r="L105" s="1435"/>
      <c r="M105" s="1443"/>
    </row>
    <row r="106" spans="2:13" ht="12.75">
      <c r="B106" s="1443"/>
      <c r="C106" s="1443"/>
      <c r="D106" s="1443"/>
      <c r="E106" s="1443"/>
      <c r="F106" s="1443"/>
      <c r="G106" s="1443"/>
      <c r="H106" s="1443"/>
      <c r="I106" s="1443"/>
      <c r="J106" s="1443"/>
      <c r="K106" s="1443"/>
      <c r="L106" s="1435"/>
      <c r="M106" s="1443"/>
    </row>
    <row r="107" spans="1:13" ht="12.75">
      <c r="A107" s="1476"/>
      <c r="B107" s="1443"/>
      <c r="C107" s="1443"/>
      <c r="D107" s="1443"/>
      <c r="E107" s="1443"/>
      <c r="F107" s="1443"/>
      <c r="G107" s="1443"/>
      <c r="H107" s="1443"/>
      <c r="I107" s="1443"/>
      <c r="J107" s="1443"/>
      <c r="K107" s="1443"/>
      <c r="L107" s="1435"/>
      <c r="M107" s="1443"/>
    </row>
    <row r="108" spans="1:13" ht="12.75">
      <c r="A108" s="1476"/>
      <c r="B108" s="1443"/>
      <c r="C108" s="1443"/>
      <c r="D108" s="1443"/>
      <c r="E108" s="1443"/>
      <c r="F108" s="1443"/>
      <c r="G108" s="1443"/>
      <c r="H108" s="1443"/>
      <c r="I108" s="1443"/>
      <c r="J108" s="1443"/>
      <c r="K108" s="1443"/>
      <c r="L108" s="1435"/>
      <c r="M108" s="1443"/>
    </row>
    <row r="109" spans="1:13" ht="12.75">
      <c r="A109" s="1476"/>
      <c r="B109" s="1443"/>
      <c r="C109" s="1443"/>
      <c r="D109" s="1443"/>
      <c r="E109" s="1443"/>
      <c r="F109" s="1443"/>
      <c r="G109" s="1443"/>
      <c r="H109" s="1443"/>
      <c r="I109" s="1443"/>
      <c r="J109" s="1443"/>
      <c r="K109" s="1443"/>
      <c r="L109" s="1435"/>
      <c r="M109" s="1443"/>
    </row>
    <row r="110" spans="1:13" ht="12.75">
      <c r="A110" s="1476"/>
      <c r="B110" s="1443"/>
      <c r="C110" s="1443"/>
      <c r="D110" s="1443"/>
      <c r="E110" s="1443"/>
      <c r="F110" s="1443"/>
      <c r="G110" s="1443"/>
      <c r="H110" s="1443"/>
      <c r="I110" s="1443"/>
      <c r="J110" s="1443"/>
      <c r="K110" s="1443"/>
      <c r="L110" s="1435"/>
      <c r="M110" s="1443"/>
    </row>
    <row r="111" spans="2:13" ht="12.75">
      <c r="B111" s="1443"/>
      <c r="C111" s="1443"/>
      <c r="D111" s="1443"/>
      <c r="E111" s="1443"/>
      <c r="F111" s="1443"/>
      <c r="G111" s="1443"/>
      <c r="H111" s="1443"/>
      <c r="I111" s="1443"/>
      <c r="J111" s="1443"/>
      <c r="K111" s="1443"/>
      <c r="L111" s="1435"/>
      <c r="M111" s="1443"/>
    </row>
    <row r="112" spans="1:13" ht="12.75">
      <c r="A112" s="1476"/>
      <c r="B112" s="1443"/>
      <c r="C112" s="1443"/>
      <c r="D112" s="1443"/>
      <c r="E112" s="1443"/>
      <c r="F112" s="1443"/>
      <c r="G112" s="1443"/>
      <c r="H112" s="1443"/>
      <c r="I112" s="1443"/>
      <c r="J112" s="1443"/>
      <c r="K112" s="1443"/>
      <c r="L112" s="1435"/>
      <c r="M112" s="1443"/>
    </row>
    <row r="113" spans="1:13" ht="12.75">
      <c r="A113" s="1475"/>
      <c r="B113" s="1443"/>
      <c r="C113" s="1443"/>
      <c r="D113" s="1443"/>
      <c r="E113" s="1443"/>
      <c r="F113" s="1443"/>
      <c r="G113" s="1443"/>
      <c r="H113" s="1443"/>
      <c r="I113" s="1443"/>
      <c r="J113" s="1443"/>
      <c r="K113" s="1443"/>
      <c r="L113" s="1435"/>
      <c r="M113" s="1443"/>
    </row>
    <row r="114" spans="1:13" ht="12.75">
      <c r="A114" s="1475"/>
      <c r="B114" s="1443"/>
      <c r="C114" s="1443"/>
      <c r="D114" s="1443"/>
      <c r="E114" s="1443"/>
      <c r="F114" s="1443"/>
      <c r="G114" s="1443"/>
      <c r="H114" s="1443"/>
      <c r="I114" s="1443"/>
      <c r="J114" s="1443"/>
      <c r="K114" s="1443"/>
      <c r="L114" s="1435"/>
      <c r="M114" s="1443"/>
    </row>
    <row r="115" spans="2:13" ht="12.75">
      <c r="B115" s="1443"/>
      <c r="C115" s="1443"/>
      <c r="D115" s="1443"/>
      <c r="E115" s="1443"/>
      <c r="F115" s="1443"/>
      <c r="G115" s="1443"/>
      <c r="H115" s="1443"/>
      <c r="I115" s="1443"/>
      <c r="J115" s="1443"/>
      <c r="K115" s="1443"/>
      <c r="L115" s="1435"/>
      <c r="M115" s="1443"/>
    </row>
    <row r="116" spans="2:13" ht="12.75">
      <c r="B116" s="1443"/>
      <c r="C116" s="1443"/>
      <c r="D116" s="1443"/>
      <c r="E116" s="1443"/>
      <c r="F116" s="1443"/>
      <c r="G116" s="1443"/>
      <c r="H116" s="1443"/>
      <c r="I116" s="1443"/>
      <c r="J116" s="1443"/>
      <c r="K116" s="1443"/>
      <c r="L116" s="1435"/>
      <c r="M116" s="1443"/>
    </row>
    <row r="117" spans="1:13" ht="12.75">
      <c r="A117" s="1476"/>
      <c r="B117" s="1443"/>
      <c r="C117" s="1443"/>
      <c r="D117" s="1443"/>
      <c r="E117" s="1443"/>
      <c r="F117" s="1443"/>
      <c r="G117" s="1443"/>
      <c r="H117" s="1443"/>
      <c r="I117" s="1443"/>
      <c r="J117" s="1443"/>
      <c r="K117" s="1443"/>
      <c r="L117" s="1435"/>
      <c r="M117" s="1443"/>
    </row>
    <row r="118" spans="1:13" ht="12.75">
      <c r="A118" s="1476"/>
      <c r="B118" s="1443"/>
      <c r="C118" s="1443"/>
      <c r="D118" s="1443"/>
      <c r="E118" s="1443"/>
      <c r="F118" s="1443"/>
      <c r="G118" s="1443"/>
      <c r="H118" s="1443"/>
      <c r="I118" s="1443"/>
      <c r="J118" s="1443"/>
      <c r="K118" s="1443"/>
      <c r="L118" s="1435"/>
      <c r="M118" s="1443"/>
    </row>
    <row r="119" spans="2:13" ht="12.75">
      <c r="B119" s="1443"/>
      <c r="C119" s="1443"/>
      <c r="D119" s="1443"/>
      <c r="E119" s="1443"/>
      <c r="F119" s="1443"/>
      <c r="G119" s="1443"/>
      <c r="H119" s="1443"/>
      <c r="I119" s="1443"/>
      <c r="J119" s="1443"/>
      <c r="K119" s="1443"/>
      <c r="L119" s="1435"/>
      <c r="M119" s="1443"/>
    </row>
    <row r="120" spans="1:13" ht="12.75">
      <c r="A120" s="1476"/>
      <c r="B120" s="1443"/>
      <c r="C120" s="1443"/>
      <c r="D120" s="1443"/>
      <c r="E120" s="1443"/>
      <c r="F120" s="1443"/>
      <c r="G120" s="1443"/>
      <c r="H120" s="1443"/>
      <c r="I120" s="1443"/>
      <c r="J120" s="1443"/>
      <c r="K120" s="1443"/>
      <c r="L120" s="1435"/>
      <c r="M120" s="1443"/>
    </row>
    <row r="121" spans="1:13" ht="12.75">
      <c r="A121" s="1476"/>
      <c r="B121" s="1443"/>
      <c r="C121" s="1443"/>
      <c r="D121" s="1443"/>
      <c r="E121" s="1443"/>
      <c r="F121" s="1443"/>
      <c r="G121" s="1443"/>
      <c r="H121" s="1443"/>
      <c r="I121" s="1443"/>
      <c r="J121" s="1443"/>
      <c r="K121" s="1443"/>
      <c r="L121" s="1435"/>
      <c r="M121" s="1443"/>
    </row>
    <row r="122" spans="1:13" ht="12.75">
      <c r="A122" s="1476"/>
      <c r="B122" s="1443"/>
      <c r="C122" s="1443"/>
      <c r="D122" s="1443"/>
      <c r="E122" s="1443"/>
      <c r="F122" s="1443"/>
      <c r="G122" s="1443"/>
      <c r="H122" s="1443"/>
      <c r="I122" s="1443"/>
      <c r="J122" s="1443"/>
      <c r="K122" s="1443"/>
      <c r="L122" s="1435"/>
      <c r="M122" s="1443"/>
    </row>
    <row r="123" spans="2:13" ht="12.75">
      <c r="B123" s="1443"/>
      <c r="C123" s="1443"/>
      <c r="D123" s="1443"/>
      <c r="E123" s="1443"/>
      <c r="F123" s="1443"/>
      <c r="G123" s="1443"/>
      <c r="H123" s="1443"/>
      <c r="I123" s="1443"/>
      <c r="J123" s="1443"/>
      <c r="K123" s="1443"/>
      <c r="L123" s="1435"/>
      <c r="M123" s="1443"/>
    </row>
    <row r="124" spans="1:13" ht="12.75">
      <c r="A124" s="1477"/>
      <c r="B124" s="1443"/>
      <c r="C124" s="1443"/>
      <c r="D124" s="1443"/>
      <c r="E124" s="1443"/>
      <c r="F124" s="1443"/>
      <c r="G124" s="1443"/>
      <c r="H124" s="1443"/>
      <c r="I124" s="1443"/>
      <c r="J124" s="1443"/>
      <c r="K124" s="1443"/>
      <c r="L124" s="1435"/>
      <c r="M124" s="1443"/>
    </row>
    <row r="125" spans="2:13" ht="12.75">
      <c r="B125" s="1443"/>
      <c r="C125" s="1443"/>
      <c r="D125" s="1443"/>
      <c r="E125" s="1443"/>
      <c r="F125" s="1443"/>
      <c r="G125" s="1443"/>
      <c r="H125" s="1443"/>
      <c r="I125" s="1443"/>
      <c r="J125" s="1443"/>
      <c r="K125" s="1443"/>
      <c r="L125" s="1435"/>
      <c r="M125" s="1443"/>
    </row>
    <row r="126" spans="1:13" ht="12.75">
      <c r="A126" s="1477"/>
      <c r="B126" s="1443"/>
      <c r="C126" s="1443"/>
      <c r="D126" s="1443"/>
      <c r="E126" s="1443"/>
      <c r="F126" s="1443"/>
      <c r="G126" s="1443"/>
      <c r="H126" s="1443"/>
      <c r="I126" s="1443"/>
      <c r="J126" s="1443"/>
      <c r="K126" s="1443"/>
      <c r="L126" s="1435"/>
      <c r="M126" s="1443"/>
    </row>
    <row r="127" spans="2:13" ht="12.75">
      <c r="B127" s="1443"/>
      <c r="C127" s="1443"/>
      <c r="D127" s="1443"/>
      <c r="E127" s="1443"/>
      <c r="F127" s="1443"/>
      <c r="G127" s="1443"/>
      <c r="H127" s="1443"/>
      <c r="I127" s="1443"/>
      <c r="J127" s="1443"/>
      <c r="K127" s="1443"/>
      <c r="L127" s="1435"/>
      <c r="M127" s="1443"/>
    </row>
    <row r="128" spans="2:13" ht="12.75">
      <c r="B128" s="1443"/>
      <c r="C128" s="1443"/>
      <c r="D128" s="1443"/>
      <c r="E128" s="1443"/>
      <c r="F128" s="1443"/>
      <c r="G128" s="1443"/>
      <c r="H128" s="1443"/>
      <c r="I128" s="1443"/>
      <c r="J128" s="1443"/>
      <c r="K128" s="1443"/>
      <c r="L128" s="1435"/>
      <c r="M128" s="1443"/>
    </row>
    <row r="129" spans="1:13" ht="12.75">
      <c r="A129" s="1477"/>
      <c r="B129" s="1443"/>
      <c r="C129" s="1443"/>
      <c r="D129" s="1443"/>
      <c r="E129" s="1443"/>
      <c r="F129" s="1443"/>
      <c r="G129" s="1443"/>
      <c r="H129" s="1443"/>
      <c r="I129" s="1443"/>
      <c r="J129" s="1443"/>
      <c r="K129" s="1443"/>
      <c r="L129" s="1435"/>
      <c r="M129" s="1443"/>
    </row>
    <row r="131" ht="20.25">
      <c r="A131" s="1478"/>
    </row>
    <row r="132" ht="20.25">
      <c r="A132" s="1478"/>
    </row>
    <row r="134" spans="2:13" ht="12.75">
      <c r="B134" s="1434"/>
      <c r="C134" s="1434"/>
      <c r="D134" s="1434"/>
      <c r="E134" s="1434"/>
      <c r="F134" s="1434"/>
      <c r="G134" s="1434"/>
      <c r="H134" s="1434"/>
      <c r="I134" s="1434"/>
      <c r="J134" s="1434"/>
      <c r="K134" s="1434"/>
      <c r="M134" s="1434"/>
    </row>
    <row r="135" spans="2:13" ht="12.75">
      <c r="B135" s="1434"/>
      <c r="C135" s="1434"/>
      <c r="D135" s="1434"/>
      <c r="E135" s="1434"/>
      <c r="F135" s="1434"/>
      <c r="G135" s="1434"/>
      <c r="H135" s="1434"/>
      <c r="I135" s="1434"/>
      <c r="J135" s="1434"/>
      <c r="K135" s="1434"/>
      <c r="M135" s="1434"/>
    </row>
    <row r="137" spans="2:13" ht="12.75">
      <c r="B137" s="1443"/>
      <c r="C137" s="1443"/>
      <c r="D137" s="1443"/>
      <c r="E137" s="1443"/>
      <c r="F137" s="1443"/>
      <c r="G137" s="1443"/>
      <c r="H137" s="1443"/>
      <c r="I137" s="1443"/>
      <c r="J137" s="1443"/>
      <c r="K137" s="1443"/>
      <c r="L137" s="1435"/>
      <c r="M137" s="1443"/>
    </row>
    <row r="138" spans="2:13" ht="12.75">
      <c r="B138" s="1443"/>
      <c r="C138" s="1443"/>
      <c r="D138" s="1443"/>
      <c r="E138" s="1443"/>
      <c r="F138" s="1443"/>
      <c r="G138" s="1443"/>
      <c r="H138" s="1443"/>
      <c r="I138" s="1443"/>
      <c r="J138" s="1443"/>
      <c r="K138" s="1443"/>
      <c r="L138" s="1435"/>
      <c r="M138" s="1443"/>
    </row>
    <row r="139" spans="2:13" ht="12.75">
      <c r="B139" s="1443"/>
      <c r="C139" s="1443"/>
      <c r="D139" s="1443"/>
      <c r="E139" s="1443"/>
      <c r="F139" s="1443"/>
      <c r="G139" s="1443"/>
      <c r="H139" s="1443"/>
      <c r="I139" s="1443"/>
      <c r="J139" s="1443"/>
      <c r="K139" s="1443"/>
      <c r="L139" s="1435"/>
      <c r="M139" s="1443"/>
    </row>
    <row r="140" spans="2:13" ht="12.75">
      <c r="B140" s="1443"/>
      <c r="C140" s="1443"/>
      <c r="D140" s="1443"/>
      <c r="E140" s="1443"/>
      <c r="F140" s="1443"/>
      <c r="G140" s="1443"/>
      <c r="H140" s="1443"/>
      <c r="I140" s="1443"/>
      <c r="J140" s="1443"/>
      <c r="K140" s="1443"/>
      <c r="L140" s="1435"/>
      <c r="M140" s="1443"/>
    </row>
    <row r="141" spans="2:13" ht="12.75">
      <c r="B141" s="1443"/>
      <c r="C141" s="1443"/>
      <c r="D141" s="1443"/>
      <c r="E141" s="1443"/>
      <c r="F141" s="1443"/>
      <c r="G141" s="1443"/>
      <c r="H141" s="1443"/>
      <c r="I141" s="1443"/>
      <c r="J141" s="1443"/>
      <c r="K141" s="1443"/>
      <c r="L141" s="1435"/>
      <c r="M141" s="1443"/>
    </row>
    <row r="142" spans="1:13" ht="12.75">
      <c r="A142" s="1476"/>
      <c r="B142" s="1443"/>
      <c r="C142" s="1443"/>
      <c r="D142" s="1443"/>
      <c r="E142" s="1443"/>
      <c r="F142" s="1443"/>
      <c r="G142" s="1443"/>
      <c r="H142" s="1443"/>
      <c r="I142" s="1443"/>
      <c r="J142" s="1443"/>
      <c r="K142" s="1443"/>
      <c r="L142" s="1435"/>
      <c r="M142" s="1443"/>
    </row>
    <row r="143" spans="1:13" ht="12.75">
      <c r="A143" s="1476"/>
      <c r="B143" s="1443"/>
      <c r="C143" s="1443"/>
      <c r="D143" s="1443"/>
      <c r="E143" s="1443"/>
      <c r="F143" s="1443"/>
      <c r="G143" s="1443"/>
      <c r="H143" s="1443"/>
      <c r="I143" s="1443"/>
      <c r="J143" s="1443"/>
      <c r="K143" s="1443"/>
      <c r="L143" s="1435"/>
      <c r="M143" s="1443"/>
    </row>
    <row r="144" spans="1:13" ht="12.75">
      <c r="A144" s="1476"/>
      <c r="B144" s="1443"/>
      <c r="C144" s="1443"/>
      <c r="D144" s="1443"/>
      <c r="E144" s="1443"/>
      <c r="F144" s="1443"/>
      <c r="G144" s="1443"/>
      <c r="H144" s="1443"/>
      <c r="I144" s="1443"/>
      <c r="J144" s="1443"/>
      <c r="K144" s="1443"/>
      <c r="L144" s="1435"/>
      <c r="M144" s="1443"/>
    </row>
    <row r="145" spans="2:13" ht="12.75">
      <c r="B145" s="1443"/>
      <c r="C145" s="1443"/>
      <c r="D145" s="1443"/>
      <c r="E145" s="1443"/>
      <c r="F145" s="1443"/>
      <c r="G145" s="1443"/>
      <c r="H145" s="1443"/>
      <c r="I145" s="1443"/>
      <c r="J145" s="1443"/>
      <c r="K145" s="1443"/>
      <c r="L145" s="1435"/>
      <c r="M145" s="1443"/>
    </row>
    <row r="146" spans="1:13" ht="12.75">
      <c r="A146" s="1479"/>
      <c r="B146" s="1443"/>
      <c r="C146" s="1443"/>
      <c r="D146" s="1443"/>
      <c r="E146" s="1443"/>
      <c r="F146" s="1443"/>
      <c r="G146" s="1443"/>
      <c r="H146" s="1443"/>
      <c r="I146" s="1443"/>
      <c r="J146" s="1443"/>
      <c r="K146" s="1443"/>
      <c r="L146" s="1435"/>
      <c r="M146" s="1443"/>
    </row>
    <row r="147" spans="1:13" ht="12.75">
      <c r="A147" s="1476"/>
      <c r="B147" s="1443"/>
      <c r="C147" s="1443"/>
      <c r="D147" s="1443"/>
      <c r="E147" s="1443"/>
      <c r="F147" s="1443"/>
      <c r="G147" s="1443"/>
      <c r="H147" s="1443"/>
      <c r="I147" s="1443"/>
      <c r="J147" s="1443"/>
      <c r="K147" s="1443"/>
      <c r="L147" s="1435"/>
      <c r="M147" s="1443"/>
    </row>
    <row r="148" spans="1:13" ht="12.75">
      <c r="A148" s="1475"/>
      <c r="B148" s="1443"/>
      <c r="C148" s="1443"/>
      <c r="D148" s="1443"/>
      <c r="E148" s="1443"/>
      <c r="F148" s="1443"/>
      <c r="G148" s="1443"/>
      <c r="H148" s="1443"/>
      <c r="I148" s="1443"/>
      <c r="J148" s="1443"/>
      <c r="K148" s="1443"/>
      <c r="L148" s="1435"/>
      <c r="M148" s="1443"/>
    </row>
    <row r="149" spans="1:13" ht="12.75">
      <c r="A149" s="1475"/>
      <c r="B149" s="1443"/>
      <c r="C149" s="1443"/>
      <c r="D149" s="1443"/>
      <c r="E149" s="1443"/>
      <c r="F149" s="1443"/>
      <c r="G149" s="1443"/>
      <c r="H149" s="1443"/>
      <c r="I149" s="1443"/>
      <c r="J149" s="1443"/>
      <c r="K149" s="1443"/>
      <c r="L149" s="1435"/>
      <c r="M149" s="1443"/>
    </row>
    <row r="150" spans="1:13" ht="12.75">
      <c r="A150" s="1476"/>
      <c r="B150" s="1443"/>
      <c r="C150" s="1443"/>
      <c r="D150" s="1443"/>
      <c r="E150" s="1443"/>
      <c r="F150" s="1443"/>
      <c r="G150" s="1443"/>
      <c r="H150" s="1443"/>
      <c r="I150" s="1443"/>
      <c r="J150" s="1443"/>
      <c r="K150" s="1443"/>
      <c r="L150" s="1435"/>
      <c r="M150" s="1443"/>
    </row>
    <row r="151" spans="1:13" ht="12.75">
      <c r="A151" s="1475"/>
      <c r="B151" s="1443"/>
      <c r="C151" s="1443"/>
      <c r="D151" s="1443"/>
      <c r="E151" s="1443"/>
      <c r="F151" s="1443"/>
      <c r="G151" s="1443"/>
      <c r="H151" s="1443"/>
      <c r="I151" s="1443"/>
      <c r="J151" s="1443"/>
      <c r="K151" s="1443"/>
      <c r="L151" s="1435"/>
      <c r="M151" s="1443"/>
    </row>
    <row r="152" spans="1:13" ht="12.75">
      <c r="A152" s="1475"/>
      <c r="B152" s="1443"/>
      <c r="C152" s="1443"/>
      <c r="D152" s="1443"/>
      <c r="E152" s="1443"/>
      <c r="F152" s="1443"/>
      <c r="G152" s="1443"/>
      <c r="H152" s="1443"/>
      <c r="I152" s="1443"/>
      <c r="J152" s="1443"/>
      <c r="K152" s="1443"/>
      <c r="L152" s="1435"/>
      <c r="M152" s="1443"/>
    </row>
    <row r="153" spans="2:13" ht="12.75">
      <c r="B153" s="1443"/>
      <c r="C153" s="1443"/>
      <c r="D153" s="1443"/>
      <c r="E153" s="1443"/>
      <c r="F153" s="1443"/>
      <c r="G153" s="1443"/>
      <c r="H153" s="1443"/>
      <c r="I153" s="1443"/>
      <c r="J153" s="1443"/>
      <c r="K153" s="1443"/>
      <c r="L153" s="1435"/>
      <c r="M153" s="1443"/>
    </row>
    <row r="154" spans="2:13" ht="12.75">
      <c r="B154" s="1443"/>
      <c r="C154" s="1443"/>
      <c r="D154" s="1443"/>
      <c r="E154" s="1443"/>
      <c r="F154" s="1443"/>
      <c r="G154" s="1443"/>
      <c r="H154" s="1443"/>
      <c r="I154" s="1443"/>
      <c r="J154" s="1443"/>
      <c r="K154" s="1443"/>
      <c r="L154" s="1435"/>
      <c r="M154" s="1443"/>
    </row>
    <row r="155" spans="2:13" ht="12.75">
      <c r="B155" s="1443"/>
      <c r="C155" s="1443"/>
      <c r="D155" s="1443"/>
      <c r="E155" s="1443"/>
      <c r="F155" s="1443"/>
      <c r="G155" s="1443"/>
      <c r="H155" s="1443"/>
      <c r="I155" s="1443"/>
      <c r="J155" s="1443"/>
      <c r="K155" s="1443"/>
      <c r="L155" s="1435"/>
      <c r="M155" s="1443"/>
    </row>
    <row r="156" spans="2:13" ht="12.75">
      <c r="B156" s="1443"/>
      <c r="C156" s="1443"/>
      <c r="D156" s="1443"/>
      <c r="E156" s="1443"/>
      <c r="F156" s="1443"/>
      <c r="G156" s="1443"/>
      <c r="H156" s="1443"/>
      <c r="I156" s="1443"/>
      <c r="J156" s="1443"/>
      <c r="K156" s="1443"/>
      <c r="L156" s="1435"/>
      <c r="M156" s="1443"/>
    </row>
    <row r="157" spans="2:13" ht="12.75">
      <c r="B157" s="1443"/>
      <c r="C157" s="1443"/>
      <c r="D157" s="1443"/>
      <c r="E157" s="1443"/>
      <c r="F157" s="1443"/>
      <c r="G157" s="1443"/>
      <c r="H157" s="1443"/>
      <c r="I157" s="1443"/>
      <c r="J157" s="1443"/>
      <c r="K157" s="1443"/>
      <c r="L157" s="1435"/>
      <c r="M157" s="1443"/>
    </row>
    <row r="158" spans="2:13" ht="12.75">
      <c r="B158" s="1443"/>
      <c r="C158" s="1443"/>
      <c r="D158" s="1443"/>
      <c r="E158" s="1443"/>
      <c r="F158" s="1443"/>
      <c r="G158" s="1443"/>
      <c r="H158" s="1443"/>
      <c r="I158" s="1443"/>
      <c r="J158" s="1443"/>
      <c r="K158" s="1443"/>
      <c r="L158" s="1435"/>
      <c r="M158" s="1443"/>
    </row>
    <row r="159" spans="1:13" ht="12.75">
      <c r="A159" s="1476"/>
      <c r="B159" s="1443"/>
      <c r="C159" s="1443"/>
      <c r="D159" s="1443"/>
      <c r="E159" s="1443"/>
      <c r="F159" s="1443"/>
      <c r="G159" s="1443"/>
      <c r="H159" s="1443"/>
      <c r="I159" s="1443"/>
      <c r="J159" s="1443"/>
      <c r="K159" s="1443"/>
      <c r="L159" s="1435"/>
      <c r="M159" s="1443"/>
    </row>
    <row r="160" spans="1:13" ht="12.75">
      <c r="A160" s="1476"/>
      <c r="B160" s="1443"/>
      <c r="C160" s="1443"/>
      <c r="D160" s="1443"/>
      <c r="E160" s="1443"/>
      <c r="F160" s="1443"/>
      <c r="G160" s="1443"/>
      <c r="H160" s="1443"/>
      <c r="I160" s="1443"/>
      <c r="J160" s="1443"/>
      <c r="K160" s="1443"/>
      <c r="L160" s="1435"/>
      <c r="M160" s="1443"/>
    </row>
    <row r="161" spans="2:13" ht="12.75">
      <c r="B161" s="1443"/>
      <c r="C161" s="1443"/>
      <c r="D161" s="1443"/>
      <c r="E161" s="1443"/>
      <c r="F161" s="1443"/>
      <c r="G161" s="1443"/>
      <c r="H161" s="1443"/>
      <c r="I161" s="1443"/>
      <c r="J161" s="1443"/>
      <c r="K161" s="1443"/>
      <c r="L161" s="1435"/>
      <c r="M161" s="1443"/>
    </row>
    <row r="162" spans="2:13" ht="12.75">
      <c r="B162" s="1443"/>
      <c r="C162" s="1443"/>
      <c r="D162" s="1443"/>
      <c r="E162" s="1443"/>
      <c r="F162" s="1443"/>
      <c r="G162" s="1443"/>
      <c r="H162" s="1443"/>
      <c r="I162" s="1443"/>
      <c r="J162" s="1443"/>
      <c r="K162" s="1443"/>
      <c r="L162" s="1435"/>
      <c r="M162" s="1443"/>
    </row>
    <row r="163" spans="2:13" ht="12.75">
      <c r="B163" s="1443"/>
      <c r="C163" s="1443"/>
      <c r="D163" s="1443"/>
      <c r="E163" s="1443"/>
      <c r="F163" s="1443"/>
      <c r="G163" s="1443"/>
      <c r="H163" s="1443"/>
      <c r="I163" s="1443"/>
      <c r="J163" s="1443"/>
      <c r="K163" s="1443"/>
      <c r="L163" s="1435"/>
      <c r="M163" s="1443"/>
    </row>
    <row r="164" spans="2:13" ht="12.75">
      <c r="B164" s="1443"/>
      <c r="C164" s="1443"/>
      <c r="D164" s="1443"/>
      <c r="E164" s="1443"/>
      <c r="F164" s="1443"/>
      <c r="G164" s="1443"/>
      <c r="H164" s="1443"/>
      <c r="I164" s="1443"/>
      <c r="J164" s="1443"/>
      <c r="K164" s="1443"/>
      <c r="L164" s="1435"/>
      <c r="M164" s="1443"/>
    </row>
    <row r="165" spans="2:13" ht="12.75">
      <c r="B165" s="1443"/>
      <c r="C165" s="1443"/>
      <c r="D165" s="1443"/>
      <c r="E165" s="1443"/>
      <c r="F165" s="1443"/>
      <c r="G165" s="1443"/>
      <c r="H165" s="1443"/>
      <c r="I165" s="1443"/>
      <c r="J165" s="1443"/>
      <c r="K165" s="1443"/>
      <c r="L165" s="1435"/>
      <c r="M165" s="1443"/>
    </row>
    <row r="166" spans="1:13" ht="12.75">
      <c r="A166" s="1476"/>
      <c r="B166" s="1443"/>
      <c r="C166" s="1443"/>
      <c r="D166" s="1443"/>
      <c r="E166" s="1443"/>
      <c r="F166" s="1443"/>
      <c r="G166" s="1443"/>
      <c r="H166" s="1443"/>
      <c r="I166" s="1443"/>
      <c r="J166" s="1443"/>
      <c r="K166" s="1443"/>
      <c r="L166" s="1435"/>
      <c r="M166" s="1443"/>
    </row>
    <row r="167" spans="1:13" ht="12.75">
      <c r="A167" s="1476"/>
      <c r="B167" s="1443"/>
      <c r="C167" s="1443"/>
      <c r="D167" s="1443"/>
      <c r="E167" s="1443"/>
      <c r="F167" s="1443"/>
      <c r="G167" s="1443"/>
      <c r="H167" s="1443"/>
      <c r="I167" s="1443"/>
      <c r="J167" s="1443"/>
      <c r="K167" s="1443"/>
      <c r="L167" s="1435"/>
      <c r="M167" s="1443"/>
    </row>
    <row r="168" spans="1:13" ht="12.75">
      <c r="A168" s="1476"/>
      <c r="B168" s="1443"/>
      <c r="C168" s="1443"/>
      <c r="D168" s="1443"/>
      <c r="E168" s="1443"/>
      <c r="F168" s="1443"/>
      <c r="G168" s="1443"/>
      <c r="H168" s="1443"/>
      <c r="I168" s="1443"/>
      <c r="J168" s="1443"/>
      <c r="K168" s="1443"/>
      <c r="L168" s="1435"/>
      <c r="M168" s="1443"/>
    </row>
    <row r="169" spans="2:13" ht="12.75">
      <c r="B169" s="1443"/>
      <c r="C169" s="1443"/>
      <c r="D169" s="1443"/>
      <c r="E169" s="1443"/>
      <c r="F169" s="1443"/>
      <c r="G169" s="1443"/>
      <c r="H169" s="1443"/>
      <c r="I169" s="1443"/>
      <c r="J169" s="1443"/>
      <c r="K169" s="1443"/>
      <c r="L169" s="1435"/>
      <c r="M169" s="1443"/>
    </row>
    <row r="170" spans="2:13" ht="12.75">
      <c r="B170" s="1443"/>
      <c r="C170" s="1443"/>
      <c r="D170" s="1443"/>
      <c r="E170" s="1443"/>
      <c r="F170" s="1443"/>
      <c r="G170" s="1443"/>
      <c r="H170" s="1443"/>
      <c r="I170" s="1443"/>
      <c r="J170" s="1443"/>
      <c r="K170" s="1443"/>
      <c r="L170" s="1435"/>
      <c r="M170" s="1443"/>
    </row>
    <row r="171" spans="1:13" ht="12.75">
      <c r="A171" s="1476"/>
      <c r="B171" s="1443"/>
      <c r="C171" s="1443"/>
      <c r="D171" s="1443"/>
      <c r="E171" s="1443"/>
      <c r="F171" s="1443"/>
      <c r="G171" s="1443"/>
      <c r="H171" s="1443"/>
      <c r="I171" s="1443"/>
      <c r="J171" s="1443"/>
      <c r="K171" s="1443"/>
      <c r="L171" s="1435"/>
      <c r="M171" s="1443"/>
    </row>
    <row r="172" spans="1:13" ht="12.75">
      <c r="A172" s="1476"/>
      <c r="B172" s="1443"/>
      <c r="C172" s="1443"/>
      <c r="D172" s="1443"/>
      <c r="E172" s="1443"/>
      <c r="F172" s="1443"/>
      <c r="G172" s="1443"/>
      <c r="H172" s="1443"/>
      <c r="I172" s="1443"/>
      <c r="J172" s="1443"/>
      <c r="K172" s="1443"/>
      <c r="L172" s="1435"/>
      <c r="M172" s="1443"/>
    </row>
    <row r="173" spans="1:13" ht="12.75">
      <c r="A173" s="1476"/>
      <c r="B173" s="1443"/>
      <c r="C173" s="1443"/>
      <c r="D173" s="1443"/>
      <c r="E173" s="1443"/>
      <c r="F173" s="1443"/>
      <c r="G173" s="1443"/>
      <c r="H173" s="1443"/>
      <c r="I173" s="1443"/>
      <c r="J173" s="1443"/>
      <c r="K173" s="1443"/>
      <c r="L173" s="1435"/>
      <c r="M173" s="1443"/>
    </row>
    <row r="174" spans="1:13" ht="12.75">
      <c r="A174" s="1476"/>
      <c r="B174" s="1443"/>
      <c r="C174" s="1443"/>
      <c r="D174" s="1443"/>
      <c r="E174" s="1443"/>
      <c r="F174" s="1443"/>
      <c r="G174" s="1443"/>
      <c r="H174" s="1443"/>
      <c r="I174" s="1443"/>
      <c r="J174" s="1443"/>
      <c r="K174" s="1443"/>
      <c r="L174" s="1435"/>
      <c r="M174" s="1443"/>
    </row>
    <row r="175" spans="2:13" ht="12.75">
      <c r="B175" s="1443"/>
      <c r="C175" s="1443"/>
      <c r="D175" s="1443"/>
      <c r="E175" s="1443"/>
      <c r="F175" s="1443"/>
      <c r="G175" s="1443"/>
      <c r="H175" s="1443"/>
      <c r="I175" s="1443"/>
      <c r="J175" s="1443"/>
      <c r="K175" s="1443"/>
      <c r="L175" s="1435"/>
      <c r="M175" s="1443"/>
    </row>
    <row r="176" spans="1:13" ht="12.75">
      <c r="A176" s="1476"/>
      <c r="B176" s="1443"/>
      <c r="C176" s="1443"/>
      <c r="D176" s="1443"/>
      <c r="E176" s="1443"/>
      <c r="F176" s="1443"/>
      <c r="G176" s="1443"/>
      <c r="H176" s="1443"/>
      <c r="I176" s="1443"/>
      <c r="J176" s="1443"/>
      <c r="K176" s="1443"/>
      <c r="L176" s="1435"/>
      <c r="M176" s="1443"/>
    </row>
    <row r="177" spans="1:13" ht="12.75">
      <c r="A177" s="1475"/>
      <c r="B177" s="1443"/>
      <c r="C177" s="1443"/>
      <c r="D177" s="1443"/>
      <c r="E177" s="1443"/>
      <c r="F177" s="1443"/>
      <c r="G177" s="1443"/>
      <c r="H177" s="1443"/>
      <c r="I177" s="1443"/>
      <c r="J177" s="1443"/>
      <c r="K177" s="1443"/>
      <c r="L177" s="1435"/>
      <c r="M177" s="1443"/>
    </row>
    <row r="178" spans="1:13" ht="12.75">
      <c r="A178" s="1475"/>
      <c r="B178" s="1443"/>
      <c r="C178" s="1443"/>
      <c r="D178" s="1443"/>
      <c r="E178" s="1443"/>
      <c r="F178" s="1443"/>
      <c r="G178" s="1443"/>
      <c r="H178" s="1443"/>
      <c r="I178" s="1443"/>
      <c r="J178" s="1443"/>
      <c r="K178" s="1443"/>
      <c r="L178" s="1435"/>
      <c r="M178" s="1443"/>
    </row>
    <row r="179" spans="1:13" ht="12.75">
      <c r="A179" s="1476"/>
      <c r="B179" s="1443"/>
      <c r="C179" s="1443"/>
      <c r="D179" s="1443"/>
      <c r="E179" s="1443"/>
      <c r="F179" s="1443"/>
      <c r="G179" s="1443"/>
      <c r="H179" s="1443"/>
      <c r="I179" s="1443"/>
      <c r="J179" s="1443"/>
      <c r="K179" s="1443"/>
      <c r="L179" s="1435"/>
      <c r="M179" s="1443"/>
    </row>
    <row r="180" spans="2:13" ht="12.75">
      <c r="B180" s="1443"/>
      <c r="C180" s="1443"/>
      <c r="D180" s="1443"/>
      <c r="E180" s="1443"/>
      <c r="F180" s="1443"/>
      <c r="G180" s="1443"/>
      <c r="H180" s="1443"/>
      <c r="I180" s="1443"/>
      <c r="J180" s="1443"/>
      <c r="K180" s="1443"/>
      <c r="L180" s="1435"/>
      <c r="M180" s="1443"/>
    </row>
    <row r="181" spans="1:13" ht="12.75">
      <c r="A181" s="1476"/>
      <c r="B181" s="1443"/>
      <c r="C181" s="1443"/>
      <c r="D181" s="1443"/>
      <c r="E181" s="1443"/>
      <c r="F181" s="1443"/>
      <c r="G181" s="1443"/>
      <c r="H181" s="1443"/>
      <c r="I181" s="1443"/>
      <c r="J181" s="1443"/>
      <c r="K181" s="1443"/>
      <c r="L181" s="1435"/>
      <c r="M181" s="1443"/>
    </row>
    <row r="182" spans="1:13" ht="12.75">
      <c r="A182" s="1476"/>
      <c r="B182" s="1443"/>
      <c r="C182" s="1443"/>
      <c r="D182" s="1443"/>
      <c r="E182" s="1443"/>
      <c r="F182" s="1443"/>
      <c r="G182" s="1443"/>
      <c r="H182" s="1443"/>
      <c r="I182" s="1443"/>
      <c r="J182" s="1443"/>
      <c r="K182" s="1443"/>
      <c r="L182" s="1435"/>
      <c r="M182" s="1443"/>
    </row>
    <row r="183" spans="2:13" ht="12.75">
      <c r="B183" s="1443"/>
      <c r="C183" s="1443"/>
      <c r="D183" s="1443"/>
      <c r="E183" s="1443"/>
      <c r="F183" s="1443"/>
      <c r="G183" s="1443"/>
      <c r="H183" s="1443"/>
      <c r="I183" s="1443"/>
      <c r="J183" s="1443"/>
      <c r="K183" s="1443"/>
      <c r="L183" s="1435"/>
      <c r="M183" s="1443"/>
    </row>
    <row r="184" spans="1:13" ht="12.75">
      <c r="A184" s="1476"/>
      <c r="B184" s="1443"/>
      <c r="C184" s="1443"/>
      <c r="D184" s="1443"/>
      <c r="E184" s="1443"/>
      <c r="F184" s="1443"/>
      <c r="G184" s="1443"/>
      <c r="H184" s="1443"/>
      <c r="I184" s="1443"/>
      <c r="J184" s="1443"/>
      <c r="K184" s="1443"/>
      <c r="L184" s="1435"/>
      <c r="M184" s="1443"/>
    </row>
    <row r="185" spans="1:13" ht="12.75">
      <c r="A185" s="1476"/>
      <c r="B185" s="1443"/>
      <c r="C185" s="1443"/>
      <c r="D185" s="1443"/>
      <c r="E185" s="1443"/>
      <c r="F185" s="1443"/>
      <c r="G185" s="1443"/>
      <c r="H185" s="1443"/>
      <c r="I185" s="1443"/>
      <c r="J185" s="1443"/>
      <c r="K185" s="1443"/>
      <c r="L185" s="1435"/>
      <c r="M185" s="1443"/>
    </row>
    <row r="186" spans="1:13" ht="12.75">
      <c r="A186" s="1476"/>
      <c r="B186" s="1443"/>
      <c r="C186" s="1443"/>
      <c r="D186" s="1443"/>
      <c r="E186" s="1443"/>
      <c r="F186" s="1443"/>
      <c r="G186" s="1443"/>
      <c r="H186" s="1443"/>
      <c r="I186" s="1443"/>
      <c r="J186" s="1443"/>
      <c r="K186" s="1443"/>
      <c r="L186" s="1435"/>
      <c r="M186" s="1443"/>
    </row>
    <row r="187" spans="2:13" ht="12.75">
      <c r="B187" s="1443"/>
      <c r="C187" s="1443"/>
      <c r="D187" s="1443"/>
      <c r="E187" s="1443"/>
      <c r="F187" s="1443"/>
      <c r="G187" s="1443"/>
      <c r="H187" s="1443"/>
      <c r="I187" s="1443"/>
      <c r="J187" s="1443"/>
      <c r="K187" s="1443"/>
      <c r="L187" s="1435"/>
      <c r="M187" s="1443"/>
    </row>
    <row r="189" ht="20.25">
      <c r="A189" s="1478"/>
    </row>
    <row r="190" ht="20.25">
      <c r="A190" s="1478"/>
    </row>
    <row r="192" spans="2:13" ht="12.75">
      <c r="B192" s="1434"/>
      <c r="C192" s="1434"/>
      <c r="D192" s="1434"/>
      <c r="E192" s="1434"/>
      <c r="F192" s="1434"/>
      <c r="G192" s="1434"/>
      <c r="H192" s="1434"/>
      <c r="I192" s="1434"/>
      <c r="J192" s="1434"/>
      <c r="K192" s="1434"/>
      <c r="M192" s="1434"/>
    </row>
    <row r="193" spans="2:13" ht="12.75">
      <c r="B193" s="1434"/>
      <c r="C193" s="1434"/>
      <c r="D193" s="1434"/>
      <c r="E193" s="1434"/>
      <c r="F193" s="1434"/>
      <c r="G193" s="1434"/>
      <c r="H193" s="1434"/>
      <c r="I193" s="1434"/>
      <c r="J193" s="1434"/>
      <c r="K193" s="1434"/>
      <c r="M193" s="1434"/>
    </row>
    <row r="195" spans="2:13" ht="12.75">
      <c r="B195" s="1443"/>
      <c r="C195" s="1443"/>
      <c r="D195" s="1443"/>
      <c r="E195" s="1443"/>
      <c r="F195" s="1443"/>
      <c r="G195" s="1443"/>
      <c r="H195" s="1443"/>
      <c r="I195" s="1443"/>
      <c r="J195" s="1443"/>
      <c r="K195" s="1443"/>
      <c r="L195" s="1435"/>
      <c r="M195" s="1443"/>
    </row>
    <row r="196" spans="2:13" ht="12.75">
      <c r="B196" s="1443"/>
      <c r="C196" s="1443"/>
      <c r="D196" s="1443"/>
      <c r="E196" s="1443"/>
      <c r="F196" s="1443"/>
      <c r="G196" s="1443"/>
      <c r="H196" s="1443"/>
      <c r="I196" s="1443"/>
      <c r="J196" s="1443"/>
      <c r="K196" s="1443"/>
      <c r="L196" s="1435"/>
      <c r="M196" s="1443"/>
    </row>
    <row r="197" spans="2:13" ht="12.75">
      <c r="B197" s="1443"/>
      <c r="C197" s="1443"/>
      <c r="D197" s="1443"/>
      <c r="E197" s="1443"/>
      <c r="F197" s="1443"/>
      <c r="G197" s="1443"/>
      <c r="H197" s="1443"/>
      <c r="I197" s="1443"/>
      <c r="J197" s="1443"/>
      <c r="K197" s="1443"/>
      <c r="L197" s="1435"/>
      <c r="M197" s="1443"/>
    </row>
    <row r="198" spans="2:13" ht="12.75">
      <c r="B198" s="1443"/>
      <c r="C198" s="1443"/>
      <c r="D198" s="1443"/>
      <c r="E198" s="1443"/>
      <c r="F198" s="1443"/>
      <c r="G198" s="1443"/>
      <c r="H198" s="1443"/>
      <c r="I198" s="1443"/>
      <c r="J198" s="1443"/>
      <c r="K198" s="1443"/>
      <c r="L198" s="1435"/>
      <c r="M198" s="1443"/>
    </row>
    <row r="199" spans="2:13" ht="12.75">
      <c r="B199" s="1443"/>
      <c r="C199" s="1443"/>
      <c r="D199" s="1443"/>
      <c r="E199" s="1443"/>
      <c r="F199" s="1443"/>
      <c r="G199" s="1443"/>
      <c r="H199" s="1443"/>
      <c r="I199" s="1443"/>
      <c r="J199" s="1443"/>
      <c r="K199" s="1443"/>
      <c r="L199" s="1435"/>
      <c r="M199" s="1443"/>
    </row>
    <row r="200" spans="1:13" ht="12.75">
      <c r="A200" s="1476"/>
      <c r="B200" s="1443"/>
      <c r="C200" s="1443"/>
      <c r="D200" s="1443"/>
      <c r="E200" s="1443"/>
      <c r="F200" s="1443"/>
      <c r="G200" s="1443"/>
      <c r="H200" s="1443"/>
      <c r="I200" s="1443"/>
      <c r="J200" s="1443"/>
      <c r="K200" s="1443"/>
      <c r="L200" s="1435"/>
      <c r="M200" s="1443"/>
    </row>
    <row r="201" spans="1:13" ht="12.75">
      <c r="A201" s="1476"/>
      <c r="B201" s="1443"/>
      <c r="C201" s="1443"/>
      <c r="D201" s="1443"/>
      <c r="E201" s="1443"/>
      <c r="F201" s="1443"/>
      <c r="G201" s="1443"/>
      <c r="H201" s="1443"/>
      <c r="I201" s="1443"/>
      <c r="J201" s="1443"/>
      <c r="K201" s="1443"/>
      <c r="L201" s="1435"/>
      <c r="M201" s="1443"/>
    </row>
    <row r="202" spans="1:13" ht="12.75">
      <c r="A202" s="1476"/>
      <c r="B202" s="1443"/>
      <c r="C202" s="1443"/>
      <c r="D202" s="1443"/>
      <c r="E202" s="1443"/>
      <c r="F202" s="1443"/>
      <c r="G202" s="1443"/>
      <c r="H202" s="1443"/>
      <c r="I202" s="1443"/>
      <c r="J202" s="1443"/>
      <c r="K202" s="1443"/>
      <c r="L202" s="1435"/>
      <c r="M202" s="1443"/>
    </row>
    <row r="203" spans="2:13" ht="12.75">
      <c r="B203" s="1443"/>
      <c r="C203" s="1443"/>
      <c r="D203" s="1443"/>
      <c r="E203" s="1443"/>
      <c r="F203" s="1443"/>
      <c r="G203" s="1443"/>
      <c r="H203" s="1443"/>
      <c r="I203" s="1443"/>
      <c r="J203" s="1443"/>
      <c r="K203" s="1443"/>
      <c r="L203" s="1435"/>
      <c r="M203" s="1443"/>
    </row>
    <row r="204" spans="1:13" ht="12.75">
      <c r="A204" s="1479"/>
      <c r="B204" s="1443"/>
      <c r="C204" s="1443"/>
      <c r="D204" s="1443"/>
      <c r="E204" s="1443"/>
      <c r="F204" s="1443"/>
      <c r="G204" s="1443"/>
      <c r="H204" s="1443"/>
      <c r="I204" s="1443"/>
      <c r="J204" s="1443"/>
      <c r="K204" s="1443"/>
      <c r="L204" s="1435"/>
      <c r="M204" s="1443"/>
    </row>
    <row r="205" spans="1:13" ht="12.75">
      <c r="A205" s="1476"/>
      <c r="B205" s="1443"/>
      <c r="C205" s="1443"/>
      <c r="D205" s="1443"/>
      <c r="E205" s="1443"/>
      <c r="F205" s="1443"/>
      <c r="G205" s="1443"/>
      <c r="H205" s="1443"/>
      <c r="I205" s="1443"/>
      <c r="J205" s="1443"/>
      <c r="K205" s="1443"/>
      <c r="L205" s="1435"/>
      <c r="M205" s="1443"/>
    </row>
    <row r="206" spans="1:13" ht="12.75">
      <c r="A206" s="1475"/>
      <c r="B206" s="1443"/>
      <c r="C206" s="1443"/>
      <c r="D206" s="1443"/>
      <c r="E206" s="1443"/>
      <c r="F206" s="1443"/>
      <c r="G206" s="1443"/>
      <c r="H206" s="1443"/>
      <c r="I206" s="1443"/>
      <c r="J206" s="1443"/>
      <c r="K206" s="1443"/>
      <c r="L206" s="1435"/>
      <c r="M206" s="1443"/>
    </row>
    <row r="207" spans="1:13" ht="12.75">
      <c r="A207" s="1475"/>
      <c r="B207" s="1443"/>
      <c r="C207" s="1443"/>
      <c r="D207" s="1443"/>
      <c r="E207" s="1443"/>
      <c r="F207" s="1443"/>
      <c r="G207" s="1443"/>
      <c r="H207" s="1443"/>
      <c r="I207" s="1443"/>
      <c r="J207" s="1443"/>
      <c r="K207" s="1443"/>
      <c r="L207" s="1435"/>
      <c r="M207" s="1443"/>
    </row>
    <row r="208" spans="1:13" ht="12.75">
      <c r="A208" s="1476"/>
      <c r="B208" s="1443"/>
      <c r="C208" s="1443"/>
      <c r="D208" s="1443"/>
      <c r="E208" s="1443"/>
      <c r="F208" s="1443"/>
      <c r="G208" s="1443"/>
      <c r="H208" s="1443"/>
      <c r="I208" s="1443"/>
      <c r="J208" s="1443"/>
      <c r="K208" s="1443"/>
      <c r="L208" s="1435"/>
      <c r="M208" s="1443"/>
    </row>
    <row r="209" spans="1:13" ht="12.75">
      <c r="A209" s="1475"/>
      <c r="B209" s="1443"/>
      <c r="C209" s="1443"/>
      <c r="D209" s="1443"/>
      <c r="E209" s="1443"/>
      <c r="F209" s="1443"/>
      <c r="G209" s="1443"/>
      <c r="H209" s="1443"/>
      <c r="I209" s="1443"/>
      <c r="J209" s="1443"/>
      <c r="K209" s="1443"/>
      <c r="L209" s="1435"/>
      <c r="M209" s="1443"/>
    </row>
    <row r="210" spans="1:13" ht="12.75">
      <c r="A210" s="1475"/>
      <c r="B210" s="1443"/>
      <c r="C210" s="1443"/>
      <c r="D210" s="1443"/>
      <c r="E210" s="1443"/>
      <c r="F210" s="1443"/>
      <c r="G210" s="1443"/>
      <c r="H210" s="1443"/>
      <c r="I210" s="1443"/>
      <c r="J210" s="1443"/>
      <c r="K210" s="1443"/>
      <c r="L210" s="1435"/>
      <c r="M210" s="1443"/>
    </row>
    <row r="211" spans="2:13" ht="12.75">
      <c r="B211" s="1443"/>
      <c r="C211" s="1443"/>
      <c r="D211" s="1443"/>
      <c r="E211" s="1443"/>
      <c r="F211" s="1443"/>
      <c r="G211" s="1443"/>
      <c r="H211" s="1443"/>
      <c r="I211" s="1443"/>
      <c r="J211" s="1443"/>
      <c r="K211" s="1443"/>
      <c r="L211" s="1435"/>
      <c r="M211" s="1443"/>
    </row>
    <row r="212" spans="2:13" ht="12.75">
      <c r="B212" s="1443"/>
      <c r="C212" s="1443"/>
      <c r="D212" s="1443"/>
      <c r="E212" s="1443"/>
      <c r="F212" s="1443"/>
      <c r="G212" s="1443"/>
      <c r="H212" s="1443"/>
      <c r="I212" s="1443"/>
      <c r="J212" s="1443"/>
      <c r="K212" s="1443"/>
      <c r="L212" s="1435"/>
      <c r="M212" s="1443"/>
    </row>
    <row r="213" spans="2:13" ht="12.75">
      <c r="B213" s="1443"/>
      <c r="C213" s="1443"/>
      <c r="D213" s="1443"/>
      <c r="E213" s="1443"/>
      <c r="F213" s="1443"/>
      <c r="G213" s="1443"/>
      <c r="H213" s="1443"/>
      <c r="I213" s="1443"/>
      <c r="J213" s="1443"/>
      <c r="K213" s="1443"/>
      <c r="L213" s="1435"/>
      <c r="M213" s="1443"/>
    </row>
    <row r="214" spans="2:13" ht="12.75">
      <c r="B214" s="1443"/>
      <c r="C214" s="1443"/>
      <c r="D214" s="1443"/>
      <c r="E214" s="1443"/>
      <c r="F214" s="1443"/>
      <c r="G214" s="1443"/>
      <c r="H214" s="1443"/>
      <c r="I214" s="1443"/>
      <c r="J214" s="1443"/>
      <c r="K214" s="1443"/>
      <c r="L214" s="1435"/>
      <c r="M214" s="1443"/>
    </row>
    <row r="215" spans="2:13" ht="12.75">
      <c r="B215" s="1443"/>
      <c r="C215" s="1443"/>
      <c r="D215" s="1443"/>
      <c r="E215" s="1443"/>
      <c r="F215" s="1443"/>
      <c r="G215" s="1443"/>
      <c r="H215" s="1443"/>
      <c r="I215" s="1443"/>
      <c r="J215" s="1443"/>
      <c r="K215" s="1443"/>
      <c r="L215" s="1435"/>
      <c r="M215" s="1443"/>
    </row>
    <row r="216" spans="2:13" ht="12.75">
      <c r="B216" s="1443"/>
      <c r="C216" s="1443"/>
      <c r="D216" s="1443"/>
      <c r="E216" s="1443"/>
      <c r="F216" s="1443"/>
      <c r="G216" s="1443"/>
      <c r="H216" s="1443"/>
      <c r="I216" s="1443"/>
      <c r="J216" s="1443"/>
      <c r="K216" s="1443"/>
      <c r="L216" s="1435"/>
      <c r="M216" s="1443"/>
    </row>
    <row r="217" spans="1:13" ht="12.75">
      <c r="A217" s="1476"/>
      <c r="B217" s="1443"/>
      <c r="C217" s="1443"/>
      <c r="D217" s="1443"/>
      <c r="E217" s="1443"/>
      <c r="F217" s="1443"/>
      <c r="G217" s="1443"/>
      <c r="H217" s="1443"/>
      <c r="I217" s="1443"/>
      <c r="J217" s="1443"/>
      <c r="K217" s="1443"/>
      <c r="L217" s="1435"/>
      <c r="M217" s="1443"/>
    </row>
    <row r="218" spans="1:13" ht="12.75">
      <c r="A218" s="1476"/>
      <c r="B218" s="1443"/>
      <c r="C218" s="1443"/>
      <c r="D218" s="1443"/>
      <c r="E218" s="1443"/>
      <c r="F218" s="1443"/>
      <c r="G218" s="1443"/>
      <c r="H218" s="1443"/>
      <c r="I218" s="1443"/>
      <c r="J218" s="1443"/>
      <c r="K218" s="1443"/>
      <c r="L218" s="1435"/>
      <c r="M218" s="1443"/>
    </row>
    <row r="219" spans="2:13" ht="12.75">
      <c r="B219" s="1443"/>
      <c r="C219" s="1443"/>
      <c r="D219" s="1443"/>
      <c r="E219" s="1443"/>
      <c r="F219" s="1443"/>
      <c r="G219" s="1443"/>
      <c r="H219" s="1443"/>
      <c r="I219" s="1443"/>
      <c r="J219" s="1443"/>
      <c r="K219" s="1443"/>
      <c r="L219" s="1435"/>
      <c r="M219" s="1443"/>
    </row>
    <row r="220" spans="2:13" ht="12.75">
      <c r="B220" s="1443"/>
      <c r="C220" s="1443"/>
      <c r="D220" s="1443"/>
      <c r="E220" s="1443"/>
      <c r="F220" s="1443"/>
      <c r="G220" s="1443"/>
      <c r="H220" s="1443"/>
      <c r="I220" s="1443"/>
      <c r="J220" s="1443"/>
      <c r="K220" s="1443"/>
      <c r="L220" s="1435"/>
      <c r="M220" s="1443"/>
    </row>
    <row r="221" spans="2:13" ht="12.75">
      <c r="B221" s="1443"/>
      <c r="C221" s="1443"/>
      <c r="D221" s="1443"/>
      <c r="E221" s="1443"/>
      <c r="F221" s="1443"/>
      <c r="G221" s="1443"/>
      <c r="H221" s="1443"/>
      <c r="I221" s="1443"/>
      <c r="J221" s="1443"/>
      <c r="K221" s="1443"/>
      <c r="L221" s="1435"/>
      <c r="M221" s="1443"/>
    </row>
    <row r="222" spans="2:13" ht="12.75">
      <c r="B222" s="1443"/>
      <c r="C222" s="1443"/>
      <c r="D222" s="1443"/>
      <c r="E222" s="1443"/>
      <c r="F222" s="1443"/>
      <c r="G222" s="1443"/>
      <c r="H222" s="1443"/>
      <c r="I222" s="1443"/>
      <c r="J222" s="1443"/>
      <c r="K222" s="1443"/>
      <c r="L222" s="1435"/>
      <c r="M222" s="1443"/>
    </row>
    <row r="223" spans="2:13" ht="12.75">
      <c r="B223" s="1443"/>
      <c r="C223" s="1443"/>
      <c r="D223" s="1443"/>
      <c r="E223" s="1443"/>
      <c r="F223" s="1443"/>
      <c r="G223" s="1443"/>
      <c r="H223" s="1443"/>
      <c r="I223" s="1443"/>
      <c r="J223" s="1443"/>
      <c r="K223" s="1443"/>
      <c r="L223" s="1435"/>
      <c r="M223" s="1443"/>
    </row>
    <row r="224" spans="1:13" ht="12.75">
      <c r="A224" s="1476"/>
      <c r="B224" s="1443"/>
      <c r="C224" s="1443"/>
      <c r="D224" s="1443"/>
      <c r="E224" s="1443"/>
      <c r="F224" s="1443"/>
      <c r="G224" s="1443"/>
      <c r="H224" s="1443"/>
      <c r="I224" s="1443"/>
      <c r="J224" s="1443"/>
      <c r="K224" s="1443"/>
      <c r="L224" s="1435"/>
      <c r="M224" s="1443"/>
    </row>
    <row r="225" spans="1:13" ht="12.75">
      <c r="A225" s="1476"/>
      <c r="B225" s="1443"/>
      <c r="C225" s="1443"/>
      <c r="D225" s="1443"/>
      <c r="E225" s="1443"/>
      <c r="F225" s="1443"/>
      <c r="G225" s="1443"/>
      <c r="H225" s="1443"/>
      <c r="I225" s="1443"/>
      <c r="J225" s="1443"/>
      <c r="K225" s="1443"/>
      <c r="L225" s="1435"/>
      <c r="M225" s="1443"/>
    </row>
    <row r="226" spans="1:13" ht="12.75">
      <c r="A226" s="1476"/>
      <c r="B226" s="1443"/>
      <c r="C226" s="1443"/>
      <c r="D226" s="1443"/>
      <c r="E226" s="1443"/>
      <c r="F226" s="1443"/>
      <c r="G226" s="1443"/>
      <c r="H226" s="1443"/>
      <c r="I226" s="1443"/>
      <c r="J226" s="1443"/>
      <c r="K226" s="1443"/>
      <c r="L226" s="1435"/>
      <c r="M226" s="1443"/>
    </row>
    <row r="227" spans="2:13" ht="12.75">
      <c r="B227" s="1443"/>
      <c r="C227" s="1443"/>
      <c r="D227" s="1443"/>
      <c r="E227" s="1443"/>
      <c r="F227" s="1443"/>
      <c r="G227" s="1443"/>
      <c r="H227" s="1443"/>
      <c r="I227" s="1443"/>
      <c r="J227" s="1443"/>
      <c r="K227" s="1443"/>
      <c r="L227" s="1435"/>
      <c r="M227" s="1443"/>
    </row>
    <row r="228" spans="2:13" ht="12.75">
      <c r="B228" s="1443"/>
      <c r="C228" s="1443"/>
      <c r="D228" s="1443"/>
      <c r="E228" s="1443"/>
      <c r="F228" s="1443"/>
      <c r="G228" s="1443"/>
      <c r="H228" s="1443"/>
      <c r="I228" s="1443"/>
      <c r="J228" s="1443"/>
      <c r="K228" s="1443"/>
      <c r="L228" s="1435"/>
      <c r="M228" s="1443"/>
    </row>
    <row r="229" spans="1:13" ht="12.75">
      <c r="A229" s="1476"/>
      <c r="B229" s="1443"/>
      <c r="C229" s="1443"/>
      <c r="D229" s="1443"/>
      <c r="E229" s="1443"/>
      <c r="F229" s="1443"/>
      <c r="G229" s="1443"/>
      <c r="H229" s="1443"/>
      <c r="I229" s="1443"/>
      <c r="J229" s="1443"/>
      <c r="K229" s="1443"/>
      <c r="L229" s="1435"/>
      <c r="M229" s="1443"/>
    </row>
    <row r="230" spans="1:13" ht="12.75">
      <c r="A230" s="1476"/>
      <c r="B230" s="1443"/>
      <c r="C230" s="1443"/>
      <c r="D230" s="1443"/>
      <c r="E230" s="1443"/>
      <c r="F230" s="1443"/>
      <c r="G230" s="1443"/>
      <c r="H230" s="1443"/>
      <c r="I230" s="1443"/>
      <c r="J230" s="1443"/>
      <c r="K230" s="1443"/>
      <c r="L230" s="1435"/>
      <c r="M230" s="1443"/>
    </row>
    <row r="231" spans="1:13" ht="12.75">
      <c r="A231" s="1476"/>
      <c r="B231" s="1443"/>
      <c r="C231" s="1443"/>
      <c r="D231" s="1443"/>
      <c r="E231" s="1443"/>
      <c r="F231" s="1443"/>
      <c r="G231" s="1443"/>
      <c r="H231" s="1443"/>
      <c r="I231" s="1443"/>
      <c r="J231" s="1443"/>
      <c r="K231" s="1443"/>
      <c r="L231" s="1435"/>
      <c r="M231" s="1443"/>
    </row>
    <row r="232" spans="1:13" ht="12.75">
      <c r="A232" s="1476"/>
      <c r="B232" s="1443"/>
      <c r="C232" s="1443"/>
      <c r="D232" s="1443"/>
      <c r="E232" s="1443"/>
      <c r="F232" s="1443"/>
      <c r="G232" s="1443"/>
      <c r="H232" s="1443"/>
      <c r="I232" s="1443"/>
      <c r="J232" s="1443"/>
      <c r="K232" s="1443"/>
      <c r="L232" s="1435"/>
      <c r="M232" s="1443"/>
    </row>
    <row r="233" spans="2:13" ht="12.75">
      <c r="B233" s="1443"/>
      <c r="C233" s="1443"/>
      <c r="D233" s="1443"/>
      <c r="E233" s="1443"/>
      <c r="F233" s="1443"/>
      <c r="G233" s="1443"/>
      <c r="H233" s="1443"/>
      <c r="I233" s="1443"/>
      <c r="J233" s="1443"/>
      <c r="K233" s="1443"/>
      <c r="L233" s="1435"/>
      <c r="M233" s="1443"/>
    </row>
    <row r="234" spans="1:13" ht="12.75">
      <c r="A234" s="1476"/>
      <c r="B234" s="1443"/>
      <c r="C234" s="1443"/>
      <c r="D234" s="1443"/>
      <c r="E234" s="1443"/>
      <c r="F234" s="1443"/>
      <c r="G234" s="1443"/>
      <c r="H234" s="1443"/>
      <c r="I234" s="1443"/>
      <c r="J234" s="1443"/>
      <c r="K234" s="1443"/>
      <c r="L234" s="1435"/>
      <c r="M234" s="1443"/>
    </row>
    <row r="235" spans="1:13" ht="12.75">
      <c r="A235" s="1475"/>
      <c r="B235" s="1443"/>
      <c r="C235" s="1443"/>
      <c r="D235" s="1443"/>
      <c r="E235" s="1443"/>
      <c r="F235" s="1443"/>
      <c r="G235" s="1443"/>
      <c r="H235" s="1443"/>
      <c r="I235" s="1443"/>
      <c r="J235" s="1443"/>
      <c r="K235" s="1443"/>
      <c r="L235" s="1435"/>
      <c r="M235" s="1443"/>
    </row>
    <row r="236" spans="1:13" ht="12.75">
      <c r="A236" s="1475"/>
      <c r="B236" s="1443"/>
      <c r="C236" s="1443"/>
      <c r="D236" s="1443"/>
      <c r="E236" s="1443"/>
      <c r="F236" s="1443"/>
      <c r="G236" s="1443"/>
      <c r="H236" s="1443"/>
      <c r="I236" s="1443"/>
      <c r="J236" s="1443"/>
      <c r="K236" s="1443"/>
      <c r="L236" s="1435"/>
      <c r="M236" s="1443"/>
    </row>
    <row r="237" spans="1:13" ht="12.75">
      <c r="A237" s="1476"/>
      <c r="B237" s="1443"/>
      <c r="C237" s="1443"/>
      <c r="D237" s="1443"/>
      <c r="E237" s="1443"/>
      <c r="F237" s="1443"/>
      <c r="G237" s="1443"/>
      <c r="H237" s="1443"/>
      <c r="I237" s="1443"/>
      <c r="J237" s="1443"/>
      <c r="K237" s="1443"/>
      <c r="L237" s="1435"/>
      <c r="M237" s="1443"/>
    </row>
    <row r="238" spans="2:13" ht="12.75">
      <c r="B238" s="1443"/>
      <c r="C238" s="1443"/>
      <c r="D238" s="1443"/>
      <c r="E238" s="1443"/>
      <c r="F238" s="1443"/>
      <c r="G238" s="1443"/>
      <c r="H238" s="1443"/>
      <c r="I238" s="1443"/>
      <c r="J238" s="1443"/>
      <c r="K238" s="1443"/>
      <c r="L238" s="1435"/>
      <c r="M238" s="1443"/>
    </row>
    <row r="239" spans="1:13" ht="12.75">
      <c r="A239" s="1476"/>
      <c r="B239" s="1443"/>
      <c r="C239" s="1443"/>
      <c r="D239" s="1443"/>
      <c r="E239" s="1443"/>
      <c r="F239" s="1443"/>
      <c r="G239" s="1443"/>
      <c r="H239" s="1443"/>
      <c r="I239" s="1443"/>
      <c r="J239" s="1443"/>
      <c r="K239" s="1443"/>
      <c r="L239" s="1435"/>
      <c r="M239" s="1443"/>
    </row>
    <row r="240" spans="1:13" ht="12.75">
      <c r="A240" s="1476"/>
      <c r="B240" s="1443"/>
      <c r="C240" s="1443"/>
      <c r="D240" s="1443"/>
      <c r="E240" s="1443"/>
      <c r="F240" s="1443"/>
      <c r="G240" s="1443"/>
      <c r="H240" s="1443"/>
      <c r="I240" s="1443"/>
      <c r="J240" s="1443"/>
      <c r="K240" s="1443"/>
      <c r="L240" s="1435"/>
      <c r="M240" s="1443"/>
    </row>
    <row r="241" spans="2:13" ht="12.75">
      <c r="B241" s="1443"/>
      <c r="C241" s="1443"/>
      <c r="D241" s="1443"/>
      <c r="E241" s="1443"/>
      <c r="F241" s="1443"/>
      <c r="G241" s="1443"/>
      <c r="H241" s="1443"/>
      <c r="I241" s="1443"/>
      <c r="J241" s="1443"/>
      <c r="K241" s="1443"/>
      <c r="L241" s="1435"/>
      <c r="M241" s="1443"/>
    </row>
    <row r="242" spans="1:13" ht="12.75">
      <c r="A242" s="1476"/>
      <c r="B242" s="1443"/>
      <c r="C242" s="1443"/>
      <c r="D242" s="1443"/>
      <c r="E242" s="1443"/>
      <c r="F242" s="1443"/>
      <c r="G242" s="1443"/>
      <c r="H242" s="1443"/>
      <c r="I242" s="1443"/>
      <c r="J242" s="1443"/>
      <c r="K242" s="1443"/>
      <c r="L242" s="1435"/>
      <c r="M242" s="1443"/>
    </row>
    <row r="243" spans="1:13" ht="12.75">
      <c r="A243" s="1476"/>
      <c r="B243" s="1443"/>
      <c r="C243" s="1443"/>
      <c r="D243" s="1443"/>
      <c r="E243" s="1443"/>
      <c r="F243" s="1443"/>
      <c r="G243" s="1443"/>
      <c r="H243" s="1443"/>
      <c r="I243" s="1443"/>
      <c r="J243" s="1443"/>
      <c r="K243" s="1443"/>
      <c r="L243" s="1435"/>
      <c r="M243" s="1443"/>
    </row>
    <row r="244" spans="1:13" ht="12.75">
      <c r="A244" s="1476"/>
      <c r="B244" s="1443"/>
      <c r="C244" s="1443"/>
      <c r="D244" s="1443"/>
      <c r="E244" s="1443"/>
      <c r="F244" s="1443"/>
      <c r="G244" s="1443"/>
      <c r="H244" s="1443"/>
      <c r="I244" s="1443"/>
      <c r="J244" s="1443"/>
      <c r="K244" s="1443"/>
      <c r="L244" s="1435"/>
      <c r="M244" s="1443"/>
    </row>
    <row r="245" spans="2:13" ht="12.75">
      <c r="B245" s="1443"/>
      <c r="C245" s="1443"/>
      <c r="D245" s="1443"/>
      <c r="E245" s="1443"/>
      <c r="F245" s="1443"/>
      <c r="G245" s="1443"/>
      <c r="H245" s="1443"/>
      <c r="I245" s="1443"/>
      <c r="J245" s="1443"/>
      <c r="K245" s="1443"/>
      <c r="L245" s="1435"/>
      <c r="M245" s="1443"/>
    </row>
  </sheetData>
  <sheetProtection/>
  <mergeCells count="8">
    <mergeCell ref="A1:O1"/>
    <mergeCell ref="A4:O4"/>
    <mergeCell ref="A74:N74"/>
    <mergeCell ref="A80:N80"/>
    <mergeCell ref="A2:O2"/>
    <mergeCell ref="A3:O3"/>
    <mergeCell ref="N6:O6"/>
    <mergeCell ref="A62:N62"/>
  </mergeCells>
  <printOptions/>
  <pageMargins left="1.27" right="0.41" top="0.4" bottom="0.27" header="0.25" footer="0.2"/>
  <pageSetup fitToHeight="1" fitToWidth="1" horizontalDpi="600" verticalDpi="600" orientation="portrait" scale="7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A1" sqref="A1:G1"/>
    </sheetView>
  </sheetViews>
  <sheetFormatPr defaultColWidth="12.421875" defaultRowHeight="12.75"/>
  <cols>
    <col min="1" max="1" width="15.57421875" style="9" customWidth="1"/>
    <col min="2" max="2" width="12.421875" style="9" customWidth="1"/>
    <col min="3" max="3" width="14.00390625" style="9" customWidth="1"/>
    <col min="4" max="7" width="12.421875" style="9" customWidth="1"/>
    <col min="8" max="9" width="12.421875" style="9" hidden="1" customWidth="1"/>
    <col min="10" max="16384" width="12.421875" style="9" customWidth="1"/>
  </cols>
  <sheetData>
    <row r="1" spans="1:10" ht="12.75">
      <c r="A1" s="1992" t="s">
        <v>1194</v>
      </c>
      <c r="B1" s="1992"/>
      <c r="C1" s="1992"/>
      <c r="D1" s="1992"/>
      <c r="E1" s="1992"/>
      <c r="F1" s="1992"/>
      <c r="G1" s="1992"/>
      <c r="J1" s="1589"/>
    </row>
    <row r="2" spans="1:9" ht="18" customHeight="1">
      <c r="A2" s="1993" t="s">
        <v>272</v>
      </c>
      <c r="B2" s="1993"/>
      <c r="C2" s="1993"/>
      <c r="D2" s="1993"/>
      <c r="E2" s="1993"/>
      <c r="F2" s="1993"/>
      <c r="G2" s="1993"/>
      <c r="H2" s="1993"/>
      <c r="I2" s="1993"/>
    </row>
    <row r="3" spans="1:9" ht="15.75" customHeight="1">
      <c r="A3" s="1994" t="s">
        <v>833</v>
      </c>
      <c r="B3" s="1994"/>
      <c r="C3" s="1994"/>
      <c r="D3" s="1994"/>
      <c r="E3" s="1994"/>
      <c r="F3" s="1994"/>
      <c r="G3" s="1994"/>
      <c r="H3" s="1994"/>
      <c r="I3" s="1994"/>
    </row>
    <row r="4" spans="1:9" ht="15.75" customHeight="1">
      <c r="A4" s="1995" t="s">
        <v>1388</v>
      </c>
      <c r="B4" s="1995"/>
      <c r="C4" s="1995"/>
      <c r="D4" s="1995"/>
      <c r="E4" s="1995"/>
      <c r="F4" s="1995"/>
      <c r="G4" s="1995"/>
      <c r="H4" s="1995"/>
      <c r="I4" s="1995"/>
    </row>
    <row r="5" spans="1:9" ht="15.75" customHeight="1" thickBot="1">
      <c r="A5" s="11"/>
      <c r="B5" s="11"/>
      <c r="C5" s="11"/>
      <c r="D5" s="11"/>
      <c r="E5" s="11"/>
      <c r="F5" s="11"/>
      <c r="G5" s="11"/>
      <c r="H5" s="11"/>
      <c r="I5" s="11"/>
    </row>
    <row r="6" spans="1:13" ht="24.75" customHeight="1">
      <c r="A6" s="1996" t="s">
        <v>1304</v>
      </c>
      <c r="B6" s="1998" t="s">
        <v>629</v>
      </c>
      <c r="C6" s="1999"/>
      <c r="D6" s="2000" t="s">
        <v>630</v>
      </c>
      <c r="E6" s="2000"/>
      <c r="F6" s="1998" t="s">
        <v>1292</v>
      </c>
      <c r="G6" s="1999"/>
      <c r="H6" s="13" t="s">
        <v>934</v>
      </c>
      <c r="I6" s="14"/>
      <c r="J6" s="12"/>
      <c r="K6" s="12"/>
      <c r="L6" s="12"/>
      <c r="M6" s="12"/>
    </row>
    <row r="7" spans="1:13" ht="24.75" customHeight="1">
      <c r="A7" s="1997"/>
      <c r="B7" s="307" t="s">
        <v>1303</v>
      </c>
      <c r="C7" s="308" t="s">
        <v>1167</v>
      </c>
      <c r="D7" s="309" t="s">
        <v>1303</v>
      </c>
      <c r="E7" s="310" t="s">
        <v>1167</v>
      </c>
      <c r="F7" s="505" t="s">
        <v>1303</v>
      </c>
      <c r="G7" s="508" t="s">
        <v>1167</v>
      </c>
      <c r="H7" s="15" t="s">
        <v>935</v>
      </c>
      <c r="I7" s="15" t="s">
        <v>936</v>
      </c>
      <c r="J7" s="12"/>
      <c r="K7" s="12"/>
      <c r="L7" s="12"/>
      <c r="M7" s="12"/>
    </row>
    <row r="8" spans="1:7" ht="24.75" customHeight="1">
      <c r="A8" s="1480" t="s">
        <v>631</v>
      </c>
      <c r="B8" s="63">
        <v>170.7</v>
      </c>
      <c r="C8" s="59">
        <v>7.3</v>
      </c>
      <c r="D8" s="58">
        <v>183.1</v>
      </c>
      <c r="E8" s="65">
        <v>7.3</v>
      </c>
      <c r="F8" s="63">
        <v>194.7</v>
      </c>
      <c r="G8" s="1368">
        <v>6.3</v>
      </c>
    </row>
    <row r="9" spans="1:7" ht="24.75" customHeight="1">
      <c r="A9" s="1480" t="s">
        <v>1080</v>
      </c>
      <c r="B9" s="63">
        <v>173.3</v>
      </c>
      <c r="C9" s="59">
        <v>8.2</v>
      </c>
      <c r="D9" s="58">
        <v>184.8</v>
      </c>
      <c r="E9" s="65">
        <v>6.6</v>
      </c>
      <c r="F9" s="63">
        <v>197.8</v>
      </c>
      <c r="G9" s="1368">
        <v>7</v>
      </c>
    </row>
    <row r="10" spans="1:7" ht="24.75" customHeight="1">
      <c r="A10" s="1480" t="s">
        <v>1156</v>
      </c>
      <c r="B10" s="63">
        <v>173.8</v>
      </c>
      <c r="C10" s="59">
        <v>7.8</v>
      </c>
      <c r="D10" s="58">
        <v>186.9</v>
      </c>
      <c r="E10" s="65">
        <v>7.5</v>
      </c>
      <c r="F10" s="63">
        <v>198.7</v>
      </c>
      <c r="G10" s="1368">
        <v>6.3</v>
      </c>
    </row>
    <row r="11" spans="1:7" ht="24.75" customHeight="1">
      <c r="A11" s="1480" t="s">
        <v>1157</v>
      </c>
      <c r="B11" s="63">
        <v>174.5</v>
      </c>
      <c r="C11" s="59">
        <v>8.5</v>
      </c>
      <c r="D11" s="58">
        <v>186.9</v>
      </c>
      <c r="E11" s="65">
        <v>7.1</v>
      </c>
      <c r="F11" s="63">
        <v>198.7</v>
      </c>
      <c r="G11" s="1368">
        <v>6.3</v>
      </c>
    </row>
    <row r="12" spans="1:7" ht="24.75" customHeight="1">
      <c r="A12" s="1480" t="s">
        <v>1158</v>
      </c>
      <c r="B12" s="63">
        <v>173</v>
      </c>
      <c r="C12" s="59">
        <v>8.8</v>
      </c>
      <c r="D12" s="58">
        <v>185.6</v>
      </c>
      <c r="E12" s="65">
        <v>7.3</v>
      </c>
      <c r="F12" s="63">
        <v>196.1</v>
      </c>
      <c r="G12" s="1368">
        <v>5.7</v>
      </c>
    </row>
    <row r="13" spans="1:7" ht="24.75" customHeight="1">
      <c r="A13" s="1480" t="s">
        <v>1159</v>
      </c>
      <c r="B13" s="63">
        <v>170.6</v>
      </c>
      <c r="C13" s="59">
        <v>7</v>
      </c>
      <c r="D13" s="58">
        <v>183.6</v>
      </c>
      <c r="E13" s="65">
        <v>7.6</v>
      </c>
      <c r="F13" s="63">
        <v>194.2</v>
      </c>
      <c r="G13" s="1368">
        <v>5.8</v>
      </c>
    </row>
    <row r="14" spans="1:7" ht="24.75" customHeight="1">
      <c r="A14" s="1480" t="s">
        <v>1160</v>
      </c>
      <c r="B14" s="63">
        <v>170.8</v>
      </c>
      <c r="C14" s="59">
        <v>5.8</v>
      </c>
      <c r="D14" s="58">
        <v>184.5</v>
      </c>
      <c r="E14" s="65">
        <v>8</v>
      </c>
      <c r="F14" s="63">
        <v>196.3</v>
      </c>
      <c r="G14" s="1368">
        <v>6.4</v>
      </c>
    </row>
    <row r="15" spans="1:7" ht="24.75" customHeight="1">
      <c r="A15" s="1480" t="s">
        <v>1161</v>
      </c>
      <c r="B15" s="63">
        <v>174.3</v>
      </c>
      <c r="C15" s="59">
        <v>7.7</v>
      </c>
      <c r="D15" s="58">
        <v>185.1</v>
      </c>
      <c r="E15" s="65">
        <v>6.2</v>
      </c>
      <c r="F15" s="63">
        <v>198.4</v>
      </c>
      <c r="G15" s="1368">
        <v>7.2</v>
      </c>
    </row>
    <row r="16" spans="1:7" ht="24.75" customHeight="1">
      <c r="A16" s="1480" t="s">
        <v>1162</v>
      </c>
      <c r="B16" s="63">
        <v>176</v>
      </c>
      <c r="C16" s="59">
        <v>7.9</v>
      </c>
      <c r="D16" s="58">
        <v>185.9</v>
      </c>
      <c r="E16" s="65">
        <v>5.6</v>
      </c>
      <c r="F16" s="63">
        <v>202.4</v>
      </c>
      <c r="G16" s="1368">
        <v>8.9</v>
      </c>
    </row>
    <row r="17" spans="1:7" ht="24.75" customHeight="1">
      <c r="A17" s="1480" t="s">
        <v>1163</v>
      </c>
      <c r="B17" s="63">
        <v>179</v>
      </c>
      <c r="C17" s="59">
        <v>9.1</v>
      </c>
      <c r="D17" s="58">
        <v>187.3</v>
      </c>
      <c r="E17" s="65">
        <v>4.6</v>
      </c>
      <c r="F17" s="63">
        <v>204.6</v>
      </c>
      <c r="G17" s="1368">
        <v>9.2</v>
      </c>
    </row>
    <row r="18" spans="1:7" ht="24.75" customHeight="1">
      <c r="A18" s="1480" t="s">
        <v>1236</v>
      </c>
      <c r="B18" s="63">
        <v>179.6</v>
      </c>
      <c r="C18" s="59">
        <v>9.1</v>
      </c>
      <c r="D18" s="58">
        <v>187.6</v>
      </c>
      <c r="E18" s="65">
        <v>4.5</v>
      </c>
      <c r="F18" s="63">
        <v>208.3</v>
      </c>
      <c r="G18" s="1368">
        <v>11</v>
      </c>
    </row>
    <row r="19" spans="1:7" ht="24.75" customHeight="1">
      <c r="A19" s="1480" t="s">
        <v>1237</v>
      </c>
      <c r="B19" s="63">
        <v>180.6</v>
      </c>
      <c r="C19" s="59">
        <v>8.3</v>
      </c>
      <c r="D19" s="58">
        <v>189.8</v>
      </c>
      <c r="E19" s="65">
        <v>5.1</v>
      </c>
      <c r="F19" s="63">
        <v>212.7</v>
      </c>
      <c r="G19" s="1368">
        <v>12.1</v>
      </c>
    </row>
    <row r="20" spans="1:7" ht="24.75" customHeight="1" thickBot="1">
      <c r="A20" s="61" t="s">
        <v>937</v>
      </c>
      <c r="B20" s="64">
        <v>174.7</v>
      </c>
      <c r="C20" s="60">
        <v>8</v>
      </c>
      <c r="D20" s="62">
        <v>185.9</v>
      </c>
      <c r="E20" s="66">
        <v>6.4</v>
      </c>
      <c r="F20" s="64">
        <v>200.2</v>
      </c>
      <c r="G20" s="60">
        <v>7.7</v>
      </c>
    </row>
    <row r="21" spans="1:6" ht="19.5" customHeight="1">
      <c r="A21" s="16" t="s">
        <v>938</v>
      </c>
      <c r="B21" s="10"/>
      <c r="C21" s="10"/>
      <c r="D21" s="17"/>
      <c r="E21" s="10"/>
      <c r="F21" s="10"/>
    </row>
    <row r="22" spans="1:6" ht="19.5" customHeight="1">
      <c r="A22" s="16"/>
      <c r="B22" s="10"/>
      <c r="C22" s="10"/>
      <c r="D22" s="10"/>
      <c r="E22" s="10"/>
      <c r="F22" s="10"/>
    </row>
  </sheetData>
  <sheetProtection/>
  <mergeCells count="8">
    <mergeCell ref="A1:G1"/>
    <mergeCell ref="A2:I2"/>
    <mergeCell ref="A3:I3"/>
    <mergeCell ref="A4:I4"/>
    <mergeCell ref="A6:A7"/>
    <mergeCell ref="B6:C6"/>
    <mergeCell ref="D6:E6"/>
    <mergeCell ref="F6:G6"/>
  </mergeCells>
  <printOptions horizontalCentered="1"/>
  <pageMargins left="0.54" right="0.48" top="1" bottom="1" header="0.5" footer="0.5"/>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L79"/>
  <sheetViews>
    <sheetView zoomScalePageLayoutView="0" workbookViewId="0" topLeftCell="A1">
      <selection activeCell="A1" sqref="A1:H1"/>
    </sheetView>
  </sheetViews>
  <sheetFormatPr defaultColWidth="9.140625" defaultRowHeight="12.75"/>
  <cols>
    <col min="1" max="1" width="36.8515625" style="0" bestFit="1" customWidth="1"/>
    <col min="2" max="2" width="6.8515625" style="0" bestFit="1" customWidth="1"/>
    <col min="3" max="3" width="7.421875" style="0" bestFit="1" customWidth="1"/>
    <col min="4" max="7" width="7.57421875" style="0" bestFit="1" customWidth="1"/>
    <col min="8" max="8" width="8.8515625" style="0" bestFit="1" customWidth="1"/>
  </cols>
  <sheetData>
    <row r="1" spans="1:12" ht="12.75">
      <c r="A1" s="2001" t="s">
        <v>895</v>
      </c>
      <c r="B1" s="2001"/>
      <c r="C1" s="2001"/>
      <c r="D1" s="2001"/>
      <c r="E1" s="2001"/>
      <c r="F1" s="2001"/>
      <c r="G1" s="2001"/>
      <c r="H1" s="2001"/>
      <c r="I1" s="1590"/>
      <c r="J1" s="1473"/>
      <c r="K1" s="1473"/>
      <c r="L1" s="1473"/>
    </row>
    <row r="2" spans="1:12" ht="15.75">
      <c r="A2" s="2002" t="s">
        <v>273</v>
      </c>
      <c r="B2" s="2002"/>
      <c r="C2" s="2002"/>
      <c r="D2" s="2002"/>
      <c r="E2" s="2002"/>
      <c r="F2" s="2002"/>
      <c r="G2" s="2002"/>
      <c r="H2" s="2002"/>
      <c r="I2" s="1473"/>
      <c r="J2" s="1473"/>
      <c r="K2" s="1473"/>
      <c r="L2" s="1473"/>
    </row>
    <row r="3" spans="1:12" ht="12.75">
      <c r="A3" s="2003" t="s">
        <v>833</v>
      </c>
      <c r="B3" s="2003"/>
      <c r="C3" s="2003"/>
      <c r="D3" s="2003"/>
      <c r="E3" s="2003"/>
      <c r="F3" s="2003"/>
      <c r="G3" s="2003"/>
      <c r="H3" s="2003"/>
      <c r="I3" s="1473"/>
      <c r="J3" s="1473"/>
      <c r="K3" s="1473"/>
      <c r="L3" s="1473"/>
    </row>
    <row r="4" spans="1:12" ht="13.5" thickBot="1">
      <c r="A4" s="2005"/>
      <c r="B4" s="2005"/>
      <c r="C4" s="2005"/>
      <c r="D4" s="2005"/>
      <c r="E4" s="2005"/>
      <c r="F4" s="2005"/>
      <c r="G4" s="2005"/>
      <c r="H4" s="2005"/>
      <c r="I4" s="1473"/>
      <c r="J4" s="1473"/>
      <c r="K4" s="1473"/>
      <c r="L4" s="1473"/>
    </row>
    <row r="5" spans="1:12" ht="20.25" customHeight="1" thickTop="1">
      <c r="A5" s="2006" t="s">
        <v>1354</v>
      </c>
      <c r="B5" s="1724" t="s">
        <v>834</v>
      </c>
      <c r="C5" s="1724" t="s">
        <v>896</v>
      </c>
      <c r="D5" s="2008" t="s">
        <v>629</v>
      </c>
      <c r="E5" s="2008" t="s">
        <v>630</v>
      </c>
      <c r="F5" s="2008" t="s">
        <v>1249</v>
      </c>
      <c r="G5" s="2011" t="s">
        <v>1167</v>
      </c>
      <c r="H5" s="2012"/>
      <c r="I5" s="1473"/>
      <c r="J5" s="1473"/>
      <c r="K5" s="1473"/>
      <c r="L5" s="1473"/>
    </row>
    <row r="6" spans="1:12" ht="21" customHeight="1">
      <c r="A6" s="2007"/>
      <c r="B6" s="1721" t="s">
        <v>835</v>
      </c>
      <c r="C6" s="1721" t="s">
        <v>834</v>
      </c>
      <c r="D6" s="2009"/>
      <c r="E6" s="2009"/>
      <c r="F6" s="2010"/>
      <c r="G6" s="1725" t="s">
        <v>630</v>
      </c>
      <c r="H6" s="1726" t="s">
        <v>1292</v>
      </c>
      <c r="I6" s="1473"/>
      <c r="J6" s="1473"/>
      <c r="K6" s="1473"/>
      <c r="L6" s="1473"/>
    </row>
    <row r="7" spans="1:12" ht="19.5" customHeight="1">
      <c r="A7" s="1481" t="s">
        <v>897</v>
      </c>
      <c r="B7" s="1482">
        <v>100</v>
      </c>
      <c r="C7" s="1482">
        <v>100</v>
      </c>
      <c r="D7" s="1483">
        <v>167.44785</v>
      </c>
      <c r="E7" s="1483">
        <v>177.50181</v>
      </c>
      <c r="F7" s="1483">
        <v>188.29498999999996</v>
      </c>
      <c r="G7" s="1441">
        <v>6</v>
      </c>
      <c r="H7" s="1442">
        <v>6.1</v>
      </c>
      <c r="I7" s="1473"/>
      <c r="K7" s="1473"/>
      <c r="L7" s="1473"/>
    </row>
    <row r="8" spans="1:12" ht="12.75">
      <c r="A8" s="1481"/>
      <c r="B8" s="1482"/>
      <c r="C8" s="1482"/>
      <c r="D8" s="1448"/>
      <c r="E8" s="1484"/>
      <c r="F8" s="1485"/>
      <c r="G8" s="1483"/>
      <c r="H8" s="1486"/>
      <c r="I8" s="1473"/>
      <c r="K8" s="1473"/>
      <c r="L8" s="1473"/>
    </row>
    <row r="9" spans="1:12" ht="18" customHeight="1">
      <c r="A9" s="1481" t="s">
        <v>898</v>
      </c>
      <c r="B9" s="1482">
        <v>53.2</v>
      </c>
      <c r="C9" s="1482">
        <v>45.53</v>
      </c>
      <c r="D9" s="1441">
        <v>171.92936525367887</v>
      </c>
      <c r="E9" s="1438">
        <v>185.98778827146938</v>
      </c>
      <c r="F9" s="1487">
        <v>200.4156819679332</v>
      </c>
      <c r="G9" s="1441">
        <v>8.2</v>
      </c>
      <c r="H9" s="1442">
        <v>7.8</v>
      </c>
      <c r="I9" s="1473"/>
      <c r="K9" s="1473"/>
      <c r="L9" s="1473"/>
    </row>
    <row r="10" spans="1:12" ht="12.75">
      <c r="A10" s="1488"/>
      <c r="B10" s="1445"/>
      <c r="C10" s="1445"/>
      <c r="D10" s="1447"/>
      <c r="E10" s="1447"/>
      <c r="F10" s="1472"/>
      <c r="G10" s="1439"/>
      <c r="H10" s="1451"/>
      <c r="I10" s="1473"/>
      <c r="K10" s="1473"/>
      <c r="L10" s="1473"/>
    </row>
    <row r="11" spans="1:12" ht="12.75">
      <c r="A11" s="1449" t="s">
        <v>845</v>
      </c>
      <c r="B11" s="1489"/>
      <c r="C11" s="1489"/>
      <c r="D11" s="1447"/>
      <c r="E11" s="1447"/>
      <c r="F11" s="1472"/>
      <c r="G11" s="1439"/>
      <c r="H11" s="1451"/>
      <c r="I11" s="1473"/>
      <c r="K11" s="1473"/>
      <c r="L11" s="1473"/>
    </row>
    <row r="12" spans="1:12" ht="12.75">
      <c r="A12" s="1444" t="s">
        <v>899</v>
      </c>
      <c r="B12" s="1490">
        <v>14.16</v>
      </c>
      <c r="C12" s="1489">
        <v>0</v>
      </c>
      <c r="D12" s="1491">
        <v>163.6</v>
      </c>
      <c r="E12" s="1453">
        <v>168.1</v>
      </c>
      <c r="F12" s="1470">
        <v>197.2</v>
      </c>
      <c r="G12" s="1453">
        <v>2.8</v>
      </c>
      <c r="H12" s="1455">
        <v>17.3</v>
      </c>
      <c r="I12" s="1473"/>
      <c r="J12" s="1492"/>
      <c r="K12" s="1473"/>
      <c r="L12" s="1473"/>
    </row>
    <row r="13" spans="1:12" ht="12.75">
      <c r="A13" s="1444" t="s">
        <v>900</v>
      </c>
      <c r="B13" s="1489">
        <v>1.79</v>
      </c>
      <c r="C13" s="1489">
        <v>2.62</v>
      </c>
      <c r="D13" s="1491">
        <v>191.6</v>
      </c>
      <c r="E13" s="1453">
        <v>234.6</v>
      </c>
      <c r="F13" s="1470">
        <v>247.4</v>
      </c>
      <c r="G13" s="1453">
        <v>22.4</v>
      </c>
      <c r="H13" s="1455">
        <v>5.5</v>
      </c>
      <c r="I13" s="1473"/>
      <c r="J13" s="1492"/>
      <c r="K13" s="1473"/>
      <c r="L13" s="1473"/>
    </row>
    <row r="14" spans="1:12" ht="12.75">
      <c r="A14" s="1444" t="s">
        <v>901</v>
      </c>
      <c r="B14" s="1489">
        <v>2.05</v>
      </c>
      <c r="C14" s="1489">
        <v>3</v>
      </c>
      <c r="D14" s="1491">
        <v>147.8</v>
      </c>
      <c r="E14" s="1453">
        <v>168.4</v>
      </c>
      <c r="F14" s="1470">
        <v>179.7</v>
      </c>
      <c r="G14" s="1453">
        <v>13.9</v>
      </c>
      <c r="H14" s="1455">
        <v>6.7</v>
      </c>
      <c r="I14" s="1473"/>
      <c r="J14" s="1492"/>
      <c r="K14" s="1473"/>
      <c r="L14" s="1473"/>
    </row>
    <row r="15" spans="1:12" ht="12.75">
      <c r="A15" s="1449" t="s">
        <v>849</v>
      </c>
      <c r="B15" s="1489">
        <v>2.73</v>
      </c>
      <c r="C15" s="1489">
        <v>3.99</v>
      </c>
      <c r="D15" s="1491">
        <v>150.4</v>
      </c>
      <c r="E15" s="1453">
        <v>175.9</v>
      </c>
      <c r="F15" s="1470">
        <v>200.8</v>
      </c>
      <c r="G15" s="1453">
        <v>17</v>
      </c>
      <c r="H15" s="1455">
        <v>14.2</v>
      </c>
      <c r="I15" s="1473"/>
      <c r="J15" s="1492"/>
      <c r="K15" s="1473"/>
      <c r="L15" s="1493"/>
    </row>
    <row r="16" spans="1:12" ht="12.75">
      <c r="A16" s="1494" t="s">
        <v>902</v>
      </c>
      <c r="B16" s="1490">
        <v>7.89</v>
      </c>
      <c r="C16" s="1489">
        <v>0</v>
      </c>
      <c r="D16" s="1491">
        <v>153.8</v>
      </c>
      <c r="E16" s="1453">
        <v>170.8</v>
      </c>
      <c r="F16" s="1470">
        <v>181.7</v>
      </c>
      <c r="G16" s="1453">
        <v>11.1</v>
      </c>
      <c r="H16" s="1455">
        <v>6.4</v>
      </c>
      <c r="I16" s="1473"/>
      <c r="J16" s="1492"/>
      <c r="K16" s="1473"/>
      <c r="L16" s="1473"/>
    </row>
    <row r="17" spans="1:12" ht="12.75" hidden="1">
      <c r="A17" s="1495" t="s">
        <v>903</v>
      </c>
      <c r="B17" s="1490"/>
      <c r="C17" s="1489">
        <v>0</v>
      </c>
      <c r="D17" s="1491">
        <v>149.7</v>
      </c>
      <c r="E17" s="1453">
        <v>168</v>
      </c>
      <c r="F17" s="1470">
        <v>180</v>
      </c>
      <c r="G17" s="1453">
        <v>12.2</v>
      </c>
      <c r="H17" s="1455">
        <v>7.1</v>
      </c>
      <c r="I17" s="1473"/>
      <c r="J17" s="1492"/>
      <c r="K17" s="1473"/>
      <c r="L17" s="1473"/>
    </row>
    <row r="18" spans="1:12" ht="12.75" hidden="1">
      <c r="A18" s="1496" t="s">
        <v>904</v>
      </c>
      <c r="B18" s="1490"/>
      <c r="C18" s="1489">
        <v>0</v>
      </c>
      <c r="D18" s="1491">
        <v>152.7</v>
      </c>
      <c r="E18" s="1453">
        <v>171.5</v>
      </c>
      <c r="F18" s="1470">
        <v>184.7</v>
      </c>
      <c r="G18" s="1453">
        <v>12.3</v>
      </c>
      <c r="H18" s="1455">
        <v>7.7</v>
      </c>
      <c r="I18" s="1473"/>
      <c r="J18" s="1492"/>
      <c r="K18" s="1473"/>
      <c r="L18" s="1473"/>
    </row>
    <row r="19" spans="1:12" ht="12.75" hidden="1">
      <c r="A19" s="1496" t="s">
        <v>905</v>
      </c>
      <c r="B19" s="1490"/>
      <c r="C19" s="1489">
        <v>0</v>
      </c>
      <c r="D19" s="1491">
        <v>145.9</v>
      </c>
      <c r="E19" s="1453">
        <v>165.4</v>
      </c>
      <c r="F19" s="1470">
        <v>168.5</v>
      </c>
      <c r="G19" s="1453">
        <v>13.4</v>
      </c>
      <c r="H19" s="1455">
        <v>1.9</v>
      </c>
      <c r="I19" s="1473"/>
      <c r="J19" s="1492"/>
      <c r="K19" s="1473"/>
      <c r="L19" s="1473"/>
    </row>
    <row r="20" spans="1:12" ht="12.75" hidden="1">
      <c r="A20" s="1495" t="s">
        <v>906</v>
      </c>
      <c r="B20" s="1490"/>
      <c r="C20" s="1489">
        <v>0</v>
      </c>
      <c r="D20" s="1491">
        <v>169.1</v>
      </c>
      <c r="E20" s="1453">
        <v>179.6</v>
      </c>
      <c r="F20" s="1470">
        <v>187.4</v>
      </c>
      <c r="G20" s="1453">
        <v>6.2</v>
      </c>
      <c r="H20" s="1455">
        <v>4.3</v>
      </c>
      <c r="I20" s="1473"/>
      <c r="J20" s="1492"/>
      <c r="K20" s="1473"/>
      <c r="L20" s="1473"/>
    </row>
    <row r="21" spans="1:12" ht="12.75" hidden="1">
      <c r="A21" s="1496" t="s">
        <v>907</v>
      </c>
      <c r="B21" s="1490"/>
      <c r="C21" s="1489">
        <v>0</v>
      </c>
      <c r="D21" s="1491">
        <v>167.1</v>
      </c>
      <c r="E21" s="1453">
        <v>179.3</v>
      </c>
      <c r="F21" s="1470">
        <v>188.5</v>
      </c>
      <c r="G21" s="1453">
        <v>7.3</v>
      </c>
      <c r="H21" s="1455">
        <v>5.1</v>
      </c>
      <c r="I21" s="1473"/>
      <c r="J21" s="1492"/>
      <c r="K21" s="1473"/>
      <c r="L21" s="1473"/>
    </row>
    <row r="22" spans="1:12" ht="12.75" hidden="1">
      <c r="A22" s="1496" t="s">
        <v>908</v>
      </c>
      <c r="B22" s="1490"/>
      <c r="C22" s="1489">
        <v>0</v>
      </c>
      <c r="D22" s="1491">
        <v>215.6</v>
      </c>
      <c r="E22" s="1453">
        <v>181.4</v>
      </c>
      <c r="F22" s="1470">
        <v>156.1</v>
      </c>
      <c r="G22" s="1453">
        <v>-15.9</v>
      </c>
      <c r="H22" s="1455">
        <v>-13.9</v>
      </c>
      <c r="I22" s="1473"/>
      <c r="J22" s="1492"/>
      <c r="K22" s="1473"/>
      <c r="L22" s="1473"/>
    </row>
    <row r="23" spans="1:10" ht="12.75">
      <c r="A23" s="1449" t="s">
        <v>858</v>
      </c>
      <c r="B23" s="1489">
        <v>1.85</v>
      </c>
      <c r="C23" s="1489">
        <v>2.7</v>
      </c>
      <c r="D23" s="1491">
        <v>149.1</v>
      </c>
      <c r="E23" s="1453">
        <v>182.6</v>
      </c>
      <c r="F23" s="1470">
        <v>189.2</v>
      </c>
      <c r="G23" s="1453">
        <v>22.5</v>
      </c>
      <c r="H23" s="1455">
        <v>3.6</v>
      </c>
      <c r="J23" s="1492"/>
    </row>
    <row r="24" spans="1:10" ht="12.75">
      <c r="A24" s="1449" t="s">
        <v>859</v>
      </c>
      <c r="B24" s="1489">
        <v>5.21</v>
      </c>
      <c r="C24" s="1489">
        <v>7.61</v>
      </c>
      <c r="D24" s="1491">
        <v>174.8</v>
      </c>
      <c r="E24" s="1453">
        <v>186.3</v>
      </c>
      <c r="F24" s="1470">
        <v>200.7</v>
      </c>
      <c r="G24" s="1453">
        <v>6.6</v>
      </c>
      <c r="H24" s="1455">
        <v>7.7</v>
      </c>
      <c r="J24" s="1492"/>
    </row>
    <row r="25" spans="1:10" ht="12.75">
      <c r="A25" s="1449" t="s">
        <v>860</v>
      </c>
      <c r="B25" s="1489">
        <v>4.05</v>
      </c>
      <c r="C25" s="1489">
        <v>5.92</v>
      </c>
      <c r="D25" s="1491">
        <v>158.1</v>
      </c>
      <c r="E25" s="1453">
        <v>169.9</v>
      </c>
      <c r="F25" s="1470">
        <v>182.8</v>
      </c>
      <c r="G25" s="1453">
        <v>7.5</v>
      </c>
      <c r="H25" s="1455">
        <v>7.6</v>
      </c>
      <c r="J25" s="1492"/>
    </row>
    <row r="26" spans="1:10" ht="12.75">
      <c r="A26" s="1449" t="s">
        <v>861</v>
      </c>
      <c r="B26" s="1489">
        <v>3.07</v>
      </c>
      <c r="C26" s="1489">
        <v>4.49</v>
      </c>
      <c r="D26" s="1491">
        <v>147.4</v>
      </c>
      <c r="E26" s="1453">
        <v>157.3</v>
      </c>
      <c r="F26" s="1470">
        <v>190.1</v>
      </c>
      <c r="G26" s="1453">
        <v>6.7</v>
      </c>
      <c r="H26" s="1455">
        <v>20.9</v>
      </c>
      <c r="J26" s="1492"/>
    </row>
    <row r="27" spans="1:10" ht="12.75">
      <c r="A27" s="1449" t="s">
        <v>862</v>
      </c>
      <c r="B27" s="1489">
        <v>1.21</v>
      </c>
      <c r="C27" s="1489">
        <v>1.77</v>
      </c>
      <c r="D27" s="1491">
        <v>163.7</v>
      </c>
      <c r="E27" s="1453">
        <v>152</v>
      </c>
      <c r="F27" s="1470">
        <v>136.7</v>
      </c>
      <c r="G27" s="1453">
        <v>-7.1</v>
      </c>
      <c r="H27" s="1455">
        <v>-10.1</v>
      </c>
      <c r="J27" s="1492"/>
    </row>
    <row r="28" spans="1:10" ht="12.75">
      <c r="A28" s="1449" t="s">
        <v>863</v>
      </c>
      <c r="B28" s="1489">
        <v>2.28</v>
      </c>
      <c r="C28" s="1489">
        <v>3.33</v>
      </c>
      <c r="D28" s="1491">
        <v>180.7</v>
      </c>
      <c r="E28" s="1453">
        <v>188.1</v>
      </c>
      <c r="F28" s="1470">
        <v>192.5</v>
      </c>
      <c r="G28" s="1453">
        <v>4.1</v>
      </c>
      <c r="H28" s="1455">
        <v>2.3</v>
      </c>
      <c r="J28" s="1492"/>
    </row>
    <row r="29" spans="1:10" ht="12.75" hidden="1">
      <c r="A29" s="1495" t="s">
        <v>909</v>
      </c>
      <c r="B29" s="1489"/>
      <c r="C29" s="1489">
        <v>0</v>
      </c>
      <c r="D29" s="1491">
        <v>141.7</v>
      </c>
      <c r="E29" s="1453">
        <v>143.6</v>
      </c>
      <c r="F29" s="1470">
        <v>148.9</v>
      </c>
      <c r="G29" s="1453">
        <v>1.3</v>
      </c>
      <c r="H29" s="1455">
        <v>3.7</v>
      </c>
      <c r="J29" s="1492"/>
    </row>
    <row r="30" spans="1:10" ht="12.75" hidden="1">
      <c r="A30" s="1495" t="s">
        <v>910</v>
      </c>
      <c r="B30" s="1489"/>
      <c r="C30" s="1489">
        <v>0</v>
      </c>
      <c r="D30" s="1491">
        <v>196</v>
      </c>
      <c r="E30" s="1453">
        <v>205.9</v>
      </c>
      <c r="F30" s="1470">
        <v>209.7</v>
      </c>
      <c r="G30" s="1453">
        <v>5.1</v>
      </c>
      <c r="H30" s="1455">
        <v>1.8</v>
      </c>
      <c r="J30" s="1492"/>
    </row>
    <row r="31" spans="1:10" ht="12.75">
      <c r="A31" s="1449" t="s">
        <v>866</v>
      </c>
      <c r="B31" s="1489">
        <v>6.91</v>
      </c>
      <c r="C31" s="1489">
        <v>10.1</v>
      </c>
      <c r="D31" s="1491">
        <v>204</v>
      </c>
      <c r="E31" s="1453">
        <v>210.7</v>
      </c>
      <c r="F31" s="1470">
        <v>225.7</v>
      </c>
      <c r="G31" s="1453">
        <v>3.3</v>
      </c>
      <c r="H31" s="1455">
        <v>7.1</v>
      </c>
      <c r="J31" s="1492"/>
    </row>
    <row r="32" spans="1:10" ht="12.75">
      <c r="A32" s="1449"/>
      <c r="B32" s="1489"/>
      <c r="C32" s="1489"/>
      <c r="D32" s="1446"/>
      <c r="E32" s="1446"/>
      <c r="F32" s="1497"/>
      <c r="G32" s="1440"/>
      <c r="H32" s="1457"/>
      <c r="J32" s="1492"/>
    </row>
    <row r="33" spans="1:10" ht="20.25" customHeight="1">
      <c r="A33" s="1481" t="s">
        <v>911</v>
      </c>
      <c r="B33" s="1482">
        <v>46.8</v>
      </c>
      <c r="C33" s="1482">
        <v>54.47</v>
      </c>
      <c r="D33" s="1441">
        <v>163.70187259041674</v>
      </c>
      <c r="E33" s="1438">
        <v>170.4086102441711</v>
      </c>
      <c r="F33" s="1487">
        <v>178.16363135671008</v>
      </c>
      <c r="G33" s="1441">
        <v>4.1</v>
      </c>
      <c r="H33" s="1442">
        <v>4.6</v>
      </c>
      <c r="J33" s="1492"/>
    </row>
    <row r="34" spans="1:10" ht="12.75">
      <c r="A34" s="1488"/>
      <c r="B34" s="1445"/>
      <c r="C34" s="1445"/>
      <c r="D34" s="1446"/>
      <c r="E34" s="1446"/>
      <c r="F34" s="1497"/>
      <c r="G34" s="1483"/>
      <c r="H34" s="1486"/>
      <c r="J34" s="1492"/>
    </row>
    <row r="35" spans="1:10" ht="12.75">
      <c r="A35" s="1449" t="s">
        <v>868</v>
      </c>
      <c r="B35" s="1489">
        <v>8.92</v>
      </c>
      <c r="C35" s="1489">
        <v>13.04</v>
      </c>
      <c r="D35" s="1491">
        <v>145.4</v>
      </c>
      <c r="E35" s="1453">
        <v>148.6</v>
      </c>
      <c r="F35" s="1470">
        <v>152.2</v>
      </c>
      <c r="G35" s="1453">
        <v>2.2</v>
      </c>
      <c r="H35" s="1455">
        <v>2.4</v>
      </c>
      <c r="J35" s="1492"/>
    </row>
    <row r="36" spans="1:10" ht="12.75" hidden="1">
      <c r="A36" s="1495" t="s">
        <v>912</v>
      </c>
      <c r="B36" s="1489"/>
      <c r="C36" s="1489">
        <v>0</v>
      </c>
      <c r="D36" s="1491">
        <v>133.7</v>
      </c>
      <c r="E36" s="1453">
        <v>135.6</v>
      </c>
      <c r="F36" s="1470">
        <v>136</v>
      </c>
      <c r="G36" s="1453">
        <v>1.4</v>
      </c>
      <c r="H36" s="1455">
        <v>0.3</v>
      </c>
      <c r="J36" s="1492"/>
    </row>
    <row r="37" spans="1:10" ht="12.75" hidden="1">
      <c r="A37" s="1495" t="s">
        <v>913</v>
      </c>
      <c r="B37" s="1489"/>
      <c r="C37" s="1489">
        <v>0</v>
      </c>
      <c r="D37" s="1491">
        <v>144.6</v>
      </c>
      <c r="E37" s="1453">
        <v>147.9</v>
      </c>
      <c r="F37" s="1470">
        <v>151.8</v>
      </c>
      <c r="G37" s="1453">
        <v>2.3</v>
      </c>
      <c r="H37" s="1455">
        <v>2.6</v>
      </c>
      <c r="J37" s="1492"/>
    </row>
    <row r="38" spans="1:10" ht="12.75" hidden="1">
      <c r="A38" s="1495" t="s">
        <v>914</v>
      </c>
      <c r="B38" s="1489"/>
      <c r="C38" s="1489">
        <v>0</v>
      </c>
      <c r="D38" s="1491">
        <v>186.5</v>
      </c>
      <c r="E38" s="1453">
        <v>192.5</v>
      </c>
      <c r="F38" s="1470">
        <v>202.5</v>
      </c>
      <c r="G38" s="1453">
        <v>3.2</v>
      </c>
      <c r="H38" s="1455">
        <v>5.2</v>
      </c>
      <c r="J38" s="1492"/>
    </row>
    <row r="39" spans="1:10" ht="12.75">
      <c r="A39" s="1449" t="s">
        <v>872</v>
      </c>
      <c r="B39" s="1489">
        <v>2.2</v>
      </c>
      <c r="C39" s="1489">
        <v>3.22</v>
      </c>
      <c r="D39" s="1491">
        <v>137.8</v>
      </c>
      <c r="E39" s="1453">
        <v>143.5</v>
      </c>
      <c r="F39" s="1470">
        <v>151.9</v>
      </c>
      <c r="G39" s="1453">
        <v>4.1</v>
      </c>
      <c r="H39" s="1455">
        <v>5.9</v>
      </c>
      <c r="J39" s="1492"/>
    </row>
    <row r="40" spans="1:10" ht="12.75">
      <c r="A40" s="1449" t="s">
        <v>873</v>
      </c>
      <c r="B40" s="1489"/>
      <c r="C40" s="1489"/>
      <c r="D40" s="1491"/>
      <c r="E40" s="1453"/>
      <c r="F40" s="1470"/>
      <c r="G40" s="1453"/>
      <c r="H40" s="1455"/>
      <c r="J40" s="1492"/>
    </row>
    <row r="41" spans="1:10" ht="12.75">
      <c r="A41" s="1444" t="s">
        <v>915</v>
      </c>
      <c r="B41" s="1489">
        <v>3.5</v>
      </c>
      <c r="C41" s="1489">
        <v>5.12</v>
      </c>
      <c r="D41" s="1491">
        <v>141.4</v>
      </c>
      <c r="E41" s="1453">
        <v>148.7</v>
      </c>
      <c r="F41" s="1470">
        <v>155.8</v>
      </c>
      <c r="G41" s="1453">
        <v>5.2</v>
      </c>
      <c r="H41" s="1455">
        <v>4.8</v>
      </c>
      <c r="J41" s="1492"/>
    </row>
    <row r="42" spans="1:10" ht="12.75">
      <c r="A42" s="1444" t="s">
        <v>916</v>
      </c>
      <c r="B42" s="1489">
        <v>4.19</v>
      </c>
      <c r="C42" s="1489">
        <v>6.12</v>
      </c>
      <c r="D42" s="1491">
        <v>158.4</v>
      </c>
      <c r="E42" s="1453">
        <v>165.2</v>
      </c>
      <c r="F42" s="1470">
        <v>172.7</v>
      </c>
      <c r="G42" s="1453">
        <v>4.3</v>
      </c>
      <c r="H42" s="1455">
        <v>4.5</v>
      </c>
      <c r="J42" s="1492"/>
    </row>
    <row r="43" spans="1:10" ht="12.75">
      <c r="A43" s="1444" t="s">
        <v>917</v>
      </c>
      <c r="B43" s="1489">
        <v>1.26</v>
      </c>
      <c r="C43" s="1489">
        <v>1.84</v>
      </c>
      <c r="D43" s="1491">
        <v>144.6</v>
      </c>
      <c r="E43" s="1453">
        <v>159.2</v>
      </c>
      <c r="F43" s="1470">
        <v>172.1</v>
      </c>
      <c r="G43" s="1453">
        <v>10.1</v>
      </c>
      <c r="H43" s="1455">
        <v>8.1</v>
      </c>
      <c r="J43" s="1492"/>
    </row>
    <row r="44" spans="1:10" ht="12.75">
      <c r="A44" s="1444" t="s">
        <v>918</v>
      </c>
      <c r="B44" s="1490">
        <v>5.92</v>
      </c>
      <c r="C44" s="1489">
        <v>0</v>
      </c>
      <c r="D44" s="1491">
        <v>277.6</v>
      </c>
      <c r="E44" s="1453">
        <v>301.5</v>
      </c>
      <c r="F44" s="1470">
        <v>326.9</v>
      </c>
      <c r="G44" s="1453">
        <v>8.6</v>
      </c>
      <c r="H44" s="1455">
        <v>8.4</v>
      </c>
      <c r="J44" s="1492"/>
    </row>
    <row r="45" spans="1:10" ht="12.75" hidden="1">
      <c r="A45" s="1498" t="s">
        <v>919</v>
      </c>
      <c r="B45" s="1490"/>
      <c r="C45" s="1489">
        <v>0</v>
      </c>
      <c r="D45" s="1491">
        <v>232.8</v>
      </c>
      <c r="E45" s="1453">
        <v>254.8</v>
      </c>
      <c r="F45" s="1470">
        <v>260.6</v>
      </c>
      <c r="G45" s="1453">
        <v>9.5</v>
      </c>
      <c r="H45" s="1455">
        <v>2.3</v>
      </c>
      <c r="J45" s="1492"/>
    </row>
    <row r="46" spans="1:10" ht="12.75">
      <c r="A46" s="1494" t="s">
        <v>920</v>
      </c>
      <c r="B46" s="1490">
        <v>3.61</v>
      </c>
      <c r="C46" s="1489">
        <v>0</v>
      </c>
      <c r="D46" s="1491">
        <v>245.2</v>
      </c>
      <c r="E46" s="1453">
        <v>269.8</v>
      </c>
      <c r="F46" s="1470">
        <v>276.2</v>
      </c>
      <c r="G46" s="1453">
        <v>10</v>
      </c>
      <c r="H46" s="1455">
        <v>2.4</v>
      </c>
      <c r="J46" s="1492"/>
    </row>
    <row r="47" spans="1:10" ht="12.75" hidden="1">
      <c r="A47" s="1496" t="s">
        <v>921</v>
      </c>
      <c r="B47" s="1490"/>
      <c r="C47" s="1489">
        <v>0</v>
      </c>
      <c r="D47" s="1491">
        <v>269.1</v>
      </c>
      <c r="E47" s="1453">
        <v>302.1</v>
      </c>
      <c r="F47" s="1470">
        <v>307.6</v>
      </c>
      <c r="G47" s="1453">
        <v>12.3</v>
      </c>
      <c r="H47" s="1455">
        <v>1.8</v>
      </c>
      <c r="J47" s="1492"/>
    </row>
    <row r="48" spans="1:10" ht="12.75" hidden="1">
      <c r="A48" s="1496" t="s">
        <v>922</v>
      </c>
      <c r="B48" s="1490"/>
      <c r="C48" s="1489">
        <v>0</v>
      </c>
      <c r="D48" s="1491">
        <v>182.7</v>
      </c>
      <c r="E48" s="1453">
        <v>184.6</v>
      </c>
      <c r="F48" s="1470">
        <v>194.9</v>
      </c>
      <c r="G48" s="1453">
        <v>1</v>
      </c>
      <c r="H48" s="1455">
        <v>5.6</v>
      </c>
      <c r="J48" s="1492"/>
    </row>
    <row r="49" spans="1:10" ht="12.75">
      <c r="A49" s="1449" t="s">
        <v>923</v>
      </c>
      <c r="B49" s="1489">
        <v>0.42</v>
      </c>
      <c r="C49" s="1489">
        <v>0.61</v>
      </c>
      <c r="D49" s="1491">
        <v>126.6</v>
      </c>
      <c r="E49" s="1453">
        <v>126.6</v>
      </c>
      <c r="F49" s="1470">
        <v>126.6</v>
      </c>
      <c r="G49" s="1453">
        <v>0</v>
      </c>
      <c r="H49" s="1455">
        <v>0</v>
      </c>
      <c r="I49" s="1473"/>
      <c r="J49" s="1492"/>
    </row>
    <row r="50" spans="1:10" ht="12.75">
      <c r="A50" s="1449" t="s">
        <v>883</v>
      </c>
      <c r="B50" s="1489">
        <v>8.03</v>
      </c>
      <c r="C50" s="1489">
        <v>11.74</v>
      </c>
      <c r="D50" s="1491">
        <v>176.5</v>
      </c>
      <c r="E50" s="1453">
        <v>181</v>
      </c>
      <c r="F50" s="1470">
        <v>190</v>
      </c>
      <c r="G50" s="1453">
        <v>2.5</v>
      </c>
      <c r="H50" s="1455">
        <v>5</v>
      </c>
      <c r="I50" s="1473"/>
      <c r="J50" s="1492"/>
    </row>
    <row r="51" spans="1:10" ht="12.75" hidden="1">
      <c r="A51" s="1495" t="s">
        <v>924</v>
      </c>
      <c r="B51" s="1489"/>
      <c r="C51" s="1489">
        <v>0</v>
      </c>
      <c r="D51" s="1491">
        <v>182.1</v>
      </c>
      <c r="E51" s="1453">
        <v>187</v>
      </c>
      <c r="F51" s="1470">
        <v>197.6</v>
      </c>
      <c r="G51" s="1453">
        <v>2.7</v>
      </c>
      <c r="H51" s="1455">
        <v>5.7</v>
      </c>
      <c r="I51" s="1473"/>
      <c r="J51" s="1492"/>
    </row>
    <row r="52" spans="1:10" ht="12.75" hidden="1">
      <c r="A52" s="1495" t="s">
        <v>925</v>
      </c>
      <c r="B52" s="1489"/>
      <c r="C52" s="1489">
        <v>0</v>
      </c>
      <c r="D52" s="1491">
        <v>157.2</v>
      </c>
      <c r="E52" s="1453">
        <v>160</v>
      </c>
      <c r="F52" s="1470">
        <v>163.5</v>
      </c>
      <c r="G52" s="1453">
        <v>1.8</v>
      </c>
      <c r="H52" s="1455">
        <v>2.2</v>
      </c>
      <c r="I52" s="1473"/>
      <c r="J52" s="1492"/>
    </row>
    <row r="53" spans="1:10" ht="12.75">
      <c r="A53" s="1449" t="s">
        <v>886</v>
      </c>
      <c r="B53" s="1489">
        <v>7.09</v>
      </c>
      <c r="C53" s="1489">
        <v>10.36</v>
      </c>
      <c r="D53" s="1491">
        <v>200</v>
      </c>
      <c r="E53" s="1453">
        <v>211.8</v>
      </c>
      <c r="F53" s="1470">
        <v>222</v>
      </c>
      <c r="G53" s="1453">
        <v>5.9</v>
      </c>
      <c r="H53" s="1455">
        <v>4.8</v>
      </c>
      <c r="I53" s="1473"/>
      <c r="J53" s="1492"/>
    </row>
    <row r="54" spans="1:10" ht="12.75" hidden="1">
      <c r="A54" s="1495" t="s">
        <v>926</v>
      </c>
      <c r="B54" s="1489"/>
      <c r="C54" s="1489">
        <v>0</v>
      </c>
      <c r="D54" s="1491">
        <v>221.1</v>
      </c>
      <c r="E54" s="1453">
        <v>236.9</v>
      </c>
      <c r="F54" s="1470">
        <v>247.4</v>
      </c>
      <c r="G54" s="1453">
        <v>7.1</v>
      </c>
      <c r="H54" s="1455">
        <v>4.4</v>
      </c>
      <c r="I54" s="1473"/>
      <c r="J54" s="1492"/>
    </row>
    <row r="55" spans="1:10" ht="12.75" hidden="1">
      <c r="A55" s="1495" t="s">
        <v>927</v>
      </c>
      <c r="B55" s="1489"/>
      <c r="C55" s="1489">
        <v>0</v>
      </c>
      <c r="D55" s="1491">
        <v>150.5</v>
      </c>
      <c r="E55" s="1453">
        <v>149.8</v>
      </c>
      <c r="F55" s="1470">
        <v>159.5</v>
      </c>
      <c r="G55" s="1453">
        <v>-0.5</v>
      </c>
      <c r="H55" s="1455">
        <v>6.5</v>
      </c>
      <c r="I55" s="1473"/>
      <c r="J55" s="1492"/>
    </row>
    <row r="56" spans="1:10" ht="12.75" hidden="1">
      <c r="A56" s="1495" t="s">
        <v>928</v>
      </c>
      <c r="B56" s="1489"/>
      <c r="C56" s="1489">
        <v>0</v>
      </c>
      <c r="D56" s="1491">
        <v>177.8</v>
      </c>
      <c r="E56" s="1453">
        <v>191.2</v>
      </c>
      <c r="F56" s="1470">
        <v>202.8</v>
      </c>
      <c r="G56" s="1453">
        <v>7.5</v>
      </c>
      <c r="H56" s="1455">
        <v>6.1</v>
      </c>
      <c r="I56" s="1473"/>
      <c r="J56" s="1492"/>
    </row>
    <row r="57" spans="1:10" ht="13.5" thickBot="1">
      <c r="A57" s="1499" t="s">
        <v>890</v>
      </c>
      <c r="B57" s="1500">
        <v>1.66</v>
      </c>
      <c r="C57" s="1500">
        <v>2.43</v>
      </c>
      <c r="D57" s="1501">
        <v>163.1</v>
      </c>
      <c r="E57" s="1467">
        <v>173.1</v>
      </c>
      <c r="F57" s="1471">
        <v>185.9</v>
      </c>
      <c r="G57" s="1467">
        <v>6.1</v>
      </c>
      <c r="H57" s="1469">
        <v>7.4</v>
      </c>
      <c r="I57" s="1473"/>
      <c r="J57" s="1492"/>
    </row>
    <row r="58" spans="1:10" ht="13.5" hidden="1" thickTop="1">
      <c r="A58" s="1473"/>
      <c r="B58" s="1502">
        <v>31.58</v>
      </c>
      <c r="C58" s="1473"/>
      <c r="D58" s="1473"/>
      <c r="E58" s="1473"/>
      <c r="F58" s="1473"/>
      <c r="G58" s="1473"/>
      <c r="H58" s="1473"/>
      <c r="I58" s="1473"/>
      <c r="J58" s="1476"/>
    </row>
    <row r="59" spans="1:10" ht="13.5" thickTop="1">
      <c r="A59" s="1473"/>
      <c r="B59" s="1503"/>
      <c r="C59" s="1473"/>
      <c r="D59" s="1473"/>
      <c r="E59" s="1473"/>
      <c r="F59" s="1473"/>
      <c r="G59" s="1473"/>
      <c r="H59" s="1473"/>
      <c r="I59" s="1473"/>
      <c r="J59" s="1476"/>
    </row>
    <row r="60" spans="1:9" ht="12.75">
      <c r="A60" s="1473" t="s">
        <v>929</v>
      </c>
      <c r="B60" s="1473"/>
      <c r="C60" s="1473"/>
      <c r="D60" s="1473"/>
      <c r="E60" s="1473"/>
      <c r="F60" s="1473"/>
      <c r="G60" s="1473"/>
      <c r="H60" s="1473"/>
      <c r="I60" s="1473"/>
    </row>
    <row r="61" spans="1:9" ht="12.75" customHeight="1">
      <c r="A61" s="2004" t="s">
        <v>930</v>
      </c>
      <c r="B61" s="2004"/>
      <c r="C61" s="2004"/>
      <c r="D61" s="2004"/>
      <c r="E61" s="2004"/>
      <c r="F61" s="2004"/>
      <c r="G61" s="2004"/>
      <c r="H61" s="2004"/>
      <c r="I61" s="1473"/>
    </row>
    <row r="62" spans="1:10" ht="12.75">
      <c r="A62" s="2004"/>
      <c r="B62" s="2004"/>
      <c r="C62" s="2004"/>
      <c r="D62" s="2004"/>
      <c r="E62" s="2004"/>
      <c r="F62" s="2004"/>
      <c r="G62" s="2004"/>
      <c r="H62" s="2004"/>
      <c r="I62" s="1473"/>
      <c r="J62" s="1476"/>
    </row>
    <row r="63" spans="1:10" ht="12.75">
      <c r="A63" s="1473" t="s">
        <v>931</v>
      </c>
      <c r="B63" s="1473"/>
      <c r="C63" s="1473"/>
      <c r="D63" s="1473"/>
      <c r="E63" s="1473"/>
      <c r="F63" s="1473"/>
      <c r="G63" s="1473"/>
      <c r="H63" s="1473"/>
      <c r="I63" s="1473"/>
      <c r="J63" s="1476"/>
    </row>
    <row r="64" spans="1:10" ht="12.75">
      <c r="A64" s="1473" t="s">
        <v>932</v>
      </c>
      <c r="J64" s="1476"/>
    </row>
    <row r="65" ht="12.75">
      <c r="J65" s="1476"/>
    </row>
    <row r="67" ht="12.75">
      <c r="J67" s="1476"/>
    </row>
    <row r="68" ht="12.75">
      <c r="J68" s="1475"/>
    </row>
    <row r="69" ht="12.75">
      <c r="J69" s="1475"/>
    </row>
    <row r="70" ht="12.75">
      <c r="J70" s="1476"/>
    </row>
    <row r="72" ht="12.75">
      <c r="J72" s="1476"/>
    </row>
    <row r="73" ht="12.75">
      <c r="J73" s="1476"/>
    </row>
    <row r="75" ht="12.75">
      <c r="J75" s="1476"/>
    </row>
    <row r="76" ht="12.75">
      <c r="J76" s="1476"/>
    </row>
    <row r="77" ht="12.75">
      <c r="J77" s="1476"/>
    </row>
    <row r="79" ht="12.75">
      <c r="J79" s="1476"/>
    </row>
  </sheetData>
  <sheetProtection/>
  <mergeCells count="10">
    <mergeCell ref="A1:H1"/>
    <mergeCell ref="A2:H2"/>
    <mergeCell ref="A3:H3"/>
    <mergeCell ref="A61:H62"/>
    <mergeCell ref="A4:H4"/>
    <mergeCell ref="A5:A6"/>
    <mergeCell ref="D5:D6"/>
    <mergeCell ref="E5:E6"/>
    <mergeCell ref="F5:F6"/>
    <mergeCell ref="G5:H5"/>
  </mergeCells>
  <printOptions/>
  <pageMargins left="0.79" right="0.26"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N80"/>
  <sheetViews>
    <sheetView zoomScalePageLayoutView="0" workbookViewId="0" topLeftCell="A1">
      <selection activeCell="A1" sqref="A1:J1"/>
    </sheetView>
  </sheetViews>
  <sheetFormatPr defaultColWidth="9.140625" defaultRowHeight="12.75"/>
  <cols>
    <col min="1" max="1" width="36.8515625" style="18" bestFit="1" customWidth="1"/>
    <col min="2" max="2" width="9.140625" style="18" customWidth="1"/>
    <col min="3" max="4" width="0" style="18" hidden="1" customWidth="1"/>
    <col min="5" max="16384" width="9.140625" style="18" customWidth="1"/>
  </cols>
  <sheetData>
    <row r="1" spans="1:14" ht="12.75">
      <c r="A1" s="2001" t="s">
        <v>933</v>
      </c>
      <c r="B1" s="2001"/>
      <c r="C1" s="2001"/>
      <c r="D1" s="2001"/>
      <c r="E1" s="2001"/>
      <c r="F1" s="2001"/>
      <c r="G1" s="2001"/>
      <c r="H1" s="2001"/>
      <c r="I1" s="2001"/>
      <c r="J1" s="2001"/>
      <c r="K1" s="1068"/>
      <c r="L1" s="220"/>
      <c r="M1" s="220"/>
      <c r="N1" s="220"/>
    </row>
    <row r="2" spans="1:14" ht="15.75">
      <c r="A2" s="2002" t="s">
        <v>274</v>
      </c>
      <c r="B2" s="2002"/>
      <c r="C2" s="2002"/>
      <c r="D2" s="2002"/>
      <c r="E2" s="2002"/>
      <c r="F2" s="2002"/>
      <c r="G2" s="2002"/>
      <c r="H2" s="2002"/>
      <c r="I2" s="2002"/>
      <c r="J2" s="2002"/>
      <c r="K2" s="220"/>
      <c r="L2" s="220"/>
      <c r="M2" s="220"/>
      <c r="N2" s="220"/>
    </row>
    <row r="3" spans="1:14" ht="12.75">
      <c r="A3" s="2018" t="s">
        <v>833</v>
      </c>
      <c r="B3" s="2018"/>
      <c r="C3" s="2018"/>
      <c r="D3" s="2018"/>
      <c r="E3" s="2018"/>
      <c r="F3" s="2018"/>
      <c r="G3" s="2018"/>
      <c r="H3" s="2018"/>
      <c r="I3" s="2018"/>
      <c r="J3" s="2018"/>
      <c r="K3" s="220"/>
      <c r="L3" s="220"/>
      <c r="M3" s="220"/>
      <c r="N3" s="220"/>
    </row>
    <row r="4" spans="1:10" ht="12.75" hidden="1">
      <c r="A4" s="1966"/>
      <c r="B4" s="1966"/>
      <c r="C4" s="1966"/>
      <c r="D4" s="1966"/>
      <c r="E4" s="1966"/>
      <c r="F4" s="1966"/>
      <c r="G4" s="1966"/>
      <c r="H4" s="1966"/>
      <c r="I4" s="1966"/>
      <c r="J4" s="1966"/>
    </row>
    <row r="5" spans="1:10" ht="12.75">
      <c r="A5" s="1966" t="s">
        <v>1388</v>
      </c>
      <c r="B5" s="1966"/>
      <c r="C5" s="1966"/>
      <c r="D5" s="1966"/>
      <c r="E5" s="1966"/>
      <c r="F5" s="1966"/>
      <c r="G5" s="1966"/>
      <c r="H5" s="1966"/>
      <c r="I5" s="1966"/>
      <c r="J5" s="1966"/>
    </row>
    <row r="6" spans="1:14" ht="13.5" thickBot="1">
      <c r="A6" s="2019" t="s">
        <v>628</v>
      </c>
      <c r="B6" s="2019"/>
      <c r="C6" s="2019"/>
      <c r="D6" s="2019"/>
      <c r="E6" s="2019"/>
      <c r="F6" s="2019"/>
      <c r="G6" s="2019"/>
      <c r="H6" s="2019"/>
      <c r="I6" s="2019"/>
      <c r="J6" s="2019"/>
      <c r="K6" s="220"/>
      <c r="L6" s="220"/>
      <c r="M6" s="220"/>
      <c r="N6" s="220"/>
    </row>
    <row r="7" spans="1:14" ht="12.75">
      <c r="A7" s="2014" t="s">
        <v>1324</v>
      </c>
      <c r="B7" s="296" t="s">
        <v>834</v>
      </c>
      <c r="C7" s="297"/>
      <c r="D7" s="297"/>
      <c r="E7" s="298" t="s">
        <v>896</v>
      </c>
      <c r="F7" s="299" t="str">
        <f>CPI!C5</f>
        <v>2005/06</v>
      </c>
      <c r="G7" s="300" t="str">
        <f>CPI!D5</f>
        <v>2006/07</v>
      </c>
      <c r="H7" s="301" t="str">
        <f>CPI!F5</f>
        <v>2007/08P</v>
      </c>
      <c r="I7" s="2016" t="s">
        <v>1167</v>
      </c>
      <c r="J7" s="2017"/>
      <c r="K7" s="220"/>
      <c r="L7" s="220"/>
      <c r="M7" s="220"/>
      <c r="N7" s="220"/>
    </row>
    <row r="8" spans="1:14" ht="12.75">
      <c r="A8" s="2015"/>
      <c r="B8" s="216" t="s">
        <v>835</v>
      </c>
      <c r="C8" s="303"/>
      <c r="D8" s="303"/>
      <c r="E8" s="304" t="s">
        <v>834</v>
      </c>
      <c r="F8" s="1322" t="s">
        <v>1353</v>
      </c>
      <c r="G8" s="1322" t="str">
        <f>F8</f>
        <v>Jun/Jul</v>
      </c>
      <c r="H8" s="1322" t="str">
        <f>F8</f>
        <v>Jun/Jul</v>
      </c>
      <c r="I8" s="305" t="str">
        <f>G7</f>
        <v>2006/07</v>
      </c>
      <c r="J8" s="306" t="str">
        <f>H7</f>
        <v>2007/08P</v>
      </c>
      <c r="K8" s="220"/>
      <c r="L8" s="220"/>
      <c r="M8" s="220"/>
      <c r="N8" s="220"/>
    </row>
    <row r="9" spans="1:14" ht="12.75">
      <c r="A9" s="260" t="s">
        <v>897</v>
      </c>
      <c r="B9" s="483">
        <v>100</v>
      </c>
      <c r="C9" s="262"/>
      <c r="D9" s="246"/>
      <c r="E9" s="263">
        <v>100</v>
      </c>
      <c r="F9" s="264">
        <v>171.4427</v>
      </c>
      <c r="G9" s="76">
        <v>180.27671999999998</v>
      </c>
      <c r="H9" s="265">
        <v>195.94182</v>
      </c>
      <c r="I9" s="28">
        <v>5.2</v>
      </c>
      <c r="J9" s="68">
        <v>8.7</v>
      </c>
      <c r="K9" s="220"/>
      <c r="M9" s="220"/>
      <c r="N9" s="220"/>
    </row>
    <row r="10" spans="1:14" ht="12.75">
      <c r="A10" s="260"/>
      <c r="B10" s="483"/>
      <c r="C10" s="262"/>
      <c r="D10" s="246"/>
      <c r="E10" s="263"/>
      <c r="F10" s="266"/>
      <c r="G10" s="267"/>
      <c r="H10" s="268"/>
      <c r="I10" s="28"/>
      <c r="J10" s="68"/>
      <c r="K10" s="220"/>
      <c r="M10" s="220"/>
      <c r="N10" s="220"/>
    </row>
    <row r="11" spans="1:14" ht="12.75">
      <c r="A11" s="260" t="s">
        <v>898</v>
      </c>
      <c r="B11" s="483">
        <v>53.2</v>
      </c>
      <c r="C11" s="262"/>
      <c r="D11" s="262"/>
      <c r="E11" s="263">
        <v>45.53</v>
      </c>
      <c r="F11" s="264">
        <v>179.35431583571273</v>
      </c>
      <c r="G11" s="76">
        <v>190.19055567757528</v>
      </c>
      <c r="H11" s="265">
        <v>212.9906435317373</v>
      </c>
      <c r="I11" s="28">
        <v>6</v>
      </c>
      <c r="J11" s="68">
        <v>12</v>
      </c>
      <c r="K11" s="220"/>
      <c r="M11" s="220"/>
      <c r="N11" s="220"/>
    </row>
    <row r="12" spans="1:14" ht="12.75">
      <c r="A12" s="269"/>
      <c r="B12" s="484"/>
      <c r="C12" s="193"/>
      <c r="D12" s="193"/>
      <c r="E12" s="271"/>
      <c r="F12" s="272"/>
      <c r="G12" s="32"/>
      <c r="H12" s="273"/>
      <c r="I12" s="274"/>
      <c r="J12" s="275"/>
      <c r="K12" s="220"/>
      <c r="M12" s="220"/>
      <c r="N12" s="220"/>
    </row>
    <row r="13" spans="1:14" ht="12.75">
      <c r="A13" s="276" t="s">
        <v>845</v>
      </c>
      <c r="B13" s="485"/>
      <c r="C13" s="206"/>
      <c r="D13" s="206"/>
      <c r="E13" s="278"/>
      <c r="F13" s="272"/>
      <c r="G13" s="32"/>
      <c r="H13" s="273"/>
      <c r="I13" s="274"/>
      <c r="J13" s="275"/>
      <c r="K13" s="220"/>
      <c r="M13" s="220"/>
      <c r="N13" s="220"/>
    </row>
    <row r="14" spans="1:14" ht="12.75">
      <c r="A14" s="279" t="s">
        <v>899</v>
      </c>
      <c r="B14" s="485">
        <v>14.16</v>
      </c>
      <c r="C14" s="193"/>
      <c r="D14" s="193"/>
      <c r="E14" s="278">
        <v>0</v>
      </c>
      <c r="F14" s="272">
        <v>166.7</v>
      </c>
      <c r="G14" s="32">
        <v>175.1</v>
      </c>
      <c r="H14" s="273">
        <v>220.1</v>
      </c>
      <c r="I14" s="30">
        <v>5</v>
      </c>
      <c r="J14" s="69">
        <v>25.7</v>
      </c>
      <c r="K14" s="220"/>
      <c r="L14" s="281"/>
      <c r="M14" s="220"/>
      <c r="N14" s="220"/>
    </row>
    <row r="15" spans="1:14" ht="12.75">
      <c r="A15" s="279" t="s">
        <v>900</v>
      </c>
      <c r="B15" s="485">
        <v>1.79</v>
      </c>
      <c r="C15" s="193">
        <v>1.79</v>
      </c>
      <c r="D15" s="193">
        <v>0.8261940952937737</v>
      </c>
      <c r="E15" s="278">
        <v>2.62</v>
      </c>
      <c r="F15" s="272">
        <v>214.6</v>
      </c>
      <c r="G15" s="32">
        <v>230</v>
      </c>
      <c r="H15" s="273">
        <v>254.9</v>
      </c>
      <c r="I15" s="30">
        <v>7.2</v>
      </c>
      <c r="J15" s="69">
        <v>10.8</v>
      </c>
      <c r="K15" s="220"/>
      <c r="L15" s="281"/>
      <c r="M15" s="220"/>
      <c r="N15" s="220"/>
    </row>
    <row r="16" spans="1:14" ht="12.75">
      <c r="A16" s="279" t="s">
        <v>901</v>
      </c>
      <c r="B16" s="485">
        <v>2.05</v>
      </c>
      <c r="C16" s="193">
        <v>2.05</v>
      </c>
      <c r="D16" s="193">
        <v>0.946199941537562</v>
      </c>
      <c r="E16" s="278">
        <v>3</v>
      </c>
      <c r="F16" s="272">
        <v>154.6</v>
      </c>
      <c r="G16" s="32">
        <v>175</v>
      </c>
      <c r="H16" s="273">
        <v>188.4</v>
      </c>
      <c r="I16" s="30">
        <v>13.2</v>
      </c>
      <c r="J16" s="69">
        <v>7.7</v>
      </c>
      <c r="K16" s="220"/>
      <c r="L16" s="281"/>
      <c r="M16" s="220"/>
      <c r="N16" s="220"/>
    </row>
    <row r="17" spans="1:14" ht="12.75">
      <c r="A17" s="276" t="s">
        <v>849</v>
      </c>
      <c r="B17" s="485">
        <v>2.73</v>
      </c>
      <c r="C17" s="193">
        <v>2.73</v>
      </c>
      <c r="D17" s="193">
        <v>1.2600613855597778</v>
      </c>
      <c r="E17" s="278">
        <v>3.99</v>
      </c>
      <c r="F17" s="272">
        <v>171.2</v>
      </c>
      <c r="G17" s="32">
        <v>189.2</v>
      </c>
      <c r="H17" s="273">
        <v>214.4</v>
      </c>
      <c r="I17" s="30">
        <v>10.5</v>
      </c>
      <c r="J17" s="69">
        <v>13.3</v>
      </c>
      <c r="K17" s="220"/>
      <c r="L17" s="281"/>
      <c r="M17" s="220"/>
      <c r="N17" s="186"/>
    </row>
    <row r="18" spans="1:14" ht="12.75">
      <c r="A18" s="282" t="s">
        <v>902</v>
      </c>
      <c r="B18" s="485">
        <v>7.89</v>
      </c>
      <c r="C18" s="193"/>
      <c r="D18" s="193"/>
      <c r="E18" s="278">
        <v>0</v>
      </c>
      <c r="F18" s="272">
        <v>160.9</v>
      </c>
      <c r="G18" s="32">
        <v>182.4</v>
      </c>
      <c r="H18" s="273">
        <v>168.3</v>
      </c>
      <c r="I18" s="30">
        <v>13.4</v>
      </c>
      <c r="J18" s="69">
        <v>-7.7</v>
      </c>
      <c r="K18" s="220"/>
      <c r="L18" s="281"/>
      <c r="M18" s="220"/>
      <c r="N18" s="220"/>
    </row>
    <row r="19" spans="1:14" ht="12.75" hidden="1">
      <c r="A19" s="283" t="s">
        <v>903</v>
      </c>
      <c r="B19" s="485"/>
      <c r="C19" s="193"/>
      <c r="D19" s="193"/>
      <c r="E19" s="278">
        <v>0</v>
      </c>
      <c r="F19" s="272">
        <v>153.6</v>
      </c>
      <c r="G19" s="32">
        <v>178.5</v>
      </c>
      <c r="H19" s="273">
        <v>155.3</v>
      </c>
      <c r="I19" s="30">
        <v>16.2</v>
      </c>
      <c r="J19" s="69">
        <v>-13</v>
      </c>
      <c r="K19" s="220"/>
      <c r="L19" s="281"/>
      <c r="M19" s="220"/>
      <c r="N19" s="220"/>
    </row>
    <row r="20" spans="1:14" ht="12.75" hidden="1">
      <c r="A20" s="284" t="s">
        <v>904</v>
      </c>
      <c r="B20" s="485"/>
      <c r="C20" s="193"/>
      <c r="D20" s="193"/>
      <c r="E20" s="278">
        <v>0</v>
      </c>
      <c r="F20" s="272">
        <v>150.9</v>
      </c>
      <c r="G20" s="32">
        <v>180.8</v>
      </c>
      <c r="H20" s="273">
        <v>152.9</v>
      </c>
      <c r="I20" s="30">
        <v>19.8</v>
      </c>
      <c r="J20" s="69">
        <v>-15.4</v>
      </c>
      <c r="K20" s="220"/>
      <c r="L20" s="281"/>
      <c r="M20" s="220"/>
      <c r="N20" s="220"/>
    </row>
    <row r="21" spans="1:14" ht="12.75" hidden="1">
      <c r="A21" s="284" t="s">
        <v>905</v>
      </c>
      <c r="B21" s="485"/>
      <c r="C21" s="193"/>
      <c r="D21" s="193"/>
      <c r="E21" s="278">
        <v>0</v>
      </c>
      <c r="F21" s="272">
        <v>188.3</v>
      </c>
      <c r="G21" s="32">
        <v>183.6</v>
      </c>
      <c r="H21" s="273">
        <v>182.8</v>
      </c>
      <c r="I21" s="30">
        <v>-2.5</v>
      </c>
      <c r="J21" s="69">
        <v>-0.4</v>
      </c>
      <c r="K21" s="220"/>
      <c r="L21" s="281"/>
      <c r="M21" s="220"/>
      <c r="N21" s="220"/>
    </row>
    <row r="22" spans="1:14" ht="12.75" hidden="1">
      <c r="A22" s="283" t="s">
        <v>906</v>
      </c>
      <c r="B22" s="485"/>
      <c r="C22" s="193"/>
      <c r="D22" s="193"/>
      <c r="E22" s="278">
        <v>0</v>
      </c>
      <c r="F22" s="272">
        <v>187.8</v>
      </c>
      <c r="G22" s="32">
        <v>195.3</v>
      </c>
      <c r="H22" s="273">
        <v>218.5</v>
      </c>
      <c r="I22" s="30">
        <v>4</v>
      </c>
      <c r="J22" s="69">
        <v>11.9</v>
      </c>
      <c r="K22" s="220"/>
      <c r="L22" s="281"/>
      <c r="M22" s="220"/>
      <c r="N22" s="220"/>
    </row>
    <row r="23" spans="1:14" ht="12.75" hidden="1">
      <c r="A23" s="284" t="s">
        <v>907</v>
      </c>
      <c r="B23" s="485"/>
      <c r="C23" s="193"/>
      <c r="D23" s="193"/>
      <c r="E23" s="278">
        <v>0</v>
      </c>
      <c r="F23" s="272">
        <v>187</v>
      </c>
      <c r="G23" s="32">
        <v>196.9</v>
      </c>
      <c r="H23" s="273">
        <v>220.6</v>
      </c>
      <c r="I23" s="30">
        <v>5.3</v>
      </c>
      <c r="J23" s="69">
        <v>12</v>
      </c>
      <c r="K23" s="220"/>
      <c r="L23" s="281"/>
      <c r="M23" s="220"/>
      <c r="N23" s="220"/>
    </row>
    <row r="24" spans="1:14" ht="12.75" hidden="1">
      <c r="A24" s="284" t="s">
        <v>908</v>
      </c>
      <c r="B24" s="485"/>
      <c r="C24" s="193"/>
      <c r="D24" s="193"/>
      <c r="E24" s="278">
        <v>0</v>
      </c>
      <c r="F24" s="272">
        <v>208.3</v>
      </c>
      <c r="G24" s="32">
        <v>150.5</v>
      </c>
      <c r="H24" s="273">
        <v>164.2</v>
      </c>
      <c r="I24" s="30">
        <v>-27.7</v>
      </c>
      <c r="J24" s="69">
        <v>9.1</v>
      </c>
      <c r="K24" s="220"/>
      <c r="L24" s="281"/>
      <c r="M24" s="220"/>
      <c r="N24" s="220"/>
    </row>
    <row r="25" spans="1:12" ht="12.75">
      <c r="A25" s="276" t="s">
        <v>858</v>
      </c>
      <c r="B25" s="485">
        <v>1.85</v>
      </c>
      <c r="C25" s="193">
        <v>1.85</v>
      </c>
      <c r="D25" s="193">
        <v>0.8538877521192633</v>
      </c>
      <c r="E25" s="278">
        <v>2.7</v>
      </c>
      <c r="F25" s="272">
        <v>159.9</v>
      </c>
      <c r="G25" s="32">
        <v>187.8</v>
      </c>
      <c r="H25" s="273">
        <v>201.7</v>
      </c>
      <c r="I25" s="30">
        <v>17.4</v>
      </c>
      <c r="J25" s="69">
        <v>7.4</v>
      </c>
      <c r="L25" s="281"/>
    </row>
    <row r="26" spans="1:12" ht="12.75">
      <c r="A26" s="276" t="s">
        <v>859</v>
      </c>
      <c r="B26" s="485">
        <v>5.21</v>
      </c>
      <c r="C26" s="193">
        <v>5.21</v>
      </c>
      <c r="D26" s="193">
        <v>2.404732534346682</v>
      </c>
      <c r="E26" s="278">
        <v>7.61</v>
      </c>
      <c r="F26" s="272">
        <v>183.9</v>
      </c>
      <c r="G26" s="32">
        <v>190.1</v>
      </c>
      <c r="H26" s="273">
        <v>213.1</v>
      </c>
      <c r="I26" s="30">
        <v>3.4</v>
      </c>
      <c r="J26" s="69">
        <v>12.1</v>
      </c>
      <c r="L26" s="281"/>
    </row>
    <row r="27" spans="1:12" ht="12.75">
      <c r="A27" s="276" t="s">
        <v>860</v>
      </c>
      <c r="B27" s="485">
        <v>4.05</v>
      </c>
      <c r="C27" s="193">
        <v>4.05</v>
      </c>
      <c r="D27" s="193">
        <v>1.8693218357205494</v>
      </c>
      <c r="E27" s="278">
        <v>5.92</v>
      </c>
      <c r="F27" s="272">
        <v>163.7</v>
      </c>
      <c r="G27" s="32">
        <v>177.9</v>
      </c>
      <c r="H27" s="273">
        <v>187.9</v>
      </c>
      <c r="I27" s="30">
        <v>8.7</v>
      </c>
      <c r="J27" s="69">
        <v>5.6</v>
      </c>
      <c r="L27" s="281"/>
    </row>
    <row r="28" spans="1:12" ht="12.75">
      <c r="A28" s="276" t="s">
        <v>861</v>
      </c>
      <c r="B28" s="485">
        <v>3.07</v>
      </c>
      <c r="C28" s="193">
        <v>3.07</v>
      </c>
      <c r="D28" s="193">
        <v>1.4169921075708856</v>
      </c>
      <c r="E28" s="278">
        <v>4.49</v>
      </c>
      <c r="F28" s="272">
        <v>148.4</v>
      </c>
      <c r="G28" s="32">
        <v>163.4</v>
      </c>
      <c r="H28" s="273">
        <v>219.1</v>
      </c>
      <c r="I28" s="30">
        <v>10.1</v>
      </c>
      <c r="J28" s="69">
        <v>34.1</v>
      </c>
      <c r="L28" s="281"/>
    </row>
    <row r="29" spans="1:12" ht="12.75">
      <c r="A29" s="276" t="s">
        <v>862</v>
      </c>
      <c r="B29" s="485">
        <v>1.21</v>
      </c>
      <c r="C29" s="193">
        <v>1.21</v>
      </c>
      <c r="D29" s="193">
        <v>0.5584887459807074</v>
      </c>
      <c r="E29" s="278">
        <v>1.77</v>
      </c>
      <c r="F29" s="272">
        <v>164.7</v>
      </c>
      <c r="G29" s="32">
        <v>134.9</v>
      </c>
      <c r="H29" s="273">
        <v>146.6</v>
      </c>
      <c r="I29" s="30">
        <v>-18.1</v>
      </c>
      <c r="J29" s="69">
        <v>8.7</v>
      </c>
      <c r="L29" s="281"/>
    </row>
    <row r="30" spans="1:12" ht="12.75">
      <c r="A30" s="276" t="s">
        <v>863</v>
      </c>
      <c r="B30" s="485">
        <v>2.28</v>
      </c>
      <c r="C30" s="193">
        <v>2.28</v>
      </c>
      <c r="D30" s="193">
        <v>1.0523589593686056</v>
      </c>
      <c r="E30" s="278">
        <v>3.33</v>
      </c>
      <c r="F30" s="272">
        <v>183.8</v>
      </c>
      <c r="G30" s="32">
        <v>188</v>
      </c>
      <c r="H30" s="273">
        <v>197</v>
      </c>
      <c r="I30" s="30">
        <v>2.3</v>
      </c>
      <c r="J30" s="69">
        <v>4.8</v>
      </c>
      <c r="L30" s="281"/>
    </row>
    <row r="31" spans="1:12" ht="12.75" hidden="1">
      <c r="A31" s="283" t="s">
        <v>909</v>
      </c>
      <c r="B31" s="277"/>
      <c r="C31" s="193"/>
      <c r="D31" s="193"/>
      <c r="E31" s="278">
        <v>0</v>
      </c>
      <c r="F31" s="272">
        <v>142.6</v>
      </c>
      <c r="G31" s="32">
        <v>144.8</v>
      </c>
      <c r="H31" s="273">
        <v>156.1</v>
      </c>
      <c r="I31" s="30">
        <v>1.5</v>
      </c>
      <c r="J31" s="69">
        <v>7.8</v>
      </c>
      <c r="L31" s="281"/>
    </row>
    <row r="32" spans="1:12" ht="12.75" hidden="1">
      <c r="A32" s="283" t="s">
        <v>910</v>
      </c>
      <c r="B32" s="277"/>
      <c r="C32" s="193"/>
      <c r="D32" s="193"/>
      <c r="E32" s="278">
        <v>0</v>
      </c>
      <c r="F32" s="272">
        <v>199.9</v>
      </c>
      <c r="G32" s="32">
        <v>205.3</v>
      </c>
      <c r="H32" s="273">
        <v>213</v>
      </c>
      <c r="I32" s="30">
        <v>2.7</v>
      </c>
      <c r="J32" s="69">
        <v>3.8</v>
      </c>
      <c r="L32" s="281"/>
    </row>
    <row r="33" spans="1:12" ht="12.75">
      <c r="A33" s="276" t="s">
        <v>866</v>
      </c>
      <c r="B33" s="277">
        <v>6.91</v>
      </c>
      <c r="C33" s="193">
        <v>6.91</v>
      </c>
      <c r="D33" s="193">
        <v>3.189386144402221</v>
      </c>
      <c r="E33" s="278">
        <v>10.1</v>
      </c>
      <c r="F33" s="272">
        <v>206.6</v>
      </c>
      <c r="G33" s="32">
        <v>215</v>
      </c>
      <c r="H33" s="273">
        <v>240.7</v>
      </c>
      <c r="I33" s="30">
        <v>4.1</v>
      </c>
      <c r="J33" s="69">
        <v>12</v>
      </c>
      <c r="L33" s="281"/>
    </row>
    <row r="34" spans="1:12" ht="12.75">
      <c r="A34" s="276"/>
      <c r="B34" s="277"/>
      <c r="C34" s="193"/>
      <c r="D34" s="193"/>
      <c r="E34" s="278"/>
      <c r="F34" s="272"/>
      <c r="G34" s="32"/>
      <c r="H34" s="273"/>
      <c r="I34" s="30"/>
      <c r="J34" s="69"/>
      <c r="L34" s="281"/>
    </row>
    <row r="35" spans="1:12" ht="12.75">
      <c r="A35" s="260" t="s">
        <v>911</v>
      </c>
      <c r="B35" s="261">
        <v>46.8</v>
      </c>
      <c r="C35" s="262"/>
      <c r="D35" s="262"/>
      <c r="E35" s="263">
        <v>54.47</v>
      </c>
      <c r="F35" s="264">
        <v>164.82959427207638</v>
      </c>
      <c r="G35" s="76">
        <v>171.9900128511107</v>
      </c>
      <c r="H35" s="265">
        <v>181.69116945107396</v>
      </c>
      <c r="I35" s="28">
        <v>4.3</v>
      </c>
      <c r="J35" s="68">
        <v>5.6</v>
      </c>
      <c r="L35" s="281"/>
    </row>
    <row r="36" spans="1:12" ht="12.75">
      <c r="A36" s="269"/>
      <c r="B36" s="270"/>
      <c r="C36" s="193"/>
      <c r="D36" s="193"/>
      <c r="E36" s="271"/>
      <c r="F36" s="272"/>
      <c r="G36" s="32"/>
      <c r="H36" s="273"/>
      <c r="I36" s="274"/>
      <c r="J36" s="275"/>
      <c r="L36" s="281"/>
    </row>
    <row r="37" spans="1:12" ht="12.75">
      <c r="A37" s="276" t="s">
        <v>868</v>
      </c>
      <c r="B37" s="277">
        <v>8.92</v>
      </c>
      <c r="C37" s="193">
        <v>8.92</v>
      </c>
      <c r="D37" s="193">
        <v>4.117123648056124</v>
      </c>
      <c r="E37" s="278">
        <v>13.04</v>
      </c>
      <c r="F37" s="272">
        <v>145.9</v>
      </c>
      <c r="G37" s="32">
        <v>149.3</v>
      </c>
      <c r="H37" s="273">
        <v>154.5</v>
      </c>
      <c r="I37" s="30">
        <v>2.3</v>
      </c>
      <c r="J37" s="69">
        <v>3.5</v>
      </c>
      <c r="L37" s="281"/>
    </row>
    <row r="38" spans="1:12" ht="12.75" hidden="1">
      <c r="A38" s="283" t="s">
        <v>912</v>
      </c>
      <c r="B38" s="277"/>
      <c r="C38" s="193"/>
      <c r="D38" s="193"/>
      <c r="E38" s="278">
        <v>0</v>
      </c>
      <c r="F38" s="272">
        <v>134.2</v>
      </c>
      <c r="G38" s="32">
        <v>134.6</v>
      </c>
      <c r="H38" s="273">
        <v>138.2</v>
      </c>
      <c r="I38" s="30">
        <v>0.3</v>
      </c>
      <c r="J38" s="69">
        <v>2.7</v>
      </c>
      <c r="L38" s="281"/>
    </row>
    <row r="39" spans="1:12" ht="12.75" hidden="1">
      <c r="A39" s="283" t="s">
        <v>913</v>
      </c>
      <c r="B39" s="277"/>
      <c r="C39" s="193"/>
      <c r="D39" s="193"/>
      <c r="E39" s="278">
        <v>0</v>
      </c>
      <c r="F39" s="272">
        <v>145</v>
      </c>
      <c r="G39" s="32">
        <v>149</v>
      </c>
      <c r="H39" s="273">
        <v>154</v>
      </c>
      <c r="I39" s="30">
        <v>2.8</v>
      </c>
      <c r="J39" s="69">
        <v>3.4</v>
      </c>
      <c r="L39" s="281"/>
    </row>
    <row r="40" spans="1:12" ht="12.75" hidden="1">
      <c r="A40" s="283" t="s">
        <v>914</v>
      </c>
      <c r="B40" s="277"/>
      <c r="C40" s="193"/>
      <c r="D40" s="193"/>
      <c r="E40" s="278">
        <v>0</v>
      </c>
      <c r="F40" s="272">
        <v>187.5</v>
      </c>
      <c r="G40" s="32">
        <v>194.8</v>
      </c>
      <c r="H40" s="273">
        <v>204.5</v>
      </c>
      <c r="I40" s="30">
        <v>3.9</v>
      </c>
      <c r="J40" s="69">
        <v>5</v>
      </c>
      <c r="L40" s="281"/>
    </row>
    <row r="41" spans="1:12" ht="12.75">
      <c r="A41" s="276" t="s">
        <v>872</v>
      </c>
      <c r="B41" s="277">
        <v>2.2</v>
      </c>
      <c r="C41" s="193">
        <v>2.2</v>
      </c>
      <c r="D41" s="193">
        <v>1.0154340836012863</v>
      </c>
      <c r="E41" s="278">
        <v>3.22</v>
      </c>
      <c r="F41" s="272">
        <v>139.5</v>
      </c>
      <c r="G41" s="32">
        <v>146.7</v>
      </c>
      <c r="H41" s="273">
        <v>154.2</v>
      </c>
      <c r="I41" s="30">
        <v>5.2</v>
      </c>
      <c r="J41" s="69">
        <v>5.1</v>
      </c>
      <c r="L41" s="281"/>
    </row>
    <row r="42" spans="1:12" ht="12.75">
      <c r="A42" s="276" t="s">
        <v>873</v>
      </c>
      <c r="B42" s="277"/>
      <c r="C42" s="193"/>
      <c r="D42" s="193"/>
      <c r="E42" s="278"/>
      <c r="F42" s="272">
        <v>211.7</v>
      </c>
      <c r="G42" s="32">
        <v>217.2</v>
      </c>
      <c r="H42" s="273">
        <v>255</v>
      </c>
      <c r="I42" s="30"/>
      <c r="J42" s="69"/>
      <c r="L42" s="281"/>
    </row>
    <row r="43" spans="1:12" ht="12.75">
      <c r="A43" s="279" t="s">
        <v>915</v>
      </c>
      <c r="B43" s="277">
        <v>3.5</v>
      </c>
      <c r="C43" s="193">
        <v>3.5</v>
      </c>
      <c r="D43" s="193">
        <v>1.615463314820228</v>
      </c>
      <c r="E43" s="278">
        <v>5.12</v>
      </c>
      <c r="F43" s="272">
        <v>143.1</v>
      </c>
      <c r="G43" s="32">
        <v>152</v>
      </c>
      <c r="H43" s="273">
        <v>160.1</v>
      </c>
      <c r="I43" s="30">
        <v>6.2</v>
      </c>
      <c r="J43" s="69">
        <v>5.3</v>
      </c>
      <c r="L43" s="281"/>
    </row>
    <row r="44" spans="1:12" ht="12.75">
      <c r="A44" s="279" t="s">
        <v>916</v>
      </c>
      <c r="B44" s="277">
        <v>4.19</v>
      </c>
      <c r="C44" s="193">
        <v>4.19</v>
      </c>
      <c r="D44" s="193">
        <v>1.9339403683133587</v>
      </c>
      <c r="E44" s="278">
        <v>6.12</v>
      </c>
      <c r="F44" s="272">
        <v>161.8</v>
      </c>
      <c r="G44" s="32">
        <v>168.5</v>
      </c>
      <c r="H44" s="273">
        <v>176.9</v>
      </c>
      <c r="I44" s="30">
        <v>4.1</v>
      </c>
      <c r="J44" s="69">
        <v>5</v>
      </c>
      <c r="L44" s="281"/>
    </row>
    <row r="45" spans="1:12" ht="12.75">
      <c r="A45" s="279" t="s">
        <v>917</v>
      </c>
      <c r="B45" s="277">
        <v>1.26</v>
      </c>
      <c r="C45" s="193">
        <v>1.26</v>
      </c>
      <c r="D45" s="193">
        <v>0.5815667933352819</v>
      </c>
      <c r="E45" s="278">
        <v>1.84</v>
      </c>
      <c r="F45" s="272">
        <v>144.1</v>
      </c>
      <c r="G45" s="32">
        <v>160</v>
      </c>
      <c r="H45" s="273">
        <v>192</v>
      </c>
      <c r="I45" s="30">
        <v>11</v>
      </c>
      <c r="J45" s="69">
        <v>20</v>
      </c>
      <c r="L45" s="281"/>
    </row>
    <row r="46" spans="1:12" ht="12.75">
      <c r="A46" s="279" t="s">
        <v>918</v>
      </c>
      <c r="B46" s="277">
        <v>5.92</v>
      </c>
      <c r="C46" s="193"/>
      <c r="D46" s="193">
        <v>0</v>
      </c>
      <c r="E46" s="278">
        <v>0</v>
      </c>
      <c r="F46" s="272">
        <v>300.8</v>
      </c>
      <c r="G46" s="32">
        <v>301.9</v>
      </c>
      <c r="H46" s="273">
        <v>378.1</v>
      </c>
      <c r="I46" s="30">
        <v>0.4</v>
      </c>
      <c r="J46" s="69">
        <v>25.2</v>
      </c>
      <c r="L46" s="281"/>
    </row>
    <row r="47" spans="1:12" ht="12.75" hidden="1">
      <c r="A47" s="57" t="s">
        <v>919</v>
      </c>
      <c r="B47" s="277"/>
      <c r="C47" s="193"/>
      <c r="D47" s="193"/>
      <c r="E47" s="278">
        <v>0</v>
      </c>
      <c r="F47" s="272">
        <v>253.6</v>
      </c>
      <c r="G47" s="32">
        <v>255.1</v>
      </c>
      <c r="H47" s="273">
        <v>309</v>
      </c>
      <c r="I47" s="30">
        <v>0.6</v>
      </c>
      <c r="J47" s="69">
        <v>21.1</v>
      </c>
      <c r="L47" s="281"/>
    </row>
    <row r="48" spans="1:12" ht="12.75">
      <c r="A48" s="282" t="s">
        <v>920</v>
      </c>
      <c r="B48" s="277">
        <v>3.61</v>
      </c>
      <c r="C48" s="193"/>
      <c r="D48" s="193">
        <v>0</v>
      </c>
      <c r="E48" s="278">
        <v>0</v>
      </c>
      <c r="F48" s="272">
        <v>268.4</v>
      </c>
      <c r="G48" s="32">
        <v>270.1</v>
      </c>
      <c r="H48" s="273">
        <v>330.6</v>
      </c>
      <c r="I48" s="30">
        <v>0.6</v>
      </c>
      <c r="J48" s="69">
        <v>22.4</v>
      </c>
      <c r="L48" s="281"/>
    </row>
    <row r="49" spans="1:12" ht="12.75" hidden="1">
      <c r="A49" s="284" t="s">
        <v>921</v>
      </c>
      <c r="B49" s="280"/>
      <c r="C49" s="193"/>
      <c r="D49" s="193"/>
      <c r="E49" s="278">
        <v>0</v>
      </c>
      <c r="F49" s="272">
        <v>300.3</v>
      </c>
      <c r="G49" s="32">
        <v>302.5</v>
      </c>
      <c r="H49" s="273">
        <v>374.6</v>
      </c>
      <c r="I49" s="30">
        <v>0.7</v>
      </c>
      <c r="J49" s="69">
        <v>23.8</v>
      </c>
      <c r="L49" s="281"/>
    </row>
    <row r="50" spans="1:12" ht="12.75" hidden="1">
      <c r="A50" s="284" t="s">
        <v>922</v>
      </c>
      <c r="B50" s="280"/>
      <c r="C50" s="193"/>
      <c r="D50" s="193"/>
      <c r="E50" s="278">
        <v>0</v>
      </c>
      <c r="F50" s="272">
        <v>183</v>
      </c>
      <c r="G50" s="32">
        <v>184.6</v>
      </c>
      <c r="H50" s="273">
        <v>212.6</v>
      </c>
      <c r="I50" s="30">
        <v>0.9</v>
      </c>
      <c r="J50" s="69">
        <v>15.2</v>
      </c>
      <c r="L50" s="281"/>
    </row>
    <row r="51" spans="1:12" ht="12.75">
      <c r="A51" s="276" t="s">
        <v>923</v>
      </c>
      <c r="B51" s="277">
        <v>0.42</v>
      </c>
      <c r="C51" s="193">
        <v>0.42</v>
      </c>
      <c r="D51" s="193">
        <v>0.19385559777842734</v>
      </c>
      <c r="E51" s="278">
        <v>0.61</v>
      </c>
      <c r="F51" s="272">
        <v>126.6</v>
      </c>
      <c r="G51" s="32">
        <v>126.6</v>
      </c>
      <c r="H51" s="273">
        <v>126.6</v>
      </c>
      <c r="I51" s="30">
        <v>0</v>
      </c>
      <c r="J51" s="69">
        <v>0</v>
      </c>
      <c r="K51" s="220"/>
      <c r="L51" s="281"/>
    </row>
    <row r="52" spans="1:12" ht="12.75">
      <c r="A52" s="276" t="s">
        <v>883</v>
      </c>
      <c r="B52" s="277">
        <v>8.03</v>
      </c>
      <c r="C52" s="193">
        <v>8.03</v>
      </c>
      <c r="D52" s="193">
        <v>3.7063344051446943</v>
      </c>
      <c r="E52" s="278">
        <v>11.74</v>
      </c>
      <c r="F52" s="272">
        <v>177.7</v>
      </c>
      <c r="G52" s="32">
        <v>183.2</v>
      </c>
      <c r="H52" s="273">
        <v>192.3</v>
      </c>
      <c r="I52" s="30">
        <v>3.1</v>
      </c>
      <c r="J52" s="69">
        <v>5</v>
      </c>
      <c r="K52" s="220"/>
      <c r="L52" s="281"/>
    </row>
    <row r="53" spans="1:12" ht="12.75" hidden="1">
      <c r="A53" s="283" t="s">
        <v>924</v>
      </c>
      <c r="B53" s="277"/>
      <c r="C53" s="193"/>
      <c r="D53" s="193"/>
      <c r="E53" s="278">
        <v>0</v>
      </c>
      <c r="F53" s="272">
        <v>183.4</v>
      </c>
      <c r="G53" s="32">
        <v>189.4</v>
      </c>
      <c r="H53" s="273">
        <v>200.2</v>
      </c>
      <c r="I53" s="30">
        <v>3.3</v>
      </c>
      <c r="J53" s="69">
        <v>5.7</v>
      </c>
      <c r="K53" s="220"/>
      <c r="L53" s="281"/>
    </row>
    <row r="54" spans="1:12" ht="12.75" hidden="1">
      <c r="A54" s="283" t="s">
        <v>925</v>
      </c>
      <c r="B54" s="277"/>
      <c r="C54" s="193"/>
      <c r="D54" s="193"/>
      <c r="E54" s="278">
        <v>0</v>
      </c>
      <c r="F54" s="272">
        <v>157.8</v>
      </c>
      <c r="G54" s="32">
        <v>161.5</v>
      </c>
      <c r="H54" s="273">
        <v>164.8</v>
      </c>
      <c r="I54" s="30">
        <v>2.3</v>
      </c>
      <c r="J54" s="69">
        <v>2</v>
      </c>
      <c r="K54" s="220"/>
      <c r="L54" s="281"/>
    </row>
    <row r="55" spans="1:12" ht="12.75">
      <c r="A55" s="276" t="s">
        <v>886</v>
      </c>
      <c r="B55" s="277">
        <v>7.09</v>
      </c>
      <c r="C55" s="193">
        <v>7.09</v>
      </c>
      <c r="D55" s="193">
        <v>3.2724671148786904</v>
      </c>
      <c r="E55" s="278">
        <v>10.36</v>
      </c>
      <c r="F55" s="272">
        <v>200.3</v>
      </c>
      <c r="G55" s="32">
        <v>212</v>
      </c>
      <c r="H55" s="273">
        <v>224.9</v>
      </c>
      <c r="I55" s="30">
        <v>5.8</v>
      </c>
      <c r="J55" s="69">
        <v>6.1</v>
      </c>
      <c r="K55" s="220"/>
      <c r="L55" s="281"/>
    </row>
    <row r="56" spans="1:12" ht="12.75" hidden="1">
      <c r="A56" s="283" t="s">
        <v>926</v>
      </c>
      <c r="B56" s="277"/>
      <c r="C56" s="193"/>
      <c r="D56" s="193"/>
      <c r="E56" s="278">
        <v>0</v>
      </c>
      <c r="F56" s="272">
        <v>221.2</v>
      </c>
      <c r="G56" s="32">
        <v>237</v>
      </c>
      <c r="H56" s="273">
        <v>248.2</v>
      </c>
      <c r="I56" s="30"/>
      <c r="J56" s="69"/>
      <c r="K56" s="220"/>
      <c r="L56" s="281"/>
    </row>
    <row r="57" spans="1:12" ht="12.75" hidden="1">
      <c r="A57" s="283" t="s">
        <v>927</v>
      </c>
      <c r="B57" s="277"/>
      <c r="C57" s="193"/>
      <c r="D57" s="193"/>
      <c r="E57" s="278">
        <v>0</v>
      </c>
      <c r="F57" s="272">
        <v>149.7</v>
      </c>
      <c r="G57" s="32">
        <v>149.5</v>
      </c>
      <c r="H57" s="273">
        <v>164.7</v>
      </c>
      <c r="I57" s="30"/>
      <c r="J57" s="69"/>
      <c r="K57" s="220"/>
      <c r="L57" s="281"/>
    </row>
    <row r="58" spans="1:12" ht="12.75" hidden="1">
      <c r="A58" s="283" t="s">
        <v>928</v>
      </c>
      <c r="B58" s="277"/>
      <c r="C58" s="193"/>
      <c r="D58" s="193"/>
      <c r="E58" s="278">
        <v>0</v>
      </c>
      <c r="F58" s="272">
        <v>181.2</v>
      </c>
      <c r="G58" s="32">
        <v>193.9</v>
      </c>
      <c r="H58" s="273">
        <v>212.1</v>
      </c>
      <c r="I58" s="30"/>
      <c r="J58" s="69"/>
      <c r="K58" s="220"/>
      <c r="L58" s="281"/>
    </row>
    <row r="59" spans="1:12" ht="13.5" thickBot="1">
      <c r="A59" s="285" t="s">
        <v>890</v>
      </c>
      <c r="B59" s="286">
        <v>1.66</v>
      </c>
      <c r="C59" s="287">
        <v>1.66</v>
      </c>
      <c r="D59" s="287">
        <v>0.7661911721718795</v>
      </c>
      <c r="E59" s="288">
        <v>2.43</v>
      </c>
      <c r="F59" s="289">
        <v>164.6</v>
      </c>
      <c r="G59" s="77">
        <v>173.2</v>
      </c>
      <c r="H59" s="290">
        <v>191.4</v>
      </c>
      <c r="I59" s="71">
        <v>5.2</v>
      </c>
      <c r="J59" s="72">
        <v>10.5</v>
      </c>
      <c r="K59" s="220"/>
      <c r="L59" s="281"/>
    </row>
    <row r="60" spans="1:12" ht="13.5" hidden="1" thickTop="1">
      <c r="A60" s="220"/>
      <c r="B60" s="291">
        <v>31.58</v>
      </c>
      <c r="C60" s="292">
        <v>68.42</v>
      </c>
      <c r="D60" s="220"/>
      <c r="E60" s="220"/>
      <c r="F60" s="220"/>
      <c r="G60" s="220"/>
      <c r="H60" s="220"/>
      <c r="I60" s="220"/>
      <c r="J60" s="220"/>
      <c r="K60" s="220"/>
      <c r="L60" s="293"/>
    </row>
    <row r="61" spans="1:12" ht="12.75">
      <c r="A61" s="220"/>
      <c r="B61" s="294"/>
      <c r="C61" s="220"/>
      <c r="D61" s="220"/>
      <c r="E61" s="220"/>
      <c r="F61" s="220"/>
      <c r="G61" s="220"/>
      <c r="H61" s="220"/>
      <c r="I61" s="220"/>
      <c r="J61" s="220"/>
      <c r="K61" s="220"/>
      <c r="L61" s="293"/>
    </row>
    <row r="62" spans="1:11" ht="12.75">
      <c r="A62" s="220" t="s">
        <v>929</v>
      </c>
      <c r="B62" s="220"/>
      <c r="C62" s="220"/>
      <c r="D62" s="220"/>
      <c r="E62" s="220"/>
      <c r="F62" s="220"/>
      <c r="G62" s="220"/>
      <c r="H62" s="220"/>
      <c r="I62" s="220"/>
      <c r="J62" s="220"/>
      <c r="K62" s="220"/>
    </row>
    <row r="63" spans="1:11" ht="12.75" customHeight="1">
      <c r="A63" s="2013" t="s">
        <v>930</v>
      </c>
      <c r="B63" s="2013"/>
      <c r="C63" s="2013"/>
      <c r="D63" s="2013"/>
      <c r="E63" s="2013"/>
      <c r="F63" s="2013"/>
      <c r="G63" s="2013"/>
      <c r="H63" s="2013"/>
      <c r="I63" s="2013"/>
      <c r="J63" s="2013"/>
      <c r="K63" s="220"/>
    </row>
    <row r="64" spans="1:12" ht="12.75">
      <c r="A64" s="1366" t="s">
        <v>931</v>
      </c>
      <c r="B64" s="1366"/>
      <c r="C64" s="1366"/>
      <c r="D64" s="1366"/>
      <c r="E64" s="1366"/>
      <c r="F64" s="1366"/>
      <c r="G64" s="1366"/>
      <c r="H64" s="1366"/>
      <c r="I64" s="1366"/>
      <c r="J64" s="1366"/>
      <c r="K64" s="220"/>
      <c r="L64" s="293"/>
    </row>
    <row r="65" spans="1:12" ht="12.75">
      <c r="A65" s="1366" t="s">
        <v>932</v>
      </c>
      <c r="B65" s="705"/>
      <c r="C65" s="705"/>
      <c r="D65" s="705"/>
      <c r="E65" s="705"/>
      <c r="F65" s="705"/>
      <c r="G65" s="705"/>
      <c r="H65" s="705"/>
      <c r="I65" s="705"/>
      <c r="J65" s="705"/>
      <c r="L65" s="293"/>
    </row>
    <row r="66" ht="12.75">
      <c r="L66" s="293"/>
    </row>
    <row r="68" ht="12.75">
      <c r="L68" s="293"/>
    </row>
    <row r="69" ht="12.75">
      <c r="L69" s="295"/>
    </row>
    <row r="70" ht="12.75">
      <c r="L70" s="295"/>
    </row>
    <row r="71" ht="12.75">
      <c r="L71" s="293"/>
    </row>
    <row r="73" ht="12.75">
      <c r="L73" s="293"/>
    </row>
    <row r="74" ht="12.75">
      <c r="L74" s="293"/>
    </row>
    <row r="76" ht="12.75">
      <c r="L76" s="293"/>
    </row>
    <row r="77" ht="12.75">
      <c r="L77" s="293"/>
    </row>
    <row r="78" ht="12.75">
      <c r="L78" s="293"/>
    </row>
    <row r="80" ht="12.75">
      <c r="L80" s="293"/>
    </row>
  </sheetData>
  <sheetProtection/>
  <mergeCells count="9">
    <mergeCell ref="A63:J63"/>
    <mergeCell ref="A7:A8"/>
    <mergeCell ref="I7:J7"/>
    <mergeCell ref="A1:J1"/>
    <mergeCell ref="A2:J2"/>
    <mergeCell ref="A3:J3"/>
    <mergeCell ref="A6:J6"/>
    <mergeCell ref="A4:J4"/>
    <mergeCell ref="A5:J5"/>
  </mergeCells>
  <printOptions/>
  <pageMargins left="0.49" right="0.58" top="1" bottom="1" header="0.5" footer="0.5"/>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Pratima Adhikari</cp:lastModifiedBy>
  <cp:lastPrinted>2008-09-04T06:51:33Z</cp:lastPrinted>
  <dcterms:created xsi:type="dcterms:W3CDTF">1996-10-14T23:33:28Z</dcterms:created>
  <dcterms:modified xsi:type="dcterms:W3CDTF">2022-02-16T06:46:11Z</dcterms:modified>
  <cp:category/>
  <cp:version/>
  <cp:contentType/>
  <cp:contentStatus/>
</cp:coreProperties>
</file>